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OS\APURAMENTOS_MENSAIS\INTERNACIONAL_40DIAS\2022\LINK_FIR\"/>
    </mc:Choice>
  </mc:AlternateContent>
  <xr:revisionPtr revIDLastSave="0" documentId="13_ncr:1_{59B1BD2C-C089-45D9-9BEC-6A1190182086}" xr6:coauthVersionLast="47" xr6:coauthVersionMax="47" xr10:uidLastSave="{00000000-0000-0000-0000-000000000000}"/>
  <bookViews>
    <workbookView xWindow="-108" yWindow="-108" windowWidth="23256" windowHeight="12576" tabRatio="948" xr2:uid="{00000000-000D-0000-FFFF-FFFF00000000}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8" l="1"/>
  <c r="O13" i="18"/>
  <c r="O9" i="18"/>
  <c r="O8" i="18"/>
  <c r="C73" i="18" l="1"/>
  <c r="C45" i="18"/>
  <c r="E64" i="18"/>
  <c r="E80" i="18"/>
  <c r="C28" i="18"/>
  <c r="C58" i="18"/>
  <c r="E63" i="18"/>
  <c r="C66" i="18"/>
  <c r="C84" i="18"/>
  <c r="C86" i="18"/>
  <c r="E111" i="18"/>
  <c r="E119" i="18"/>
  <c r="E121" i="18"/>
  <c r="C122" i="18"/>
  <c r="E221" i="18"/>
  <c r="I217" i="18"/>
  <c r="G217" i="18"/>
  <c r="E216" i="18"/>
  <c r="E214" i="18"/>
  <c r="E212" i="18"/>
  <c r="G211" i="18"/>
  <c r="I209" i="18"/>
  <c r="E166" i="18"/>
  <c r="E158" i="18"/>
  <c r="I157" i="18"/>
  <c r="G157" i="18"/>
  <c r="E152" i="18"/>
  <c r="E142" i="18"/>
  <c r="C141" i="18"/>
  <c r="E105" i="18"/>
  <c r="E81" i="18"/>
  <c r="C100" i="18"/>
  <c r="E84" i="18"/>
  <c r="E58" i="18"/>
  <c r="C63" i="18"/>
  <c r="E66" i="18"/>
  <c r="C218" i="18"/>
  <c r="C216" i="18"/>
  <c r="C214" i="18"/>
  <c r="C212" i="18"/>
  <c r="C111" i="18" l="1"/>
  <c r="E106" i="18"/>
  <c r="E100" i="18"/>
  <c r="E86" i="18"/>
  <c r="C166" i="18"/>
  <c r="C152" i="18"/>
  <c r="C95" i="18"/>
  <c r="E28" i="18"/>
  <c r="E24" i="18"/>
  <c r="C219" i="18"/>
  <c r="C217" i="18"/>
  <c r="C211" i="18"/>
  <c r="C207" i="18"/>
  <c r="E157" i="18"/>
  <c r="C99" i="18"/>
  <c r="I158" i="18"/>
  <c r="C157" i="18"/>
  <c r="C221" i="18"/>
  <c r="I218" i="18"/>
  <c r="E209" i="18"/>
  <c r="E45" i="18"/>
  <c r="E103" i="18"/>
  <c r="G218" i="18"/>
  <c r="C120" i="18"/>
  <c r="C80" i="18"/>
  <c r="C64" i="18"/>
  <c r="E219" i="18"/>
  <c r="I12" i="26" l="1"/>
  <c r="I13" i="27" l="1"/>
  <c r="O13" i="27"/>
  <c r="I14" i="27"/>
  <c r="O14" i="27"/>
  <c r="I15" i="27"/>
  <c r="O15" i="27"/>
  <c r="I16" i="27"/>
  <c r="O16" i="27"/>
  <c r="I17" i="27"/>
  <c r="O17" i="27"/>
  <c r="I18" i="27"/>
  <c r="O18" i="27"/>
  <c r="I19" i="27"/>
  <c r="O19" i="27"/>
  <c r="I20" i="27"/>
  <c r="O20" i="27"/>
  <c r="I21" i="27"/>
  <c r="O21" i="27"/>
  <c r="I22" i="27"/>
  <c r="O22" i="27"/>
  <c r="I12" i="27" l="1"/>
  <c r="O12" i="27"/>
  <c r="K25" i="17" l="1"/>
  <c r="F25" i="17"/>
  <c r="K24" i="17"/>
  <c r="F24" i="17"/>
  <c r="K23" i="17"/>
  <c r="F23" i="17"/>
  <c r="K22" i="17" l="1"/>
  <c r="F22" i="17"/>
  <c r="K21" i="17"/>
  <c r="F21" i="17"/>
  <c r="K20" i="17"/>
  <c r="F20" i="17"/>
  <c r="K19" i="17"/>
  <c r="F19" i="17"/>
  <c r="K18" i="17"/>
  <c r="F18" i="17"/>
  <c r="K17" i="17"/>
  <c r="F17" i="17"/>
  <c r="K16" i="17"/>
  <c r="F16" i="17"/>
  <c r="K15" i="17"/>
  <c r="F15" i="17"/>
  <c r="K14" i="17"/>
  <c r="F14" i="17"/>
  <c r="K13" i="17"/>
  <c r="F13" i="17"/>
  <c r="K12" i="17"/>
  <c r="F12" i="17"/>
  <c r="K11" i="17"/>
  <c r="F11" i="17"/>
  <c r="K10" i="17"/>
  <c r="F10" i="17"/>
  <c r="K9" i="17"/>
  <c r="F9" i="17"/>
  <c r="I7" i="17"/>
  <c r="J10" i="17" l="1"/>
  <c r="J12" i="17"/>
  <c r="J14" i="17"/>
  <c r="J16" i="17"/>
  <c r="J18" i="17"/>
  <c r="J20" i="17"/>
  <c r="J22" i="17"/>
  <c r="J24" i="17"/>
  <c r="J19" i="17"/>
  <c r="J23" i="17"/>
  <c r="J25" i="17"/>
  <c r="J9" i="17"/>
  <c r="J11" i="17"/>
  <c r="J13" i="17"/>
  <c r="J15" i="17"/>
  <c r="J17" i="17"/>
  <c r="J21" i="17"/>
  <c r="G7" i="17"/>
  <c r="H25" i="17" l="1"/>
  <c r="H24" i="17"/>
  <c r="H23" i="17"/>
  <c r="H22" i="17"/>
  <c r="H21" i="17"/>
  <c r="H20" i="17"/>
  <c r="H19" i="17"/>
  <c r="H18" i="17"/>
  <c r="H17" i="17"/>
  <c r="H16" i="17"/>
  <c r="H11" i="17"/>
  <c r="H10" i="17"/>
  <c r="H9" i="17"/>
  <c r="H15" i="17"/>
  <c r="H14" i="17"/>
  <c r="H13" i="17"/>
  <c r="H12" i="17"/>
  <c r="J7" i="17"/>
  <c r="D7" i="17"/>
  <c r="E25" i="17" s="1"/>
  <c r="B7" i="17"/>
  <c r="L23" i="30"/>
  <c r="J23" i="30"/>
  <c r="T21" i="30"/>
  <c r="R21" i="30"/>
  <c r="L21" i="30"/>
  <c r="J21" i="30"/>
  <c r="T20" i="30"/>
  <c r="R20" i="30"/>
  <c r="L20" i="30"/>
  <c r="J20" i="30"/>
  <c r="T19" i="30"/>
  <c r="R19" i="30"/>
  <c r="L19" i="30"/>
  <c r="J19" i="30"/>
  <c r="T18" i="30"/>
  <c r="R18" i="30"/>
  <c r="L18" i="30"/>
  <c r="J18" i="30"/>
  <c r="T17" i="30"/>
  <c r="R17" i="30"/>
  <c r="L17" i="30"/>
  <c r="J17" i="30"/>
  <c r="T16" i="30"/>
  <c r="R16" i="30"/>
  <c r="L16" i="30"/>
  <c r="J16" i="30"/>
  <c r="T15" i="30"/>
  <c r="R15" i="30"/>
  <c r="L15" i="30"/>
  <c r="J15" i="30"/>
  <c r="T14" i="30"/>
  <c r="R14" i="30"/>
  <c r="L14" i="30"/>
  <c r="J14" i="30"/>
  <c r="T13" i="30"/>
  <c r="R13" i="30"/>
  <c r="L13" i="30"/>
  <c r="J13" i="30"/>
  <c r="T12" i="30"/>
  <c r="R12" i="30"/>
  <c r="L12" i="30"/>
  <c r="J12" i="30"/>
  <c r="E10" i="17" l="1"/>
  <c r="E12" i="17"/>
  <c r="E14" i="17"/>
  <c r="E16" i="17"/>
  <c r="E18" i="17"/>
  <c r="E20" i="17"/>
  <c r="E22" i="17"/>
  <c r="E24" i="17"/>
  <c r="E9" i="17"/>
  <c r="E11" i="17"/>
  <c r="E13" i="17"/>
  <c r="E15" i="17"/>
  <c r="E17" i="17"/>
  <c r="E19" i="17"/>
  <c r="E21" i="17"/>
  <c r="E23" i="17"/>
  <c r="H7" i="17"/>
  <c r="C25" i="17"/>
  <c r="C24" i="17"/>
  <c r="C15" i="17"/>
  <c r="C14" i="17"/>
  <c r="C13" i="17"/>
  <c r="C23" i="17"/>
  <c r="C22" i="17"/>
  <c r="C21" i="17"/>
  <c r="C20" i="17"/>
  <c r="C19" i="17"/>
  <c r="C18" i="17"/>
  <c r="C17" i="17"/>
  <c r="C16" i="17"/>
  <c r="C11" i="17"/>
  <c r="C10" i="17"/>
  <c r="C9" i="17"/>
  <c r="C12" i="17"/>
  <c r="F7" i="17"/>
  <c r="L23" i="29"/>
  <c r="J23" i="29"/>
  <c r="T21" i="29"/>
  <c r="R21" i="29"/>
  <c r="L21" i="29"/>
  <c r="J21" i="29"/>
  <c r="T20" i="29"/>
  <c r="R20" i="29"/>
  <c r="L20" i="29"/>
  <c r="J20" i="29"/>
  <c r="T19" i="29"/>
  <c r="R19" i="29"/>
  <c r="L19" i="29"/>
  <c r="J19" i="29"/>
  <c r="T18" i="29"/>
  <c r="K7" i="17" l="1"/>
  <c r="C7" i="17"/>
  <c r="E7" i="17"/>
  <c r="R18" i="29"/>
  <c r="L18" i="29"/>
  <c r="J18" i="29"/>
  <c r="T17" i="29"/>
  <c r="R17" i="29"/>
  <c r="L17" i="29"/>
  <c r="J17" i="29"/>
  <c r="T16" i="29"/>
  <c r="R16" i="29"/>
  <c r="L16" i="29"/>
  <c r="J16" i="29"/>
  <c r="T15" i="29"/>
  <c r="R15" i="29"/>
  <c r="L15" i="29"/>
  <c r="J15" i="29"/>
  <c r="T14" i="29"/>
  <c r="R14" i="29"/>
  <c r="L14" i="29"/>
  <c r="J14" i="29"/>
  <c r="T13" i="29"/>
  <c r="R13" i="29"/>
  <c r="L13" i="29"/>
  <c r="J13" i="29"/>
  <c r="T12" i="29"/>
  <c r="R12" i="29" l="1"/>
  <c r="L12" i="29"/>
  <c r="J12" i="29"/>
  <c r="O22" i="26" l="1"/>
  <c r="I22" i="26"/>
  <c r="O21" i="26"/>
  <c r="I21" i="26"/>
  <c r="O20" i="26"/>
  <c r="I20" i="26"/>
  <c r="O19" i="26"/>
  <c r="I19" i="26"/>
  <c r="O18" i="26"/>
  <c r="I18" i="26"/>
  <c r="O17" i="26"/>
  <c r="I17" i="26"/>
  <c r="O16" i="26"/>
  <c r="I16" i="26"/>
  <c r="O15" i="26"/>
  <c r="I15" i="26"/>
  <c r="O14" i="26"/>
  <c r="I14" i="26"/>
  <c r="O13" i="26"/>
  <c r="I13" i="26"/>
  <c r="O12" i="26"/>
  <c r="K10" i="26"/>
  <c r="E10" i="26"/>
  <c r="K10" i="27" l="1"/>
  <c r="E10" i="27"/>
  <c r="I161" i="18" l="1"/>
  <c r="I201" i="18"/>
  <c r="I203" i="18"/>
  <c r="I152" i="18"/>
  <c r="I64" i="18"/>
  <c r="I126" i="18"/>
  <c r="I100" i="18"/>
  <c r="I183" i="18"/>
  <c r="I142" i="18"/>
  <c r="I147" i="18"/>
  <c r="E120" i="18"/>
  <c r="E132" i="18"/>
  <c r="E167" i="18"/>
  <c r="E35" i="18"/>
  <c r="E68" i="18"/>
  <c r="E178" i="18"/>
  <c r="E37" i="18"/>
  <c r="E98" i="18"/>
  <c r="E149" i="18"/>
  <c r="E92" i="18"/>
  <c r="E118" i="18"/>
  <c r="E151" i="18"/>
  <c r="E82" i="18"/>
  <c r="E135" i="18"/>
  <c r="E140" i="18"/>
  <c r="E51" i="18"/>
  <c r="E141" i="18"/>
  <c r="E195" i="18"/>
  <c r="E201" i="18"/>
  <c r="E147" i="18"/>
  <c r="E110" i="18"/>
  <c r="E199" i="18"/>
  <c r="E59" i="18"/>
  <c r="C59" i="18" l="1"/>
  <c r="C24" i="18"/>
  <c r="C147" i="18"/>
  <c r="C202" i="18"/>
  <c r="C47" i="18"/>
  <c r="C81" i="18"/>
  <c r="C151" i="18"/>
  <c r="C161" i="18"/>
  <c r="C158" i="18"/>
  <c r="C201" i="18"/>
  <c r="C105" i="18"/>
  <c r="C199" i="18"/>
  <c r="C65" i="18"/>
  <c r="C125" i="18"/>
  <c r="C167" i="18"/>
  <c r="C110" i="18"/>
  <c r="C118" i="18"/>
  <c r="C195" i="18"/>
  <c r="C142" i="18"/>
  <c r="C163" i="18"/>
  <c r="C178" i="18"/>
  <c r="C104" i="18"/>
  <c r="C113" i="18"/>
  <c r="G142" i="18"/>
  <c r="G58" i="18"/>
  <c r="G201" i="18"/>
  <c r="G167" i="18"/>
  <c r="G126" i="18"/>
  <c r="G158" i="18"/>
  <c r="G213" i="18"/>
  <c r="G68" i="18"/>
  <c r="G178" i="18"/>
  <c r="G219" i="18"/>
  <c r="G209" i="18"/>
  <c r="G152" i="18"/>
  <c r="G34" i="16" l="1"/>
  <c r="G35" i="16"/>
  <c r="U13" i="25"/>
  <c r="U13" i="24"/>
  <c r="K33" i="16"/>
  <c r="K32" i="16" l="1"/>
  <c r="I34" i="16"/>
  <c r="I35" i="16"/>
  <c r="R23" i="29" l="1"/>
  <c r="T23" i="29"/>
  <c r="R23" i="30"/>
  <c r="T23" i="30"/>
  <c r="G30" i="16" l="1"/>
  <c r="G29" i="16"/>
  <c r="G10" i="16"/>
  <c r="G18" i="16"/>
  <c r="G9" i="16"/>
  <c r="G17" i="16"/>
  <c r="I30" i="16"/>
  <c r="I29" i="16"/>
  <c r="K27" i="16"/>
  <c r="G24" i="16"/>
  <c r="G23" i="16"/>
  <c r="I10" i="16"/>
  <c r="K10" i="16" s="1"/>
  <c r="K16" i="16"/>
  <c r="K28" i="16"/>
  <c r="I9" i="16"/>
  <c r="K15" i="16"/>
  <c r="I17" i="16"/>
  <c r="I18" i="16"/>
  <c r="I24" i="16"/>
  <c r="K21" i="16"/>
  <c r="I23" i="16"/>
  <c r="K22" i="16"/>
  <c r="G11" i="16" l="1"/>
  <c r="G12" i="16"/>
  <c r="I12" i="16"/>
  <c r="K9" i="16"/>
  <c r="I11" i="16"/>
  <c r="E10" i="28" l="1"/>
  <c r="K10" i="28"/>
  <c r="M10" i="28" l="1"/>
  <c r="G10" i="28"/>
  <c r="K11" i="18" l="1"/>
  <c r="K8" i="18" l="1"/>
  <c r="I36" i="27" l="1"/>
  <c r="G36" i="27"/>
  <c r="I25" i="27"/>
  <c r="E24" i="27"/>
  <c r="G24" i="27" s="1"/>
  <c r="G25" i="27"/>
  <c r="I29" i="27"/>
  <c r="G29" i="27"/>
  <c r="G36" i="26"/>
  <c r="I36" i="26"/>
  <c r="G26" i="26"/>
  <c r="I26" i="26"/>
  <c r="E24" i="26"/>
  <c r="G24" i="26" s="1"/>
  <c r="G25" i="26"/>
  <c r="I25" i="26"/>
  <c r="G27" i="26"/>
  <c r="I27" i="26"/>
  <c r="G31" i="26"/>
  <c r="I31" i="26"/>
  <c r="G39" i="26"/>
  <c r="I39" i="26"/>
  <c r="I34" i="27"/>
  <c r="G34" i="27"/>
  <c r="G35" i="27"/>
  <c r="I35" i="27"/>
  <c r="I33" i="27"/>
  <c r="G33" i="27"/>
  <c r="G33" i="26"/>
  <c r="I33" i="26"/>
  <c r="G28" i="26"/>
  <c r="I28" i="26"/>
  <c r="G26" i="27"/>
  <c r="I26" i="27"/>
  <c r="G35" i="26"/>
  <c r="I35" i="26"/>
  <c r="G31" i="27"/>
  <c r="I31" i="27"/>
  <c r="G27" i="27"/>
  <c r="I27" i="27"/>
  <c r="I39" i="27"/>
  <c r="G39" i="27"/>
  <c r="G28" i="27"/>
  <c r="I28" i="27"/>
  <c r="G34" i="26"/>
  <c r="I34" i="26"/>
  <c r="G30" i="27"/>
  <c r="I30" i="27"/>
  <c r="M35" i="27"/>
  <c r="G32" i="27"/>
  <c r="I32" i="27"/>
  <c r="I29" i="26"/>
  <c r="G29" i="26"/>
  <c r="G30" i="26"/>
  <c r="I30" i="26"/>
  <c r="I32" i="26"/>
  <c r="G32" i="26"/>
  <c r="M30" i="27" l="1"/>
  <c r="O30" i="27"/>
  <c r="M33" i="27"/>
  <c r="O33" i="27"/>
  <c r="O27" i="27"/>
  <c r="M27" i="27"/>
  <c r="K24" i="26"/>
  <c r="M24" i="26" s="1"/>
  <c r="M25" i="26"/>
  <c r="O25" i="26"/>
  <c r="O26" i="27"/>
  <c r="M26" i="27"/>
  <c r="O35" i="26"/>
  <c r="M35" i="26"/>
  <c r="M33" i="26"/>
  <c r="O33" i="26"/>
  <c r="O26" i="26"/>
  <c r="M26" i="26"/>
  <c r="O39" i="27"/>
  <c r="M39" i="27"/>
  <c r="O30" i="26"/>
  <c r="M30" i="26"/>
  <c r="M36" i="26"/>
  <c r="O36" i="26"/>
  <c r="M36" i="27"/>
  <c r="O36" i="27"/>
  <c r="M28" i="27"/>
  <c r="O28" i="27"/>
  <c r="O29" i="27"/>
  <c r="M29" i="27"/>
  <c r="M31" i="27"/>
  <c r="O31" i="27"/>
  <c r="M32" i="27"/>
  <c r="O32" i="27"/>
  <c r="O34" i="27"/>
  <c r="M34" i="27"/>
  <c r="O39" i="26"/>
  <c r="M39" i="26"/>
  <c r="O35" i="27"/>
  <c r="O27" i="26"/>
  <c r="M27" i="26"/>
  <c r="O25" i="27"/>
  <c r="M25" i="27"/>
  <c r="K24" i="27"/>
  <c r="M24" i="27" s="1"/>
  <c r="M28" i="26"/>
  <c r="O28" i="26"/>
  <c r="O29" i="26"/>
  <c r="M29" i="26"/>
  <c r="M31" i="26"/>
  <c r="O31" i="26"/>
  <c r="O32" i="26"/>
  <c r="M32" i="26"/>
  <c r="O34" i="26"/>
  <c r="M34" i="26"/>
  <c r="R27" i="30" l="1"/>
  <c r="T27" i="30"/>
  <c r="T27" i="29"/>
  <c r="R27" i="29"/>
  <c r="T25" i="29"/>
  <c r="R25" i="29"/>
  <c r="E73" i="18"/>
  <c r="E79" i="18"/>
  <c r="E18" i="18"/>
  <c r="E62" i="18"/>
  <c r="E94" i="18"/>
  <c r="E31" i="18"/>
  <c r="E69" i="18"/>
  <c r="E38" i="18"/>
  <c r="E181" i="18"/>
  <c r="E180" i="18"/>
  <c r="E215" i="18"/>
  <c r="E206" i="18"/>
  <c r="E26" i="18"/>
  <c r="E177" i="18"/>
  <c r="E113" i="18"/>
  <c r="E185" i="18"/>
  <c r="E193" i="18"/>
  <c r="E137" i="18"/>
  <c r="E198" i="18"/>
  <c r="E41" i="18"/>
  <c r="E104" i="18"/>
  <c r="E186" i="18"/>
  <c r="E17" i="18"/>
  <c r="E44" i="18"/>
  <c r="E114" i="18"/>
  <c r="E93" i="18"/>
  <c r="E129" i="18"/>
  <c r="E22" i="18"/>
  <c r="E123" i="18"/>
  <c r="E67" i="18"/>
  <c r="E160" i="18"/>
  <c r="E55" i="18"/>
  <c r="E211" i="18"/>
  <c r="E23" i="18"/>
  <c r="E124" i="18"/>
  <c r="E170" i="18"/>
  <c r="E75" i="18"/>
  <c r="E205" i="18"/>
  <c r="E116" i="18"/>
  <c r="E101" i="18"/>
  <c r="E25" i="18"/>
  <c r="E125" i="18"/>
  <c r="E175" i="18"/>
  <c r="E156" i="18"/>
  <c r="E96" i="18"/>
  <c r="E176" i="18"/>
  <c r="E128" i="18"/>
  <c r="E127" i="18"/>
  <c r="E131" i="18"/>
  <c r="E204" i="18"/>
  <c r="E112" i="18"/>
  <c r="E183" i="18"/>
  <c r="E173" i="18"/>
  <c r="E107" i="18"/>
  <c r="E130" i="18"/>
  <c r="E189" i="18"/>
  <c r="E72" i="18"/>
  <c r="E109" i="18"/>
  <c r="E65" i="18"/>
  <c r="E163" i="18"/>
  <c r="E200" i="18"/>
  <c r="E115" i="18"/>
  <c r="E91" i="18"/>
  <c r="E108" i="18"/>
  <c r="E165" i="18"/>
  <c r="E42" i="18"/>
  <c r="E144" i="18"/>
  <c r="E188" i="18"/>
  <c r="E162" i="18"/>
  <c r="E27" i="18"/>
  <c r="E15" i="18"/>
  <c r="E48" i="18"/>
  <c r="E83" i="18"/>
  <c r="E49" i="18"/>
  <c r="E190" i="18"/>
  <c r="E77" i="18"/>
  <c r="E213" i="18"/>
  <c r="E50" i="18"/>
  <c r="E61" i="18"/>
  <c r="E88" i="18"/>
  <c r="E53" i="18"/>
  <c r="E14" i="18"/>
  <c r="E138" i="18"/>
  <c r="E134" i="18"/>
  <c r="E171" i="18"/>
  <c r="E78" i="18"/>
  <c r="E174" i="18"/>
  <c r="E34" i="18"/>
  <c r="E29" i="18"/>
  <c r="E74" i="18"/>
  <c r="E210" i="18"/>
  <c r="E184" i="18"/>
  <c r="E146" i="18"/>
  <c r="E99" i="18"/>
  <c r="E136" i="18"/>
  <c r="E102" i="18"/>
  <c r="E20" i="18"/>
  <c r="E218" i="18"/>
  <c r="E43" i="18"/>
  <c r="E16" i="18"/>
  <c r="E85" i="18"/>
  <c r="E40" i="18"/>
  <c r="E145" i="18"/>
  <c r="E159" i="18"/>
  <c r="E207" i="18"/>
  <c r="E182" i="18"/>
  <c r="E126" i="18"/>
  <c r="E87" i="18"/>
  <c r="E122" i="18"/>
  <c r="E133" i="18"/>
  <c r="E39" i="18"/>
  <c r="E191" i="18"/>
  <c r="E36" i="18"/>
  <c r="E150" i="18"/>
  <c r="E97" i="18"/>
  <c r="E203" i="18"/>
  <c r="E95" i="18"/>
  <c r="E208" i="18"/>
  <c r="E179" i="18"/>
  <c r="E187" i="18"/>
  <c r="E222" i="18"/>
  <c r="E90" i="18"/>
  <c r="E154" i="18"/>
  <c r="E155" i="18"/>
  <c r="E33" i="18"/>
  <c r="E89" i="18"/>
  <c r="E202" i="18"/>
  <c r="E217" i="18"/>
  <c r="E192" i="18"/>
  <c r="E194" i="18"/>
  <c r="E169" i="18"/>
  <c r="E161" i="18"/>
  <c r="E172" i="18"/>
  <c r="E168" i="18"/>
  <c r="E220" i="18"/>
  <c r="E148" i="18"/>
  <c r="E30" i="18"/>
  <c r="E76" i="18"/>
  <c r="E13" i="18"/>
  <c r="E197" i="18"/>
  <c r="E139" i="18"/>
  <c r="E21" i="18"/>
  <c r="E60" i="18"/>
  <c r="E54" i="18"/>
  <c r="E196" i="18"/>
  <c r="E32" i="18"/>
  <c r="E19" i="18"/>
  <c r="E46" i="18"/>
  <c r="E70" i="18"/>
  <c r="E52" i="18"/>
  <c r="E164" i="18"/>
  <c r="E153" i="18"/>
  <c r="E57" i="18"/>
  <c r="E71" i="18"/>
  <c r="E56" i="18"/>
  <c r="E47" i="18"/>
  <c r="E117" i="18"/>
  <c r="E143" i="18"/>
  <c r="J8" i="18"/>
  <c r="T25" i="30"/>
  <c r="R25" i="30"/>
  <c r="J11" i="18"/>
  <c r="L25" i="29"/>
  <c r="J25" i="30"/>
  <c r="J25" i="29" l="1"/>
  <c r="I212" i="18"/>
  <c r="I177" i="18"/>
  <c r="I78" i="18"/>
  <c r="I145" i="18"/>
  <c r="I151" i="18"/>
  <c r="I53" i="18"/>
  <c r="I104" i="18"/>
  <c r="I162" i="18"/>
  <c r="I136" i="18"/>
  <c r="I84" i="18"/>
  <c r="I124" i="18"/>
  <c r="I73" i="18"/>
  <c r="I206" i="18"/>
  <c r="I67" i="18"/>
  <c r="I59" i="18"/>
  <c r="I114" i="18"/>
  <c r="I95" i="18"/>
  <c r="I89" i="18"/>
  <c r="I172" i="18"/>
  <c r="I131" i="18"/>
  <c r="I83" i="18"/>
  <c r="I108" i="18"/>
  <c r="I149" i="18"/>
  <c r="I144" i="18"/>
  <c r="I32" i="18"/>
  <c r="I13" i="18"/>
  <c r="I74" i="18"/>
  <c r="I219" i="18"/>
  <c r="I188" i="18"/>
  <c r="I214" i="18"/>
  <c r="I111" i="18"/>
  <c r="I43" i="18"/>
  <c r="I199" i="18"/>
  <c r="I25" i="18"/>
  <c r="I17" i="18"/>
  <c r="I140" i="18"/>
  <c r="I180" i="18"/>
  <c r="I46" i="18"/>
  <c r="I120" i="18"/>
  <c r="I128" i="18"/>
  <c r="I36" i="18"/>
  <c r="I22" i="18"/>
  <c r="I27" i="18"/>
  <c r="I88" i="18"/>
  <c r="I66" i="18"/>
  <c r="I80" i="18"/>
  <c r="I215" i="18"/>
  <c r="I133" i="18"/>
  <c r="I205" i="18"/>
  <c r="I146" i="18"/>
  <c r="I65" i="18"/>
  <c r="I29" i="18"/>
  <c r="I194" i="18"/>
  <c r="I143" i="18"/>
  <c r="I167" i="18"/>
  <c r="I44" i="18"/>
  <c r="I156" i="18"/>
  <c r="I93" i="18"/>
  <c r="I211" i="18"/>
  <c r="I122" i="18"/>
  <c r="I62" i="18"/>
  <c r="I58" i="18"/>
  <c r="I28" i="18"/>
  <c r="I98" i="18"/>
  <c r="I42" i="18"/>
  <c r="I222" i="18"/>
  <c r="I150" i="18"/>
  <c r="K12" i="18"/>
  <c r="I85" i="18"/>
  <c r="I77" i="18"/>
  <c r="I41" i="18"/>
  <c r="I221" i="18"/>
  <c r="I164" i="18"/>
  <c r="I107" i="18"/>
  <c r="I45" i="18"/>
  <c r="I204" i="18"/>
  <c r="I112" i="18"/>
  <c r="I72" i="18"/>
  <c r="I166" i="18"/>
  <c r="I52" i="18"/>
  <c r="I23" i="18"/>
  <c r="I96" i="18"/>
  <c r="I148" i="18"/>
  <c r="I117" i="18"/>
  <c r="I30" i="18"/>
  <c r="I115" i="18"/>
  <c r="I185" i="18"/>
  <c r="I97" i="18"/>
  <c r="I37" i="18"/>
  <c r="I26" i="18"/>
  <c r="I16" i="18"/>
  <c r="I160" i="18"/>
  <c r="I178" i="18"/>
  <c r="I105" i="18"/>
  <c r="I79" i="18"/>
  <c r="I135" i="18"/>
  <c r="I129" i="18"/>
  <c r="I48" i="18"/>
  <c r="I190" i="18"/>
  <c r="I76" i="18"/>
  <c r="I87" i="18"/>
  <c r="I106" i="18"/>
  <c r="I153" i="18"/>
  <c r="I119" i="18"/>
  <c r="I197" i="18"/>
  <c r="I125" i="18"/>
  <c r="I176" i="18"/>
  <c r="I21" i="18"/>
  <c r="I168" i="18"/>
  <c r="I163" i="18"/>
  <c r="I91" i="18"/>
  <c r="I159" i="18"/>
  <c r="I71" i="18"/>
  <c r="I39" i="18"/>
  <c r="I171" i="18"/>
  <c r="I90" i="18"/>
  <c r="I175" i="18"/>
  <c r="I193" i="18"/>
  <c r="I220" i="18"/>
  <c r="I99" i="18"/>
  <c r="I207" i="18"/>
  <c r="I174" i="18"/>
  <c r="I139" i="18"/>
  <c r="I38" i="18"/>
  <c r="I169" i="18"/>
  <c r="I132" i="18"/>
  <c r="I56" i="18"/>
  <c r="I47" i="18"/>
  <c r="I213" i="18"/>
  <c r="I34" i="18"/>
  <c r="I141" i="18"/>
  <c r="I202" i="18"/>
  <c r="I155" i="18"/>
  <c r="I82" i="18"/>
  <c r="I195" i="18"/>
  <c r="I50" i="18"/>
  <c r="I138" i="18"/>
  <c r="I63" i="18"/>
  <c r="I192" i="18"/>
  <c r="I118" i="18"/>
  <c r="I35" i="18"/>
  <c r="I182" i="18"/>
  <c r="I86" i="18"/>
  <c r="I14" i="18"/>
  <c r="I127" i="18"/>
  <c r="I191" i="18"/>
  <c r="I198" i="18"/>
  <c r="I75" i="18"/>
  <c r="I57" i="18"/>
  <c r="I179" i="18"/>
  <c r="I69" i="18"/>
  <c r="I55" i="18"/>
  <c r="I134" i="18"/>
  <c r="I123" i="18"/>
  <c r="I110" i="18"/>
  <c r="I154" i="18"/>
  <c r="I68" i="18"/>
  <c r="I170" i="18"/>
  <c r="I116" i="18"/>
  <c r="I18" i="18"/>
  <c r="I109" i="18"/>
  <c r="I130" i="18"/>
  <c r="I61" i="18"/>
  <c r="I165" i="18"/>
  <c r="I102" i="18"/>
  <c r="I210" i="18"/>
  <c r="I200" i="18"/>
  <c r="I216" i="18"/>
  <c r="I31" i="18"/>
  <c r="I19" i="18"/>
  <c r="I186" i="18"/>
  <c r="I181" i="18"/>
  <c r="I51" i="18"/>
  <c r="I103" i="18"/>
  <c r="I24" i="18"/>
  <c r="I40" i="18"/>
  <c r="I81" i="18"/>
  <c r="I184" i="18"/>
  <c r="I208" i="18"/>
  <c r="I113" i="18"/>
  <c r="I54" i="18"/>
  <c r="I94" i="18"/>
  <c r="I92" i="18"/>
  <c r="I101" i="18"/>
  <c r="I60" i="18"/>
  <c r="I49" i="18"/>
  <c r="I173" i="18"/>
  <c r="I137" i="18"/>
  <c r="I189" i="18"/>
  <c r="I70" i="18"/>
  <c r="I33" i="18"/>
  <c r="I20" i="18"/>
  <c r="I121" i="18"/>
  <c r="I15" i="18"/>
  <c r="I196" i="18"/>
  <c r="I187" i="18"/>
  <c r="T24" i="29"/>
  <c r="R24" i="29"/>
  <c r="L25" i="30"/>
  <c r="G101" i="18"/>
  <c r="G187" i="18"/>
  <c r="G155" i="18"/>
  <c r="G99" i="18"/>
  <c r="G147" i="18"/>
  <c r="G33" i="18"/>
  <c r="G54" i="18"/>
  <c r="G124" i="18"/>
  <c r="G156" i="18"/>
  <c r="G116" i="18"/>
  <c r="G98" i="18"/>
  <c r="G150" i="18"/>
  <c r="G107" i="18"/>
  <c r="G188" i="18"/>
  <c r="G44" i="18"/>
  <c r="G83" i="18"/>
  <c r="G184" i="18"/>
  <c r="G185" i="18"/>
  <c r="G71" i="18"/>
  <c r="G23" i="18"/>
  <c r="G73" i="18"/>
  <c r="G50" i="18"/>
  <c r="G163" i="18"/>
  <c r="G131" i="18"/>
  <c r="G148" i="18"/>
  <c r="G127" i="18"/>
  <c r="G26" i="18"/>
  <c r="G103" i="18"/>
  <c r="G129" i="18"/>
  <c r="G140" i="18"/>
  <c r="G189" i="18"/>
  <c r="G200" i="18"/>
  <c r="G173" i="18"/>
  <c r="G104" i="18"/>
  <c r="G21" i="18"/>
  <c r="G84" i="18"/>
  <c r="G22" i="18"/>
  <c r="G174" i="18"/>
  <c r="G130" i="18"/>
  <c r="G36" i="18"/>
  <c r="G123" i="18"/>
  <c r="G132" i="18"/>
  <c r="G53" i="18"/>
  <c r="G137" i="18"/>
  <c r="G82" i="18"/>
  <c r="G214" i="18"/>
  <c r="G203" i="18"/>
  <c r="G31" i="18"/>
  <c r="G186" i="18"/>
  <c r="G161" i="18"/>
  <c r="G119" i="18"/>
  <c r="G208" i="18"/>
  <c r="G207" i="18"/>
  <c r="G30" i="18"/>
  <c r="G47" i="18"/>
  <c r="G181" i="18"/>
  <c r="G64" i="18"/>
  <c r="G153" i="18"/>
  <c r="G165" i="18"/>
  <c r="G91" i="18"/>
  <c r="G117" i="18"/>
  <c r="G28" i="18"/>
  <c r="G46" i="18"/>
  <c r="G80" i="18"/>
  <c r="G40" i="18"/>
  <c r="G151" i="18"/>
  <c r="G195" i="18"/>
  <c r="G27" i="18"/>
  <c r="G221" i="18"/>
  <c r="J12" i="18"/>
  <c r="G55" i="18"/>
  <c r="G133" i="18"/>
  <c r="G41" i="18"/>
  <c r="G175" i="18"/>
  <c r="G180" i="18"/>
  <c r="G70" i="18"/>
  <c r="G111" i="18"/>
  <c r="G29" i="18"/>
  <c r="G78" i="18"/>
  <c r="G77" i="18"/>
  <c r="G212" i="18"/>
  <c r="G149" i="18"/>
  <c r="G220" i="18"/>
  <c r="G66" i="18"/>
  <c r="G106" i="18"/>
  <c r="G190" i="18"/>
  <c r="G108" i="18"/>
  <c r="G17" i="18"/>
  <c r="G112" i="18"/>
  <c r="G141" i="18"/>
  <c r="G94" i="18"/>
  <c r="G43" i="18"/>
  <c r="G196" i="18"/>
  <c r="G134" i="18"/>
  <c r="G75" i="18"/>
  <c r="G164" i="18"/>
  <c r="G39" i="18"/>
  <c r="G202" i="18"/>
  <c r="G138" i="18"/>
  <c r="G204" i="18"/>
  <c r="G90" i="18"/>
  <c r="G215" i="18"/>
  <c r="G42" i="18"/>
  <c r="G172" i="18"/>
  <c r="G121" i="18"/>
  <c r="G92" i="18"/>
  <c r="G25" i="18"/>
  <c r="G20" i="18"/>
  <c r="G18" i="18"/>
  <c r="G136" i="18"/>
  <c r="G109" i="18"/>
  <c r="G114" i="18"/>
  <c r="G85" i="18"/>
  <c r="G159" i="18"/>
  <c r="G69" i="18"/>
  <c r="G144" i="18"/>
  <c r="G67" i="18"/>
  <c r="G199" i="18"/>
  <c r="G118" i="18"/>
  <c r="G38" i="18"/>
  <c r="G216" i="18"/>
  <c r="G49" i="18"/>
  <c r="G143" i="18"/>
  <c r="G146" i="18"/>
  <c r="G110" i="18"/>
  <c r="G88" i="18"/>
  <c r="G206" i="18"/>
  <c r="G183" i="18"/>
  <c r="G198" i="18"/>
  <c r="G37" i="18"/>
  <c r="G93" i="18"/>
  <c r="G193" i="18"/>
  <c r="G32" i="18"/>
  <c r="G61" i="18"/>
  <c r="G115" i="18"/>
  <c r="G120" i="18"/>
  <c r="G97" i="18"/>
  <c r="G122" i="18"/>
  <c r="G63" i="18"/>
  <c r="G179" i="18"/>
  <c r="G105" i="18"/>
  <c r="G191" i="18"/>
  <c r="G79" i="18"/>
  <c r="G59" i="18"/>
  <c r="G89" i="18"/>
  <c r="G57" i="18"/>
  <c r="G171" i="18"/>
  <c r="G16" i="18"/>
  <c r="G81" i="18"/>
  <c r="G45" i="18"/>
  <c r="G65" i="18"/>
  <c r="G13" i="18"/>
  <c r="G210" i="18"/>
  <c r="G205" i="18"/>
  <c r="G72" i="18"/>
  <c r="G60" i="18"/>
  <c r="G34" i="18"/>
  <c r="G160" i="18"/>
  <c r="G162" i="18"/>
  <c r="G95" i="18"/>
  <c r="G19" i="18"/>
  <c r="G14" i="18"/>
  <c r="G24" i="18"/>
  <c r="G125" i="18"/>
  <c r="G170" i="18"/>
  <c r="G197" i="18"/>
  <c r="G182" i="18"/>
  <c r="G74" i="18"/>
  <c r="G51" i="18"/>
  <c r="G176" i="18"/>
  <c r="G166" i="18"/>
  <c r="G145" i="18"/>
  <c r="G177" i="18"/>
  <c r="G113" i="18"/>
  <c r="G192" i="18"/>
  <c r="G102" i="18"/>
  <c r="G15" i="18"/>
  <c r="G56" i="18"/>
  <c r="G96" i="18"/>
  <c r="G154" i="18"/>
  <c r="G169" i="18"/>
  <c r="G222" i="18"/>
  <c r="G128" i="18"/>
  <c r="G62" i="18"/>
  <c r="G87" i="18"/>
  <c r="G194" i="18"/>
  <c r="G100" i="18"/>
  <c r="G52" i="18"/>
  <c r="G168" i="18"/>
  <c r="G86" i="18"/>
  <c r="G135" i="18"/>
  <c r="G35" i="18"/>
  <c r="G139" i="18"/>
  <c r="G48" i="18"/>
  <c r="G76" i="18"/>
  <c r="C131" i="18"/>
  <c r="C48" i="18"/>
  <c r="C43" i="18"/>
  <c r="C222" i="18"/>
  <c r="C132" i="18"/>
  <c r="C119" i="18"/>
  <c r="C177" i="18"/>
  <c r="C191" i="18"/>
  <c r="C107" i="18"/>
  <c r="C169" i="18"/>
  <c r="C143" i="18"/>
  <c r="C93" i="18"/>
  <c r="C25" i="18"/>
  <c r="C215" i="18"/>
  <c r="C156" i="18"/>
  <c r="C39" i="18"/>
  <c r="C74" i="18"/>
  <c r="C136" i="18"/>
  <c r="C146" i="18"/>
  <c r="C35" i="18"/>
  <c r="C194" i="18"/>
  <c r="C41" i="18"/>
  <c r="C176" i="18"/>
  <c r="C67" i="18"/>
  <c r="C75" i="18"/>
  <c r="C77" i="18"/>
  <c r="C209" i="18"/>
  <c r="C69" i="18"/>
  <c r="C117" i="18"/>
  <c r="C55" i="18"/>
  <c r="C57" i="18"/>
  <c r="C144" i="18"/>
  <c r="C46" i="18"/>
  <c r="C159" i="18"/>
  <c r="C96" i="18"/>
  <c r="C109" i="18"/>
  <c r="C88" i="18"/>
  <c r="C106" i="18"/>
  <c r="C42" i="18"/>
  <c r="C172" i="18"/>
  <c r="C181" i="18"/>
  <c r="C145" i="18"/>
  <c r="C184" i="18"/>
  <c r="C72" i="18"/>
  <c r="C34" i="18"/>
  <c r="C189" i="18"/>
  <c r="C160" i="18"/>
  <c r="C52" i="18"/>
  <c r="C92" i="18"/>
  <c r="C165" i="18"/>
  <c r="C139" i="18"/>
  <c r="C83" i="18"/>
  <c r="C91" i="18"/>
  <c r="C203" i="18"/>
  <c r="C168" i="18"/>
  <c r="C150" i="18"/>
  <c r="C154" i="18"/>
  <c r="C89" i="18"/>
  <c r="C17" i="18"/>
  <c r="C135" i="18"/>
  <c r="C37" i="18"/>
  <c r="C198" i="18"/>
  <c r="C21" i="18"/>
  <c r="C44" i="18"/>
  <c r="C149" i="18"/>
  <c r="C175" i="18"/>
  <c r="C213" i="18"/>
  <c r="C50" i="18"/>
  <c r="C76" i="18"/>
  <c r="C164" i="18"/>
  <c r="C171" i="18"/>
  <c r="C51" i="18"/>
  <c r="C108" i="18"/>
  <c r="C190" i="18"/>
  <c r="C206" i="18"/>
  <c r="C126" i="18"/>
  <c r="C148" i="18"/>
  <c r="C170" i="18"/>
  <c r="C14" i="18"/>
  <c r="C173" i="18"/>
  <c r="C112" i="18"/>
  <c r="C20" i="18"/>
  <c r="C15" i="18"/>
  <c r="C102" i="18"/>
  <c r="C129" i="18"/>
  <c r="C98" i="18"/>
  <c r="C103" i="18"/>
  <c r="C23" i="18"/>
  <c r="C128" i="18"/>
  <c r="C133" i="18"/>
  <c r="C87" i="18"/>
  <c r="C185" i="18"/>
  <c r="C22" i="18"/>
  <c r="C183" i="18"/>
  <c r="C30" i="18"/>
  <c r="C116" i="18"/>
  <c r="C26" i="18"/>
  <c r="C179" i="18"/>
  <c r="C13" i="18"/>
  <c r="C78" i="18"/>
  <c r="C49" i="18"/>
  <c r="C187" i="18"/>
  <c r="C196" i="18"/>
  <c r="C31" i="18"/>
  <c r="C192" i="18"/>
  <c r="C123" i="18"/>
  <c r="C32" i="18"/>
  <c r="C197" i="18"/>
  <c r="C53" i="18"/>
  <c r="C33" i="18"/>
  <c r="C60" i="18"/>
  <c r="C220" i="18"/>
  <c r="C140" i="18"/>
  <c r="C205" i="18"/>
  <c r="C18" i="18"/>
  <c r="C115" i="18"/>
  <c r="C124" i="18"/>
  <c r="C90" i="18"/>
  <c r="C138" i="18"/>
  <c r="C127" i="18"/>
  <c r="C134" i="18"/>
  <c r="C204" i="18"/>
  <c r="C19" i="18"/>
  <c r="C174" i="18"/>
  <c r="C61" i="18"/>
  <c r="C114" i="18"/>
  <c r="C29" i="18"/>
  <c r="C70" i="18"/>
  <c r="C71" i="18"/>
  <c r="C200" i="18"/>
  <c r="C62" i="18"/>
  <c r="C130" i="18"/>
  <c r="C38" i="18"/>
  <c r="C36" i="18"/>
  <c r="C101" i="18"/>
  <c r="C210" i="18"/>
  <c r="C97" i="18"/>
  <c r="C82" i="18"/>
  <c r="C40" i="18"/>
  <c r="C16" i="18"/>
  <c r="C68" i="18"/>
  <c r="C137" i="18"/>
  <c r="C180" i="18"/>
  <c r="C54" i="18"/>
  <c r="C208" i="18"/>
  <c r="C155" i="18"/>
  <c r="C193" i="18"/>
  <c r="C186" i="18"/>
  <c r="C121" i="18"/>
  <c r="C162" i="18"/>
  <c r="C79" i="18"/>
  <c r="C94" i="18"/>
  <c r="C27" i="18"/>
  <c r="C85" i="18"/>
  <c r="C153" i="18"/>
  <c r="C56" i="18"/>
  <c r="C188" i="18"/>
  <c r="C182" i="18"/>
  <c r="K9" i="18"/>
  <c r="L27" i="29"/>
  <c r="J27" i="29"/>
  <c r="T24" i="30"/>
  <c r="R24" i="30"/>
  <c r="T26" i="29"/>
  <c r="R26" i="29"/>
  <c r="J9" i="18"/>
  <c r="R26" i="30"/>
  <c r="T26" i="30"/>
  <c r="J26" i="29"/>
  <c r="L26" i="29" l="1"/>
  <c r="J27" i="30"/>
  <c r="L27" i="30"/>
  <c r="L26" i="30"/>
  <c r="J26" i="30"/>
  <c r="J24" i="30"/>
  <c r="L24" i="30"/>
  <c r="L24" i="29"/>
  <c r="J24" i="29"/>
  <c r="C25" i="24"/>
  <c r="C22" i="24"/>
  <c r="C20" i="24"/>
  <c r="C19" i="24"/>
  <c r="C16" i="24"/>
  <c r="C25" i="25"/>
  <c r="C22" i="25"/>
  <c r="C21" i="25"/>
  <c r="C19" i="25"/>
  <c r="C16" i="25"/>
  <c r="C15" i="25"/>
  <c r="C20" i="25" l="1"/>
  <c r="C15" i="24"/>
  <c r="C21" i="24"/>
  <c r="C17" i="25"/>
  <c r="C23" i="25"/>
  <c r="AA13" i="25"/>
  <c r="AI13" i="25"/>
  <c r="C17" i="24"/>
  <c r="C23" i="24"/>
  <c r="AA13" i="24"/>
  <c r="AI13" i="24"/>
  <c r="C18" i="25"/>
  <c r="C24" i="25"/>
  <c r="C18" i="24"/>
  <c r="C24" i="24"/>
  <c r="M13" i="25"/>
  <c r="Q14" i="25"/>
  <c r="O14" i="25"/>
  <c r="E14" i="25"/>
  <c r="Y14" i="24"/>
  <c r="AE14" i="25"/>
  <c r="AC13" i="25"/>
  <c r="AG14" i="25"/>
  <c r="Y14" i="25"/>
  <c r="K13" i="24"/>
  <c r="C14" i="24"/>
  <c r="S13" i="24"/>
  <c r="W14" i="24"/>
  <c r="AM14" i="25"/>
  <c r="AK13" i="25"/>
  <c r="AO14" i="25"/>
  <c r="O14" i="24"/>
  <c r="M13" i="24"/>
  <c r="Q14" i="24"/>
  <c r="E14" i="24"/>
  <c r="AE14" i="24"/>
  <c r="AC13" i="24"/>
  <c r="AG14" i="24"/>
  <c r="AM14" i="24"/>
  <c r="AK13" i="24"/>
  <c r="AO14" i="24"/>
  <c r="K13" i="25"/>
  <c r="C14" i="25"/>
  <c r="S13" i="25"/>
  <c r="W14" i="25"/>
  <c r="C13" i="25" l="1"/>
  <c r="C13" i="24"/>
  <c r="G14" i="25"/>
  <c r="I14" i="25"/>
  <c r="E13" i="25"/>
  <c r="G14" i="24"/>
  <c r="I14" i="24"/>
  <c r="E13" i="24"/>
  <c r="E24" i="28" l="1"/>
  <c r="G24" i="28" l="1"/>
  <c r="K24" i="28" l="1"/>
  <c r="M24" i="28" l="1"/>
</calcChain>
</file>

<file path=xl/sharedStrings.xml><?xml version="1.0" encoding="utf-8"?>
<sst xmlns="http://schemas.openxmlformats.org/spreadsheetml/2006/main" count="2838" uniqueCount="1089">
  <si>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</si>
  <si>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</si>
  <si>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</si>
  <si>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</si>
  <si>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</si>
  <si>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</si>
  <si>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</si>
  <si>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</si>
  <si>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</si>
  <si>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</si>
  <si>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</si>
  <si>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</si>
  <si>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</si>
  <si>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</si>
  <si>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</si>
  <si>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</si>
  <si>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</si>
  <si>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</si>
  <si>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</si>
  <si>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</si>
  <si>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</si>
  <si>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</si>
  <si>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</si>
  <si>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</si>
  <si>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</si>
  <si>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</si>
  <si>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</si>
  <si>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</si>
  <si>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</si>
  <si>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</si>
  <si>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</si>
  <si>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</si>
  <si>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</si>
  <si>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</si>
  <si>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</si>
  <si>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</si>
  <si>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</si>
  <si>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</si>
  <si>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</si>
  <si>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</si>
  <si>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</si>
  <si>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</si>
  <si>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</si>
  <si>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</si>
  <si>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</si>
  <si>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</si>
  <si>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</si>
  <si>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</si>
  <si>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</si>
  <si>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</si>
  <si>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</si>
  <si>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</si>
  <si>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</si>
  <si>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</si>
  <si>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</si>
  <si>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</si>
  <si>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</si>
  <si>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</si>
  <si>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</si>
  <si>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</si>
  <si>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</si>
  <si>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</si>
  <si>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</si>
  <si>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</si>
  <si>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</si>
  <si>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</si>
  <si>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</si>
  <si>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</si>
  <si>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</si>
  <si>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</si>
  <si>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</si>
  <si>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</si>
  <si>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</si>
  <si>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</si>
  <si>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</si>
  <si>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</si>
  <si>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</si>
  <si>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</si>
  <si>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</si>
  <si>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</si>
  <si>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</si>
  <si>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</si>
  <si>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</si>
  <si>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</si>
  <si>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</si>
  <si>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</si>
  <si>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</si>
  <si>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</si>
  <si>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</si>
  <si>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</si>
  <si>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</si>
  <si>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</si>
  <si>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</si>
  <si>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</si>
  <si>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</si>
  <si>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</si>
  <si>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</si>
  <si>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</si>
  <si>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</si>
  <si>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</si>
  <si>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</si>
  <si>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</si>
  <si>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</si>
  <si>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</si>
  <si>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</si>
  <si>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</si>
  <si>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</si>
  <si>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</si>
  <si>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</si>
  <si>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</si>
  <si>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</si>
  <si>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</si>
  <si>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</si>
  <si>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</si>
  <si>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</si>
  <si>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</si>
  <si>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</si>
  <si>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</si>
  <si>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</si>
  <si>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</si>
  <si>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</si>
  <si>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</si>
  <si>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</si>
  <si>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</si>
  <si>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</si>
  <si>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</si>
  <si>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</si>
  <si>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</si>
  <si>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</si>
  <si>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</si>
  <si>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</si>
  <si>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</si>
  <si>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</si>
  <si>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</si>
  <si>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</si>
  <si>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</si>
  <si>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</si>
  <si>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</si>
  <si>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</si>
  <si>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</si>
  <si>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</si>
  <si>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</si>
  <si>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</si>
  <si>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</si>
  <si>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</si>
  <si>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</si>
  <si>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</si>
  <si>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</si>
  <si>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</si>
  <si>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</si>
  <si>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</si>
  <si>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</si>
  <si>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</si>
  <si>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</si>
  <si>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</si>
  <si>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</si>
  <si>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</si>
  <si>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</si>
  <si>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</si>
  <si>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</si>
  <si>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</si>
  <si>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</si>
  <si>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</si>
  <si>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</si>
  <si>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</si>
  <si>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</si>
  <si>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</si>
  <si>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</si>
  <si>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</si>
  <si>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</si>
  <si>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</si>
  <si>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</si>
  <si>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</si>
  <si>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</si>
  <si>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</si>
  <si>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</si>
  <si>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</si>
  <si>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</si>
  <si>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</si>
  <si>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</si>
  <si>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</si>
  <si>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</si>
  <si>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</si>
  <si>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</si>
  <si>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</si>
  <si>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</si>
  <si>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REPUBLICA CHECA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</si>
  <si>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</si>
  <si>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</si>
  <si>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</si>
  <si>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</si>
  <si>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</si>
  <si>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</si>
  <si>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</si>
  <si>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</si>
  <si>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</si>
  <si>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</si>
  <si>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</si>
  <si>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</si>
  <si>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</si>
  <si>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</si>
  <si>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</si>
  <si>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</si>
  <si>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</si>
  <si>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</si>
  <si>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</si>
  <si>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</si>
  <si>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</si>
  <si>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</si>
  <si>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</si>
  <si>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</si>
  <si>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</si>
  <si>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</si>
  <si>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</si>
  <si>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</si>
  <si>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</si>
  <si>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</si>
  <si>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</si>
  <si>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</si>
  <si>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</si>
  <si>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</si>
  <si>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</si>
  <si>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</si>
  <si>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</si>
  <si>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</si>
  <si>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</si>
  <si>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</si>
  <si>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</si>
  <si>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</si>
  <si>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</si>
  <si>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</si>
  <si>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</si>
  <si>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</si>
  <si>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</si>
  <si>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</si>
  <si>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</si>
  <si>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</si>
  <si>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</si>
  <si>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</si>
  <si>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</si>
  <si>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</si>
  <si>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</si>
  <si>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</si>
  <si>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</si>
  <si>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</si>
  <si>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</si>
  <si>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</si>
  <si>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</si>
  <si>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</si>
  <si>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</si>
  <si>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</si>
  <si>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</si>
  <si>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</si>
  <si>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</si>
  <si>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</si>
  <si>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</si>
  <si>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</si>
  <si>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</si>
  <si>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</si>
  <si>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</si>
  <si>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</si>
  <si>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</si>
  <si>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</si>
  <si>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</si>
  <si>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</si>
  <si>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</si>
  <si>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</si>
  <si>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</si>
  <si>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</si>
  <si>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</si>
  <si>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</si>
  <si>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</si>
  <si>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</si>
  <si>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</si>
  <si>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</si>
  <si>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</si>
  <si>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</si>
  <si>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</si>
  <si>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</si>
  <si>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</si>
  <si>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</si>
  <si>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</si>
  <si>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</si>
  <si>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</si>
  <si>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</si>
  <si>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</si>
  <si>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</si>
  <si>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</si>
  <si>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</si>
  <si>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</si>
  <si>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</si>
  <si>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</si>
  <si>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</si>
  <si>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</si>
  <si>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</si>
  <si>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</si>
  <si>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</si>
  <si>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</si>
  <si>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</si>
  <si>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</si>
  <si>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</si>
  <si>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</si>
  <si>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</si>
  <si>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</si>
  <si>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</si>
  <si>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</si>
  <si>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</si>
  <si>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</si>
  <si>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</si>
  <si>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</si>
  <si>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</si>
  <si>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</si>
  <si>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</si>
  <si>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</si>
  <si>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</si>
  <si>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</si>
  <si>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</si>
  <si>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</si>
  <si>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</si>
  <si>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</si>
  <si>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</si>
  <si>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</si>
  <si>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</si>
  <si>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</si>
  <si>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</si>
  <si>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</si>
  <si>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</si>
  <si>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</si>
  <si>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</si>
  <si>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</si>
  <si>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</si>
  <si>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</si>
  <si>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</si>
  <si>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</si>
  <si>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</si>
  <si>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</si>
  <si>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</si>
  <si>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</si>
  <si>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</si>
  <si>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</si>
  <si>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</si>
  <si>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</si>
  <si>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</si>
  <si>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</si>
  <si>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</si>
  <si>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</si>
  <si>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</si>
  <si>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</si>
  <si>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</si>
  <si>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</si>
  <si>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</si>
  <si>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</si>
  <si>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</si>
  <si>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</si>
  <si>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</si>
  <si>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</si>
  <si>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</si>
  <si>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</si>
  <si>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</si>
  <si>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</si>
  <si>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</si>
  <si>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</si>
  <si>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</si>
  <si>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</si>
  <si>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</si>
  <si>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</si>
  <si>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</si>
  <si>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</si>
  <si>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</si>
  <si>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</si>
  <si>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</si>
  <si>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</si>
  <si>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</si>
  <si>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</si>
  <si>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</si>
  <si>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AO</t>
  </si>
  <si>
    <t>Q014_SAI_CAP - EXPORTAÇÕES - COMÉRCIO INTERNACIONAL POR CAPÍTULOS DA NC</t>
  </si>
  <si>
    <t>Q013_ENT_CAP - IMPORTAÇÕES - COMÉRCIO INTERNACIONAL POR CAPÍTULOS DA NC</t>
  </si>
  <si>
    <t>Q012_SAI_CGCE - EXPORTAÇÕES - COMÉRCIO INTERNACIONAL POR CGCE</t>
  </si>
  <si>
    <t>Q011_ENT_CGCE - IMPORTAÇÕES - COMÉRCIO INTERNACIONAL POR CGCE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</si>
  <si>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</si>
  <si>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</si>
  <si>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</si>
  <si>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</si>
  <si>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</si>
  <si>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</si>
  <si>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</si>
  <si>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</si>
  <si>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</si>
  <si>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</si>
  <si>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</si>
  <si>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</si>
  <si>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</si>
  <si>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Q016_ZN_ECON - REPARTIÇÃO POR ZONAS ECONÓMICAS E PAÍSES DO COMÉRCIO INTERNACIONAL - TOTAL DO PAÍS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</si>
  <si>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</si>
  <si>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</si>
  <si>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</si>
  <si>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</si>
  <si>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</si>
  <si>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</si>
  <si>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</si>
  <si>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</si>
  <si>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</si>
  <si>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</si>
  <si>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</si>
  <si>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</si>
  <si>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Q011_IMP_BEC - IMPORTS - INTERNATIONAL TRADE BY BEC</t>
  </si>
  <si>
    <t>Q012_EXP_BEC - EXPORTS - INTERNATIONAL TRADE BY BEC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</si>
  <si>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</si>
  <si>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</si>
  <si>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</si>
  <si>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Q016_ZN_ECON - BREAKDOWN BY ECONOMIC ZONES AND COUNTRIES OF INTERNATIONAL TRADE - TOTAL COUNTRY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</si>
  <si>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</si>
  <si>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</si>
  <si>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</si>
  <si>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</si>
  <si>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</si>
  <si>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</si>
  <si>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</si>
  <si>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</si>
  <si>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</si>
  <si>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</si>
  <si>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</si>
  <si>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</si>
  <si>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</si>
  <si>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</si>
  <si>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</si>
  <si>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</si>
  <si>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</si>
  <si>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</si>
  <si>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</si>
  <si>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</si>
  <si>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</si>
  <si>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</si>
  <si>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</si>
  <si>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</si>
  <si>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</si>
  <si>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</si>
  <si>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</si>
  <si>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</si>
  <si>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</si>
  <si>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</si>
  <si>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</si>
  <si>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</si>
  <si>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</si>
  <si>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</si>
  <si>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</si>
  <si>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</si>
  <si>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</si>
  <si>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</si>
  <si>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</si>
  <si>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</si>
  <si>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</si>
  <si>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</si>
  <si>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</si>
  <si>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</si>
  <si>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</si>
  <si>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</si>
  <si>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</si>
  <si>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</si>
  <si>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</si>
  <si>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</si>
  <si>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</si>
  <si>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</si>
  <si>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</si>
  <si>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</si>
  <si>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</si>
  <si>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</si>
  <si>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</si>
  <si>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</si>
  <si>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</si>
  <si>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</si>
  <si>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</si>
  <si>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</si>
  <si>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</si>
  <si>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</si>
  <si>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</si>
  <si>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</si>
  <si>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</si>
  <si>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</si>
  <si>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</si>
  <si>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</si>
  <si>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</si>
  <si>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</si>
  <si>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</si>
  <si>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</si>
  <si>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</si>
  <si>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</si>
  <si>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</si>
  <si>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</si>
  <si>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</si>
  <si>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</si>
  <si>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</si>
  <si>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</si>
  <si>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</si>
  <si>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</si>
  <si>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</si>
  <si>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</si>
  <si>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</si>
  <si>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</si>
  <si>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</si>
  <si>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</si>
  <si>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</si>
  <si>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</si>
  <si>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</si>
  <si>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</si>
  <si>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</si>
  <si>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</si>
  <si>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</si>
  <si>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</si>
  <si>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</si>
  <si>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</si>
  <si>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</si>
  <si>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</si>
  <si>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</si>
  <si>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</si>
  <si>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</si>
  <si>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</si>
  <si>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</si>
  <si>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</si>
  <si>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</si>
  <si>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</si>
  <si>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</si>
  <si>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</si>
  <si>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</si>
  <si>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</si>
  <si>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</si>
  <si>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</si>
  <si>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</si>
  <si>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</si>
  <si>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</si>
  <si>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</si>
  <si>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</si>
  <si>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</si>
  <si>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</si>
  <si>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</si>
  <si>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</si>
  <si>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</si>
  <si>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</si>
  <si>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</si>
  <si>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</si>
  <si>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</si>
  <si>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</si>
  <si>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</si>
  <si>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</si>
  <si>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</si>
  <si>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</si>
  <si>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</si>
  <si>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</si>
  <si>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</si>
  <si>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</si>
  <si>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IRELAND</t>
  </si>
  <si>
    <t>ITALY</t>
  </si>
  <si>
    <t>LATVIA</t>
  </si>
  <si>
    <t>LITHUANIA</t>
  </si>
  <si>
    <t>LUXEMBOURG</t>
  </si>
  <si>
    <t>NETHERLANDS</t>
  </si>
  <si>
    <t>POLAND</t>
  </si>
  <si>
    <t>CZECH REPUBLIC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</si>
  <si>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</si>
  <si>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</si>
  <si>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</si>
  <si>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</si>
  <si>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</si>
  <si>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</si>
  <si>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</si>
  <si>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</si>
  <si>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</si>
  <si>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</si>
  <si>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</si>
  <si>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</si>
  <si>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</si>
  <si>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</si>
  <si>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</si>
  <si>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t>IMPORTS - INTERNATIONAL TRADE BY BEC</t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</si>
  <si>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</si>
  <si>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</si>
  <si>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</si>
  <si>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</si>
  <si>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</si>
  <si>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</si>
  <si>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</si>
  <si>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</si>
  <si>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</si>
  <si>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</si>
  <si>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</si>
  <si>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</si>
  <si>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</si>
  <si>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</si>
  <si>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</si>
  <si>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</si>
  <si>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</si>
  <si>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</si>
  <si>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</si>
  <si>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</si>
  <si>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</si>
  <si>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</si>
  <si>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</si>
  <si>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</si>
  <si>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</si>
  <si>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</si>
  <si>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</si>
  <si>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</si>
  <si>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</si>
  <si>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</si>
  <si>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</si>
  <si>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</si>
  <si>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</si>
  <si>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</si>
  <si>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</si>
  <si>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</si>
  <si>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</si>
  <si>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</si>
  <si>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</si>
  <si>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</si>
  <si>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</si>
  <si>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</si>
  <si>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t>ECONOMIC ZONES AND COUNTRIES OR STATISTICS TERRITORIES</t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</si>
  <si>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</si>
  <si>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</si>
  <si>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</si>
  <si>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</si>
  <si>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</si>
  <si>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</si>
  <si>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</si>
  <si>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</si>
  <si>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</si>
  <si>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ANGOLA / ANGOLA</t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</si>
  <si>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</si>
  <si>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</si>
  <si>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</si>
  <si>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</si>
  <si>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</si>
  <si>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</si>
  <si>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</si>
  <si>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</si>
  <si>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</si>
  <si>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</si>
  <si>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</si>
  <si>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</si>
  <si>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</si>
  <si>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</si>
  <si>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</si>
  <si>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</si>
  <si>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t>INTRA-UE  (27 EM) / INTRA-EU (27 MS)</t>
  </si>
  <si>
    <t>EXTRA-UE (27 EM) / EXTRA-EU (27 MS)</t>
  </si>
  <si>
    <r>
      <rPr>
        <b/>
        <sz val="10"/>
        <color rgb="FF234371"/>
        <rFont val="Calibri"/>
        <family val="2"/>
        <scheme val="minor"/>
      </rPr>
      <t>RESULTADOS GLOBAIS</t>
    </r>
    <r>
      <rPr>
        <sz val="10"/>
        <color rgb="FF234371"/>
        <rFont val="Calibri"/>
        <family val="2"/>
        <scheme val="minor"/>
      </rPr>
      <t xml:space="preserve">
GLOBAL DATA</t>
    </r>
  </si>
  <si>
    <r>
      <t xml:space="preserve">RESULTADOS GLOBAIS
</t>
    </r>
    <r>
      <rPr>
        <sz val="9"/>
        <color rgb="FF234371"/>
        <rFont val="Calibri"/>
        <family val="2"/>
        <scheme val="minor"/>
      </rPr>
      <t>GLOBAL DATA</t>
    </r>
  </si>
  <si>
    <r>
      <t>10</t>
    </r>
    <r>
      <rPr>
        <b/>
        <vertAlign val="superscript"/>
        <sz val="9"/>
        <color rgb="FF234371"/>
        <rFont val="Calibri"/>
        <family val="2"/>
        <scheme val="minor"/>
      </rPr>
      <t>6</t>
    </r>
    <r>
      <rPr>
        <b/>
        <sz val="9"/>
        <color rgb="FF234371"/>
        <rFont val="Calibri"/>
        <family val="2"/>
        <scheme val="minor"/>
      </rPr>
      <t xml:space="preserve"> euros</t>
    </r>
  </si>
  <si>
    <r>
      <t xml:space="preserve">TAXA VARIAÇÃO </t>
    </r>
    <r>
      <rPr>
        <sz val="9"/>
        <color rgb="FF234371"/>
        <rFont val="Calibri"/>
        <family val="2"/>
        <scheme val="minor"/>
      </rPr>
      <t>GROWTH RATE</t>
    </r>
  </si>
  <si>
    <r>
      <t xml:space="preserve">Saldo sem </t>
    </r>
    <r>
      <rPr>
        <i/>
        <sz val="10"/>
        <rFont val="Calibri"/>
        <family val="2"/>
        <scheme val="minor"/>
      </rPr>
      <t xml:space="preserve">Combustíveis e Lubrificantes
</t>
    </r>
    <r>
      <rPr>
        <sz val="10"/>
        <rFont val="Calibri"/>
        <family val="2"/>
        <scheme val="minor"/>
      </rPr>
      <t>Trade Balance without</t>
    </r>
    <r>
      <rPr>
        <i/>
        <sz val="10"/>
        <rFont val="Calibri"/>
        <family val="2"/>
        <scheme val="minor"/>
      </rPr>
      <t xml:space="preserve"> Fuels and Lubricants</t>
    </r>
  </si>
  <si>
    <r>
      <t xml:space="preserve">INTERNACIONAL
</t>
    </r>
    <r>
      <rPr>
        <sz val="9"/>
        <color rgb="FF234371"/>
        <rFont val="Calibri"/>
        <family val="2"/>
        <scheme val="minor"/>
      </rPr>
      <t>INTERNATIONAL</t>
    </r>
  </si>
  <si>
    <r>
      <t xml:space="preserve">INTRA-UE (28 EM)
</t>
    </r>
    <r>
      <rPr>
        <sz val="9"/>
        <color rgb="FF234371"/>
        <rFont val="Calibri"/>
        <family val="2"/>
        <scheme val="minor"/>
      </rPr>
      <t>INTRA-EU (28 MS)</t>
    </r>
  </si>
  <si>
    <r>
      <t xml:space="preserve">EXTRA-UE (28 EM)
</t>
    </r>
    <r>
      <rPr>
        <sz val="9"/>
        <color rgb="FF234371"/>
        <rFont val="Calibri"/>
        <family val="2"/>
        <scheme val="minor"/>
      </rPr>
      <t>EXTRA-EU (28 MS)</t>
    </r>
  </si>
  <si>
    <r>
      <t xml:space="preserve">INTRA-UE (27 EM)
</t>
    </r>
    <r>
      <rPr>
        <sz val="9"/>
        <color rgb="FF234371"/>
        <rFont val="Calibri"/>
        <family val="2"/>
        <scheme val="minor"/>
      </rPr>
      <t>INTRA-EU (27 MS)</t>
    </r>
  </si>
  <si>
    <r>
      <t xml:space="preserve">EXTRA-UE (27 EM)
</t>
    </r>
    <r>
      <rPr>
        <sz val="9"/>
        <color rgb="FF234371"/>
        <rFont val="Calibri"/>
        <family val="2"/>
        <scheme val="minor"/>
      </rPr>
      <t>EXTRA-EU (27 MS)</t>
    </r>
  </si>
  <si>
    <r>
      <t xml:space="preserve">TAXA VARIAÇÃO
</t>
    </r>
    <r>
      <rPr>
        <sz val="9"/>
        <color rgb="FF234371"/>
        <rFont val="Calibri"/>
        <family val="2"/>
        <scheme val="minor"/>
      </rPr>
      <t>GROWTH RATE</t>
    </r>
  </si>
  <si>
    <r>
      <t xml:space="preserve">Homóloga
</t>
    </r>
    <r>
      <rPr>
        <sz val="9"/>
        <color rgb="FF234371"/>
        <rFont val="Calibri"/>
        <family val="2"/>
        <scheme val="minor"/>
      </rPr>
      <t>Year-on-year</t>
    </r>
  </si>
  <si>
    <r>
      <t xml:space="preserve">Mensal
</t>
    </r>
    <r>
      <rPr>
        <sz val="9"/>
        <color rgb="FF234371"/>
        <rFont val="Calibri"/>
        <family val="2"/>
        <scheme val="minor"/>
      </rPr>
      <t>Month-to-month</t>
    </r>
  </si>
  <si>
    <r>
      <rPr>
        <b/>
        <sz val="10"/>
        <color rgb="FF234371"/>
        <rFont val="Calibri"/>
        <family val="2"/>
        <scheme val="minor"/>
      </rPr>
      <t xml:space="preserve">IMPORTAÇÕES
</t>
    </r>
    <r>
      <rPr>
        <sz val="10"/>
        <color rgb="FF234371"/>
        <rFont val="Calibri"/>
        <family val="2"/>
        <scheme val="minor"/>
      </rPr>
      <t>IMPORTS</t>
    </r>
  </si>
  <si>
    <r>
      <t xml:space="preserve">TOTAL
</t>
    </r>
    <r>
      <rPr>
        <sz val="9"/>
        <color rgb="FF234371"/>
        <rFont val="Calibri"/>
        <family val="2"/>
        <scheme val="minor"/>
      </rPr>
      <t>TOTAL</t>
    </r>
  </si>
  <si>
    <r>
      <t xml:space="preserve">TOTAL SEM COMBUSTÍVEIS E LUBRIFICANTES
</t>
    </r>
    <r>
      <rPr>
        <sz val="9"/>
        <color rgb="FF234371"/>
        <rFont val="Calibri"/>
        <family val="2"/>
        <scheme val="minor"/>
      </rPr>
      <t>TOTAL EXCLUDING FUELS AND LUBRICANTS</t>
    </r>
  </si>
  <si>
    <r>
      <t xml:space="preserve">TOTAL TRIMESTRE TERMINADO EM:
</t>
    </r>
    <r>
      <rPr>
        <sz val="9"/>
        <color rgb="FF234371"/>
        <rFont val="Calibri"/>
        <family val="2"/>
        <scheme val="minor"/>
      </rPr>
      <t>TOTAL QUARTER ENDED IN:</t>
    </r>
  </si>
  <si>
    <r>
      <t xml:space="preserve">TAXA VARIAÇÃO (%)
</t>
    </r>
    <r>
      <rPr>
        <sz val="9"/>
        <color rgb="FF234371"/>
        <rFont val="Calibri"/>
        <family val="2"/>
        <scheme val="minor"/>
      </rPr>
      <t>GROWTH RATE (%)</t>
    </r>
  </si>
  <si>
    <r>
      <t>TAXA VARIAÇÃO (%)</t>
    </r>
    <r>
      <rPr>
        <sz val="9"/>
        <color rgb="FF234371"/>
        <rFont val="Calibri"/>
        <family val="2"/>
        <scheme val="minor"/>
      </rPr>
      <t xml:space="preserve">
GROWTH RATE (%)</t>
    </r>
  </si>
  <si>
    <r>
      <rPr>
        <b/>
        <sz val="10"/>
        <color rgb="FF234371"/>
        <rFont val="Calibri"/>
        <family val="2"/>
        <scheme val="minor"/>
      </rPr>
      <t xml:space="preserve">EXPORTAÇÕES
</t>
    </r>
    <r>
      <rPr>
        <sz val="10"/>
        <color rgb="FF234371"/>
        <rFont val="Calibri"/>
        <family val="2"/>
        <scheme val="minor"/>
      </rPr>
      <t>EXPORTS</t>
    </r>
  </si>
  <si>
    <r>
      <t xml:space="preserve">SALDO DA BALANÇA COMERCIAL
</t>
    </r>
    <r>
      <rPr>
        <sz val="10"/>
        <color rgb="FF234371"/>
        <rFont val="Calibri"/>
        <family val="2"/>
        <scheme val="minor"/>
      </rPr>
      <t>TRADE BALANCE</t>
    </r>
  </si>
  <si>
    <r>
      <t xml:space="preserve">IMPORTAÇÕES - COMÉRCIO INTERNACIONAL POR PAÍSES 
</t>
    </r>
    <r>
      <rPr>
        <sz val="8"/>
        <rFont val="Calibri"/>
        <family val="2"/>
        <scheme val="minor"/>
      </rPr>
      <t>IMPORTS - INTERNATIONAL TRADE BY COUNTRIES</t>
    </r>
  </si>
  <si>
    <r>
      <t>Unidade / 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</si>
  <si>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rPr>
        <b/>
        <sz val="10"/>
        <color theme="4" tint="-0.499984740745262"/>
        <rFont val="Calibri"/>
        <family val="2"/>
        <scheme val="minor"/>
      </rPr>
      <t>IMPORTAÇÕES POR PAÍSES E ZONAS ECONÓMICAS</t>
    </r>
    <r>
      <rPr>
        <sz val="10"/>
        <color theme="4" tint="-0.499984740745262"/>
        <rFont val="Calibri"/>
        <family val="2"/>
        <scheme val="minor"/>
      </rPr>
      <t xml:space="preserve">
IMPORTS BY COUNTRIES AND ECONOMIC ZONES</t>
    </r>
  </si>
  <si>
    <r>
      <t xml:space="preserve">PAÍSES E ZONAS ECONÓMICAS
</t>
    </r>
    <r>
      <rPr>
        <sz val="9"/>
        <color rgb="FF234371"/>
        <rFont val="Calibri"/>
        <family val="2"/>
        <scheme val="minor"/>
      </rPr>
      <t>COUNTRIES AND ECONOMIC ZONES</t>
    </r>
  </si>
  <si>
    <r>
      <t xml:space="preserve">MÊS DE REFERÊNCIA
</t>
    </r>
    <r>
      <rPr>
        <sz val="9"/>
        <color rgb="FF234371"/>
        <rFont val="Calibri"/>
        <family val="2"/>
        <scheme val="minor"/>
      </rPr>
      <t>REFERENCE MONTH</t>
    </r>
  </si>
  <si>
    <r>
      <t xml:space="preserve">TRIMESTRE TERMINADO EM:
</t>
    </r>
    <r>
      <rPr>
        <sz val="9"/>
        <color rgb="FF234371"/>
        <rFont val="Calibri"/>
        <family val="2"/>
        <scheme val="minor"/>
      </rPr>
      <t>QUARTER ENDED IN:</t>
    </r>
  </si>
  <si>
    <r>
      <t xml:space="preserve">VARIAÇÃO
</t>
    </r>
    <r>
      <rPr>
        <sz val="9"/>
        <color rgb="FF234371"/>
        <rFont val="Calibri"/>
        <family val="2"/>
        <scheme val="minor"/>
      </rPr>
      <t>GROWTH</t>
    </r>
  </si>
  <si>
    <r>
      <rPr>
        <b/>
        <sz val="10"/>
        <color rgb="FF234371"/>
        <rFont val="Calibri"/>
        <family val="2"/>
        <scheme val="minor"/>
      </rPr>
      <t>TOTAL ZONA EURO</t>
    </r>
    <r>
      <rPr>
        <sz val="10"/>
        <color rgb="FF234371"/>
        <rFont val="Calibri"/>
        <family val="2"/>
        <scheme val="minor"/>
      </rPr>
      <t xml:space="preserve">
TOTAL EURO ZONE</t>
    </r>
  </si>
  <si>
    <r>
      <rPr>
        <b/>
        <sz val="10"/>
        <rFont val="Calibri"/>
        <family val="2"/>
        <scheme val="minor"/>
      </rPr>
      <t xml:space="preserve">TOTAL UNIÃO EUROPEIA (27 ESTADOS-MEMBROS)
</t>
    </r>
    <r>
      <rPr>
        <sz val="10"/>
        <rFont val="Calibri"/>
        <family val="2"/>
        <scheme val="minor"/>
      </rPr>
      <t>TOTAL EUROPEAN UNION (27 MEMBERS STATES)</t>
    </r>
  </si>
  <si>
    <r>
      <rPr>
        <b/>
        <sz val="10"/>
        <color rgb="FF234371"/>
        <rFont val="Calibri"/>
        <family val="2"/>
        <scheme val="minor"/>
      </rPr>
      <t xml:space="preserve">TOTAL UNIÃO EUROPEIA (28 ESTADOS-MEMBROS)
</t>
    </r>
    <r>
      <rPr>
        <sz val="10"/>
        <color rgb="FF234371"/>
        <rFont val="Calibri"/>
        <family val="2"/>
        <scheme val="minor"/>
      </rPr>
      <t>TOTAL EUROPEAN UNION (28 MEMBERS STATES)</t>
    </r>
  </si>
  <si>
    <r>
      <rPr>
        <b/>
        <sz val="10"/>
        <rFont val="Calibri"/>
        <family val="2"/>
        <scheme val="minor"/>
      </rPr>
      <t xml:space="preserve">TOTAL EXTRA-UE (27 ESTADOS-MEMBROS)
</t>
    </r>
    <r>
      <rPr>
        <sz val="10"/>
        <rFont val="Calibri"/>
        <family val="2"/>
        <scheme val="minor"/>
      </rPr>
      <t>TOTAL EXTRA-EU (27 MEMBERS STATES)</t>
    </r>
  </si>
  <si>
    <r>
      <t xml:space="preserve">TOTAL EXTRA-UE (28 ESTADOS-MEMBROS)
</t>
    </r>
    <r>
      <rPr>
        <sz val="10"/>
        <color rgb="FF234371"/>
        <rFont val="Calibri"/>
        <family val="2"/>
        <scheme val="minor"/>
      </rPr>
      <t>TOTAL EXTRA-EU (28 MEMBERS STATES)</t>
    </r>
  </si>
  <si>
    <r>
      <t xml:space="preserve">EXPORTAÇÕES - COMÉRCIO INTERNACIONAL POR PAÍSES 
</t>
    </r>
    <r>
      <rPr>
        <sz val="8"/>
        <rFont val="Calibri"/>
        <family val="2"/>
        <scheme val="minor"/>
      </rPr>
      <t>EXPORTS - INTERNATIONAL TRADE BY COUNTRIES</t>
    </r>
  </si>
  <si>
    <r>
      <rPr>
        <b/>
        <sz val="10"/>
        <color rgb="FF234371"/>
        <rFont val="Calibri"/>
        <family val="2"/>
        <scheme val="minor"/>
      </rPr>
      <t>EXPORTAÇÕES POR PAÍSES E ZONAS ECONÓMICAS</t>
    </r>
    <r>
      <rPr>
        <sz val="10"/>
        <color rgb="FF234371"/>
        <rFont val="Calibri"/>
        <family val="2"/>
        <scheme val="minor"/>
      </rPr>
      <t xml:space="preserve">
EXPORTS BY COUNTRIES AND ECONOMIC ZONES</t>
    </r>
  </si>
  <si>
    <r>
      <t>Unidade/Unit: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</si>
  <si>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t xml:space="preserve">IMPORTAÇÕES - COMÉRCIO INTERNACIONAL POR CAPÍTULOS DA NC
</t>
    </r>
    <r>
      <rPr>
        <sz val="8"/>
        <rFont val="Calibri"/>
        <family val="2"/>
        <scheme val="minor"/>
      </rPr>
      <t>IMPORTS - INTERNATIONAL TRADE BY CN CHAPTERS</t>
    </r>
  </si>
  <si>
    <r>
      <t xml:space="preserve">EXPORTAÇÕES - COMÉRCIO INTERNACIONAL POR CAPÍTULOS DA NC
</t>
    </r>
    <r>
      <rPr>
        <sz val="8"/>
        <rFont val="Calibri"/>
        <family val="2"/>
        <scheme val="minor"/>
      </rPr>
      <t>EXPORTS - INTERNATIONAL TRADE BY CN CHAPTERS</t>
    </r>
  </si>
  <si>
    <r>
      <t xml:space="preserve">IMPORTAÇÕES E EXPORTAÇÕES DO COMÉRCIO INTERNACIONAL POR GRUPOS DE PRODUTOS
</t>
    </r>
    <r>
      <rPr>
        <sz val="8"/>
        <rFont val="Calibri"/>
        <family val="2"/>
        <scheme val="minor"/>
      </rPr>
      <t>IMPORTS AND EXPORTS OF INTERNATIONAL TRADE BY PRODUCT GROUPS</t>
    </r>
  </si>
  <si>
    <r>
      <t xml:space="preserve">IMPORTAÇÕES 
</t>
    </r>
    <r>
      <rPr>
        <sz val="8"/>
        <color rgb="FF234371"/>
        <rFont val="Calibri"/>
        <family val="2"/>
        <scheme val="minor"/>
      </rPr>
      <t>IMPORTS</t>
    </r>
  </si>
  <si>
    <r>
      <t xml:space="preserve">EXPORTAÇÕES 
</t>
    </r>
    <r>
      <rPr>
        <sz val="8"/>
        <color rgb="FF234371"/>
        <rFont val="Calibri"/>
        <family val="2"/>
        <scheme val="minor"/>
      </rPr>
      <t>EXPORTS</t>
    </r>
  </si>
  <si>
    <r>
      <t xml:space="preserve">Taxa de  Variação 
</t>
    </r>
    <r>
      <rPr>
        <sz val="8"/>
        <color rgb="FF234371"/>
        <rFont val="Calibri"/>
        <family val="2"/>
        <scheme val="minor"/>
      </rPr>
      <t>Growth Rate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</si>
  <si>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 xml:space="preserve">6 </t>
    </r>
    <r>
      <rPr>
        <b/>
        <sz val="8"/>
        <color rgb="FF234371"/>
        <rFont val="Calibri"/>
        <family val="2"/>
        <scheme val="minor"/>
      </rPr>
      <t>euros</t>
    </r>
  </si>
  <si>
    <r>
      <t xml:space="preserve">REPARTIÇÃO POR ZONAS ECONÓMICAS E PAÍSES DO COMÉRCIO INTERNACIONAL - TOTAL DO PAÍS 
</t>
    </r>
    <r>
      <rPr>
        <sz val="8"/>
        <rFont val="Calibri"/>
        <family val="2"/>
        <scheme val="minor"/>
      </rPr>
      <t>BREAKDOWN BY ECONOMIC ZONES AND COUNTRIES OF INTERNATIONAL TRADE - TOTAL COUNTRY</t>
    </r>
  </si>
  <si>
    <r>
      <t xml:space="preserve">EXPORTAÇÕES
</t>
    </r>
    <r>
      <rPr>
        <sz val="8"/>
        <color rgb="FF234371"/>
        <rFont val="Calibri"/>
        <family val="2"/>
        <scheme val="minor"/>
      </rPr>
      <t>EXPORTS</t>
    </r>
  </si>
  <si>
    <r>
      <t xml:space="preserve">SALDO
</t>
    </r>
    <r>
      <rPr>
        <sz val="8"/>
        <color rgb="FF234371"/>
        <rFont val="Calibri"/>
        <family val="2"/>
        <scheme val="minor"/>
      </rPr>
      <t>TRADE BALANCE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</si>
  <si>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>3</t>
    </r>
    <r>
      <rPr>
        <b/>
        <sz val="8"/>
        <color rgb="FF234371"/>
        <rFont val="Calibri"/>
        <family val="2"/>
        <scheme val="minor"/>
      </rPr>
      <t xml:space="preserve"> euros</t>
    </r>
  </si>
  <si>
    <r>
      <t xml:space="preserve">    INTRA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</si>
  <si>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</si>
  <si>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</si>
  <si>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INTRA EU27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</si>
  <si>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</si>
  <si>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</si>
  <si>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</si>
  <si>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EU27 </t>
    </r>
    <r>
      <rPr>
        <b/>
        <vertAlign val="superscript"/>
        <sz val="8"/>
        <rFont val="Calibri"/>
        <family val="2"/>
        <scheme val="minor"/>
      </rPr>
      <t>(2)</t>
    </r>
  </si>
  <si>
    <t>Saldo sem Combustíveis e Lubrificantes
Trade Balance without Fuels and Lubricants</t>
  </si>
  <si>
    <t>BR</t>
  </si>
  <si>
    <t>BRASIL / BRAZIL</t>
  </si>
  <si>
    <t>REINO UNIDO (*)</t>
  </si>
  <si>
    <t>UNITED KINGDOM (*)</t>
  </si>
  <si>
    <t xml:space="preserve">(*) - INCLUI IRLANDA DO NORTE
(*) - INCLUDES NORTHERN IRELAND
</t>
  </si>
  <si>
    <r>
      <rPr>
        <b/>
        <sz val="10"/>
        <color rgb="FF234371"/>
        <rFont val="Calibri"/>
        <family val="2"/>
        <scheme val="minor"/>
      </rPr>
      <t>PRINCIPAIS PAÍSES FORNECEDORES EM 2021:</t>
    </r>
    <r>
      <rPr>
        <sz val="10"/>
        <color rgb="FF234371"/>
        <rFont val="Calibri"/>
        <family val="2"/>
        <scheme val="minor"/>
      </rPr>
      <t xml:space="preserve">
MAIN PARTNER COUNTRIES IN 2021:</t>
    </r>
  </si>
  <si>
    <r>
      <rPr>
        <b/>
        <sz val="10"/>
        <rFont val="Calibri"/>
        <family val="2"/>
        <scheme val="minor"/>
      </rPr>
      <t>PRINCIPAIS PAÍSES CLIENTES EM 2021:</t>
    </r>
    <r>
      <rPr>
        <sz val="10"/>
        <rFont val="Calibri"/>
        <family val="2"/>
        <scheme val="minor"/>
      </rPr>
      <t xml:space="preserve">
MAIN PARTNER COUNTRIES IN 2021:</t>
    </r>
  </si>
  <si>
    <t>Período: JANEIRO</t>
  </si>
  <si>
    <t>EFTA</t>
  </si>
  <si>
    <t xml:space="preserve">      SUICA</t>
  </si>
  <si>
    <t xml:space="preserve">      ISLANDIA</t>
  </si>
  <si>
    <t xml:space="preserve">      LISTENSTAINE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</si>
  <si>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</si>
  <si>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</si>
  <si>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</si>
  <si>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</si>
  <si>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</si>
  <si>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</si>
  <si>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GABAO</t>
  </si>
  <si>
    <t xml:space="preserve">      GUINE EQUATORIAL</t>
  </si>
  <si>
    <t>x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</si>
  <si>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</si>
  <si>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</si>
  <si>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</si>
  <si>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</si>
  <si>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</si>
  <si>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</si>
  <si>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</si>
  <si>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</si>
  <si>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</si>
  <si>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</si>
  <si>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</si>
  <si>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</si>
  <si>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</si>
  <si>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</si>
  <si>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</si>
  <si>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</si>
  <si>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BOSNIA E HERZEGOVINA</t>
  </si>
  <si>
    <t xml:space="preserve">      BELARUS</t>
  </si>
  <si>
    <t xml:space="preserve">      ILHAS FAROE</t>
  </si>
  <si>
    <t xml:space="preserve">      REINO UNIDO</t>
  </si>
  <si>
    <t xml:space="preserve">      GIBRALTAR</t>
  </si>
  <si>
    <t>Ə</t>
  </si>
  <si>
    <t xml:space="preserve">      MOLDAVIA, REPUBLICA DA</t>
  </si>
  <si>
    <t xml:space="preserve">      MONTENEGRO</t>
  </si>
  <si>
    <t xml:space="preserve">      MACEDONIA DO NORTE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</si>
  <si>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</si>
  <si>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</si>
  <si>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</si>
  <si>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</si>
  <si>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</t>
  </si>
  <si>
    <t xml:space="preserve">      KOSOVO</t>
  </si>
  <si>
    <t xml:space="preserve">      SERVIA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</si>
  <si>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</si>
  <si>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</si>
  <si>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</si>
  <si>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</si>
  <si>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</si>
  <si>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CONGO, REPUBLICA DEMOCRATICA DO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</si>
  <si>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</si>
  <si>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</si>
  <si>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</si>
  <si>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</si>
  <si>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</si>
  <si>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</si>
  <si>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</si>
  <si>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</si>
  <si>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</si>
  <si>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QUENIA</t>
  </si>
  <si>
    <t xml:space="preserve">      COMORES</t>
  </si>
  <si>
    <t xml:space="preserve">      LIBERIA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</si>
  <si>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</si>
  <si>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</si>
  <si>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</si>
  <si>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</si>
  <si>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</si>
  <si>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</si>
  <si>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</si>
  <si>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</si>
  <si>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</si>
  <si>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</si>
  <si>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</si>
  <si>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SANTA HELENA, ASCENSAO E TRISTAO CU</t>
  </si>
  <si>
    <t xml:space="preserve">      SERRA LEOA</t>
  </si>
  <si>
    <t xml:space="preserve">      SENEGAL</t>
  </si>
  <si>
    <t xml:space="preserve">      ESSUATINI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</si>
  <si>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</si>
  <si>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</si>
  <si>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</si>
  <si>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</si>
  <si>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</si>
  <si>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</si>
  <si>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</si>
  <si>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</si>
  <si>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</si>
  <si>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</si>
  <si>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</si>
  <si>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</si>
  <si>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</si>
  <si>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</si>
  <si>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</si>
  <si>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</si>
  <si>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</si>
  <si>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 DA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</si>
  <si>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</si>
  <si>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</si>
  <si>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</si>
  <si>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</si>
  <si>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</si>
  <si>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</si>
  <si>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</si>
  <si>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</si>
  <si>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</si>
  <si>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</si>
  <si>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REPUBLICA DOMINICANA</t>
  </si>
  <si>
    <t xml:space="preserve">      EQUADOR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</si>
  <si>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</si>
  <si>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</si>
  <si>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</si>
  <si>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</si>
  <si>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</si>
  <si>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</si>
  <si>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ILHAS CAIMAO</t>
  </si>
  <si>
    <t xml:space="preserve">      SANTA LUCIA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</si>
  <si>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</si>
  <si>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</si>
  <si>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</si>
  <si>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</si>
  <si>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SAO PEDRO E MIQUELAO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</si>
  <si>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</si>
  <si>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</si>
  <si>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</si>
  <si>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</si>
  <si>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</si>
  <si>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</si>
  <si>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 DA AMERICA</t>
  </si>
  <si>
    <t xml:space="preserve">      URUGUAI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</si>
  <si>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</si>
  <si>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</si>
  <si>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</si>
  <si>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</si>
  <si>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</si>
  <si>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</si>
  <si>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BANGLADEXE</t>
  </si>
  <si>
    <t xml:space="preserve">      BAREM</t>
  </si>
  <si>
    <t xml:space="preserve">      BRUNEI DARUSSALA</t>
  </si>
  <si>
    <t xml:space="preserve">      BUTAO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</si>
  <si>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</si>
  <si>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</si>
  <si>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</si>
  <si>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</si>
  <si>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</si>
  <si>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</si>
  <si>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</si>
  <si>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</si>
  <si>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QUIRGUISTAO</t>
  </si>
  <si>
    <t xml:space="preserve">      CAMBOJA</t>
  </si>
  <si>
    <t xml:space="preserve">      COREIA, REPUBLICA DA</t>
  </si>
  <si>
    <t xml:space="preserve">      CAZAQUISTAO</t>
  </si>
  <si>
    <t xml:space="preserve">      LAOS, REPUBLICA DEMOCRATICA POPULAR</t>
  </si>
  <si>
    <t xml:space="preserve">      LIBANO</t>
  </si>
  <si>
    <t xml:space="preserve">      SERI LANCA</t>
  </si>
  <si>
    <t xml:space="preserve">      MIANMAR/BIRMANIA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</si>
  <si>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</si>
  <si>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</si>
  <si>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</si>
  <si>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</si>
  <si>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</si>
  <si>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</si>
  <si>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</si>
  <si>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</si>
  <si>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</si>
  <si>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</si>
  <si>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</si>
  <si>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</si>
  <si>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</si>
  <si>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TAJIQUISTAO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</si>
  <si>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</si>
  <si>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</si>
  <si>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</si>
  <si>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</si>
  <si>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</si>
  <si>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</si>
  <si>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</si>
  <si>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SAMOA AMERICANA</t>
  </si>
  <si>
    <t xml:space="preserve">      AUSTRALIA</t>
  </si>
  <si>
    <t xml:space="preserve">      FIJI</t>
  </si>
  <si>
    <t xml:space="preserve">      GUAME</t>
  </si>
  <si>
    <t xml:space="preserve">      ILHAS MARSHALL</t>
  </si>
  <si>
    <t xml:space="preserve">      NOVA CALEDONIA</t>
  </si>
  <si>
    <t xml:space="preserve">      NOVA ZELANDIA</t>
  </si>
  <si>
    <t xml:space="preserve">      POLINESIA FRANCESA</t>
  </si>
  <si>
    <t xml:space="preserve">      PAPUA-NOVA GUINE</t>
  </si>
  <si>
    <t xml:space="preserve">      TERRAS AUSTRAIS E ANTARTICAS FRANCE</t>
  </si>
  <si>
    <t xml:space="preserve">      VANUATU</t>
  </si>
  <si>
    <t>DIV. EXTRA UE</t>
  </si>
  <si>
    <t xml:space="preserve">      ABASTECIMENTO E PROV. BORDO EXTRA-U</t>
  </si>
  <si>
    <t xml:space="preserve">      PAISES E TERRITORIOS NE TC EXTRA-UN</t>
  </si>
  <si>
    <t>Period: JANUARY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</si>
  <si>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</si>
  <si>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</si>
  <si>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</si>
  <si>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</si>
  <si>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</si>
  <si>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</si>
  <si>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</si>
  <si>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</si>
  <si>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</si>
  <si>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</si>
  <si>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</si>
  <si>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</si>
  <si>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</si>
  <si>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</si>
  <si>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</si>
  <si>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</si>
  <si>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</si>
  <si>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</si>
  <si>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</si>
  <si>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</si>
  <si>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</si>
  <si>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</si>
  <si>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</si>
  <si>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</si>
  <si>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</si>
  <si>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</si>
  <si>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</si>
  <si>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</si>
  <si>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</si>
  <si>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UNITED KINGDOM</t>
  </si>
  <si>
    <t xml:space="preserve">     GIBRALTAR</t>
  </si>
  <si>
    <t xml:space="preserve">     MOLDOVA, REPUBLIC OF</t>
  </si>
  <si>
    <t xml:space="preserve">     MONTENEGRO</t>
  </si>
  <si>
    <t xml:space="preserve">     NORTH MACEDONIA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</si>
  <si>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</si>
  <si>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</si>
  <si>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</si>
  <si>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</si>
  <si>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</t>
  </si>
  <si>
    <t xml:space="preserve">     KOSOVO</t>
  </si>
  <si>
    <t xml:space="preserve">     SERBIA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</si>
  <si>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</si>
  <si>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</si>
  <si>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</si>
  <si>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</si>
  <si>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</t>
  </si>
  <si>
    <t xml:space="preserve">     CENTRAL AFRICAN REPUBLIC</t>
  </si>
  <si>
    <t xml:space="preserve">     COTE D'IVOIRE</t>
  </si>
  <si>
    <t xml:space="preserve">     CAMEROON</t>
  </si>
  <si>
    <t xml:space="preserve">     CABO VERDE</t>
  </si>
  <si>
    <t xml:space="preserve">     DJIBOUTI</t>
  </si>
  <si>
    <t xml:space="preserve">     EGYPT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</si>
  <si>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</si>
  <si>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</si>
  <si>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</si>
  <si>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</si>
  <si>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KENYA</t>
  </si>
  <si>
    <t xml:space="preserve">     COMOROS</t>
  </si>
  <si>
    <t xml:space="preserve">     LIBERIA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</si>
  <si>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</si>
  <si>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</si>
  <si>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</si>
  <si>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</si>
  <si>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</si>
  <si>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</si>
  <si>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</si>
  <si>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</si>
  <si>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</si>
  <si>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</si>
  <si>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</si>
  <si>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SAINT HELENA, ASCENSION AND TRISTAN</t>
  </si>
  <si>
    <t xml:space="preserve">     SIERRA LEONE</t>
  </si>
  <si>
    <t xml:space="preserve">     SENEGAL</t>
  </si>
  <si>
    <t xml:space="preserve">     ESWATINI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</si>
  <si>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</si>
  <si>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</si>
  <si>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</si>
  <si>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</si>
  <si>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</si>
  <si>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</si>
  <si>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</si>
  <si>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</si>
  <si>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</si>
  <si>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</si>
  <si>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</si>
  <si>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</si>
  <si>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</si>
  <si>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</si>
  <si>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</si>
  <si>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</si>
  <si>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 OF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</si>
  <si>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</si>
  <si>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</si>
  <si>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</si>
  <si>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</si>
  <si>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</si>
  <si>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</si>
  <si>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</si>
  <si>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</si>
  <si>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</si>
  <si>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</si>
  <si>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DOMINICAN REPUBLIC</t>
  </si>
  <si>
    <t xml:space="preserve">     ECUADOR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</si>
  <si>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</si>
  <si>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</si>
  <si>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</si>
  <si>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</si>
  <si>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</si>
  <si>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</si>
  <si>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CAYMAN ISLANDS</t>
  </si>
  <si>
    <t xml:space="preserve">     ST LUCIA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</si>
  <si>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</si>
  <si>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</si>
  <si>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</si>
  <si>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</si>
  <si>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ST PIERRE AND MIQUELON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</si>
  <si>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</si>
  <si>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</si>
  <si>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</si>
  <si>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</si>
  <si>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</si>
  <si>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</si>
  <si>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</si>
  <si>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</si>
  <si>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</si>
  <si>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</si>
  <si>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</si>
  <si>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</si>
  <si>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</si>
  <si>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</si>
  <si>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</si>
  <si>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</si>
  <si>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BHUTAN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</si>
  <si>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</si>
  <si>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</si>
  <si>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</si>
  <si>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</si>
  <si>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</si>
  <si>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</si>
  <si>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</si>
  <si>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</si>
  <si>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KYRGYZSTAN</t>
  </si>
  <si>
    <t xml:space="preserve">     CAMBODIA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</si>
  <si>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</si>
  <si>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</si>
  <si>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</si>
  <si>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</si>
  <si>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</si>
  <si>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</si>
  <si>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</si>
  <si>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</si>
  <si>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</si>
  <si>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</si>
  <si>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</si>
  <si>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</si>
  <si>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</si>
  <si>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</si>
  <si>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OCCUPIED PALESTINIAN TERRITORY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</si>
  <si>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</si>
  <si>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</si>
  <si>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</si>
  <si>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</si>
  <si>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TAJIKISTAN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</si>
  <si>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</si>
  <si>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</si>
  <si>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</si>
  <si>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</si>
  <si>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</si>
  <si>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</si>
  <si>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</si>
  <si>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AMERICAN SAMOA</t>
  </si>
  <si>
    <t xml:space="preserve">     AUSTRALIA</t>
  </si>
  <si>
    <t xml:space="preserve">     FIJI</t>
  </si>
  <si>
    <t xml:space="preserve">     GUAM</t>
  </si>
  <si>
    <t xml:space="preserve">     MARSHALL ISLANDS</t>
  </si>
  <si>
    <t xml:space="preserve">     NEW CALEDONIA</t>
  </si>
  <si>
    <t xml:space="preserve">     NEW ZEALAND</t>
  </si>
  <si>
    <t xml:space="preserve">     FRENCH POLYNESIA</t>
  </si>
  <si>
    <t xml:space="preserve">     PAPUA NEW GUINEA</t>
  </si>
  <si>
    <t xml:space="preserve">     FRENCH SOUTHERN TERRITORIES</t>
  </si>
  <si>
    <t xml:space="preserve">     VANUATU</t>
  </si>
  <si>
    <t>DIV. EXTRA EU</t>
  </si>
  <si>
    <t xml:space="preserve">     STORES AND PROVISIONS OF EXT-UNION </t>
  </si>
  <si>
    <t xml:space="preserve">     COUNTRIES AND TERRIT NS FW EXTRA-UN</t>
  </si>
  <si>
    <t>NOV 2020 a JAN 2021
NOV 2020 to JAN 2021</t>
  </si>
  <si>
    <t>NOV 2021 a JAN 2022
NOV 2021 to JAN 2022</t>
  </si>
  <si>
    <t>JAN 2022
JAN 2022</t>
  </si>
  <si>
    <t>JAN 2021
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</si>
</sst>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4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rgb="FF234371"/>
      <name val="Arial"/>
      <family val="2"/>
    </font>
    <font>
      <sz val="8"/>
      <color rgb="FF234371"/>
      <name val="Arial"/>
      <family val="2"/>
    </font>
    <font>
      <sz val="10"/>
      <name val="Calibri"/>
      <family val="2"/>
      <scheme val="minor"/>
    </font>
    <font>
      <b/>
      <sz val="10"/>
      <color rgb="FF23437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23437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color rgb="FF234371"/>
      <name val="Calibri"/>
      <family val="2"/>
      <scheme val="minor"/>
    </font>
    <font>
      <sz val="10"/>
      <color rgb="FF23437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23437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vertAlign val="superscript"/>
      <sz val="9"/>
      <color rgb="FF23437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color rgb="FF234371"/>
      <name val="Calibri"/>
      <family val="2"/>
      <scheme val="minor"/>
    </font>
    <font>
      <vertAlign val="superscript"/>
      <sz val="7"/>
      <color rgb="FF234371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7"/>
      <color rgb="FF23437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rgb="FF23437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5"/>
      <name val="Calibri"/>
      <family val="2"/>
      <scheme val="minor"/>
    </font>
    <font>
      <sz val="8"/>
      <color rgb="FF234371"/>
      <name val="Calibri"/>
      <family val="2"/>
      <scheme val="minor"/>
    </font>
    <font>
      <b/>
      <vertAlign val="superscript"/>
      <sz val="8"/>
      <color rgb="FF234371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  <fill>
      <patternFill patternType="solid">
        <fgColor rgb="FFCEDCF0"/>
        <bgColor indexed="64"/>
      </patternFill>
    </fill>
    <fill>
      <patternFill patternType="solid">
        <fgColor rgb="FFCEDCF0"/>
        <bgColor indexed="22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</cellStyleXfs>
  <cellXfs count="294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2" applyFont="1" applyBorder="1"/>
    <xf numFmtId="0" fontId="3" fillId="0" borderId="0" xfId="0" applyFont="1"/>
    <xf numFmtId="0" fontId="7" fillId="0" borderId="0" xfId="0" applyFont="1"/>
    <xf numFmtId="0" fontId="8" fillId="1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4" fillId="0" borderId="0" xfId="0" applyFont="1"/>
    <xf numFmtId="0" fontId="15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0" fillId="0" borderId="0" xfId="0" applyFont="1" applyBorder="1"/>
    <xf numFmtId="0" fontId="20" fillId="5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2" fontId="18" fillId="10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 vertical="center" wrapText="1"/>
    </xf>
    <xf numFmtId="0" fontId="17" fillId="0" borderId="0" xfId="1" applyFont="1" applyAlignment="1" applyProtection="1"/>
    <xf numFmtId="0" fontId="10" fillId="2" borderId="0" xfId="0" applyFont="1" applyFill="1" applyBorder="1"/>
    <xf numFmtId="0" fontId="10" fillId="2" borderId="0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10" borderId="0" xfId="0" applyFont="1" applyFill="1" applyBorder="1"/>
    <xf numFmtId="164" fontId="10" fillId="10" borderId="0" xfId="0" applyNumberFormat="1" applyFont="1" applyFill="1" applyBorder="1"/>
    <xf numFmtId="164" fontId="10" fillId="2" borderId="0" xfId="0" applyNumberFormat="1" applyFont="1" applyFill="1" applyBorder="1"/>
    <xf numFmtId="165" fontId="10" fillId="10" borderId="0" xfId="0" applyNumberFormat="1" applyFont="1" applyFill="1" applyBorder="1"/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0" fontId="10" fillId="10" borderId="0" xfId="0" applyFont="1" applyFill="1" applyBorder="1" applyAlignment="1">
      <alignment vertical="center"/>
    </xf>
    <xf numFmtId="164" fontId="10" fillId="10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5" fontId="10" fillId="1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vertical="justify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/>
    <xf numFmtId="165" fontId="10" fillId="10" borderId="0" xfId="0" applyNumberFormat="1" applyFont="1" applyFill="1" applyBorder="1" applyAlignment="1">
      <alignment horizontal="right"/>
    </xf>
    <xf numFmtId="0" fontId="10" fillId="6" borderId="25" xfId="0" applyFont="1" applyFill="1" applyBorder="1"/>
    <xf numFmtId="0" fontId="10" fillId="6" borderId="0" xfId="0" applyFont="1" applyFill="1"/>
    <xf numFmtId="0" fontId="20" fillId="0" borderId="0" xfId="0" applyFont="1"/>
    <xf numFmtId="0" fontId="20" fillId="0" borderId="0" xfId="0" applyFont="1" applyFill="1" applyBorder="1"/>
    <xf numFmtId="17" fontId="18" fillId="10" borderId="0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2" borderId="0" xfId="0" applyFont="1" applyFill="1" applyBorder="1"/>
    <xf numFmtId="0" fontId="18" fillId="10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10" fillId="2" borderId="15" xfId="0" applyFont="1" applyFill="1" applyBorder="1"/>
    <xf numFmtId="3" fontId="20" fillId="2" borderId="15" xfId="0" applyNumberFormat="1" applyFont="1" applyFill="1" applyBorder="1"/>
    <xf numFmtId="0" fontId="20" fillId="2" borderId="15" xfId="0" applyFont="1" applyFill="1" applyBorder="1"/>
    <xf numFmtId="164" fontId="20" fillId="2" borderId="15" xfId="0" applyNumberFormat="1" applyFont="1" applyFill="1" applyBorder="1"/>
    <xf numFmtId="0" fontId="25" fillId="0" borderId="0" xfId="0" applyFont="1"/>
    <xf numFmtId="1" fontId="10" fillId="2" borderId="0" xfId="0" applyNumberFormat="1" applyFont="1" applyFill="1" applyBorder="1"/>
    <xf numFmtId="3" fontId="10" fillId="2" borderId="0" xfId="0" applyNumberFormat="1" applyFont="1" applyFill="1" applyBorder="1"/>
    <xf numFmtId="1" fontId="10" fillId="2" borderId="0" xfId="0" applyNumberFormat="1" applyFont="1" applyFill="1" applyBorder="1" applyAlignment="1"/>
    <xf numFmtId="0" fontId="10" fillId="0" borderId="25" xfId="0" applyFont="1" applyBorder="1"/>
    <xf numFmtId="3" fontId="10" fillId="2" borderId="25" xfId="0" applyNumberFormat="1" applyFont="1" applyFill="1" applyBorder="1"/>
    <xf numFmtId="3" fontId="10" fillId="0" borderId="0" xfId="0" applyNumberFormat="1" applyFont="1"/>
    <xf numFmtId="0" fontId="26" fillId="2" borderId="0" xfId="0" applyFont="1" applyFill="1" applyBorder="1"/>
    <xf numFmtId="0" fontId="26" fillId="5" borderId="0" xfId="0" applyFont="1" applyFill="1" applyBorder="1"/>
    <xf numFmtId="0" fontId="18" fillId="10" borderId="0" xfId="0" applyFont="1" applyFill="1" applyAlignment="1">
      <alignment horizontal="center" vertical="center" wrapText="1"/>
    </xf>
    <xf numFmtId="0" fontId="10" fillId="5" borderId="0" xfId="0" applyFont="1" applyFill="1" applyBorder="1"/>
    <xf numFmtId="0" fontId="11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3" fontId="19" fillId="10" borderId="0" xfId="0" applyNumberFormat="1" applyFont="1" applyFill="1" applyBorder="1" applyAlignment="1">
      <alignment vertical="center"/>
    </xf>
    <xf numFmtId="164" fontId="11" fillId="10" borderId="0" xfId="0" applyNumberFormat="1" applyFont="1" applyFill="1" applyBorder="1" applyAlignment="1">
      <alignment horizontal="center" vertical="center"/>
    </xf>
    <xf numFmtId="3" fontId="19" fillId="10" borderId="0" xfId="0" applyNumberFormat="1" applyFont="1" applyFill="1" applyBorder="1" applyAlignment="1">
      <alignment horizontal="center" vertical="center"/>
    </xf>
    <xf numFmtId="164" fontId="19" fillId="10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0" fillId="2" borderId="25" xfId="0" applyFont="1" applyFill="1" applyBorder="1"/>
    <xf numFmtId="0" fontId="10" fillId="5" borderId="25" xfId="0" applyFont="1" applyFill="1" applyBorder="1"/>
    <xf numFmtId="3" fontId="11" fillId="1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0" fontId="29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7" fontId="19" fillId="10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/>
    <xf numFmtId="0" fontId="19" fillId="11" borderId="0" xfId="0" applyFont="1" applyFill="1" applyBorder="1"/>
    <xf numFmtId="3" fontId="19" fillId="11" borderId="0" xfId="0" applyNumberFormat="1" applyFont="1" applyFill="1" applyBorder="1" applyAlignment="1">
      <alignment horizontal="right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165" fontId="19" fillId="11" borderId="0" xfId="0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Border="1" applyAlignment="1">
      <alignment horizontal="right" vertical="center" wrapText="1"/>
    </xf>
    <xf numFmtId="1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0" fillId="0" borderId="0" xfId="2" applyFont="1" applyBorder="1"/>
    <xf numFmtId="165" fontId="10" fillId="0" borderId="0" xfId="0" applyNumberFormat="1" applyFont="1"/>
    <xf numFmtId="0" fontId="19" fillId="10" borderId="0" xfId="0" applyFont="1" applyFill="1" applyBorder="1"/>
    <xf numFmtId="3" fontId="19" fillId="11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3" borderId="0" xfId="0" applyFont="1" applyFill="1" applyBorder="1"/>
    <xf numFmtId="0" fontId="10" fillId="5" borderId="0" xfId="0" quotePrefix="1" applyFont="1" applyFill="1" applyBorder="1"/>
    <xf numFmtId="0" fontId="10" fillId="0" borderId="0" xfId="0" quotePrefix="1" applyFont="1" applyFill="1" applyBorder="1"/>
    <xf numFmtId="3" fontId="10" fillId="0" borderId="0" xfId="0" applyNumberFormat="1" applyFont="1" applyBorder="1"/>
    <xf numFmtId="0" fontId="10" fillId="0" borderId="24" xfId="0" applyFont="1" applyBorder="1"/>
    <xf numFmtId="0" fontId="10" fillId="8" borderId="0" xfId="0" applyFont="1" applyFill="1" applyBorder="1"/>
    <xf numFmtId="3" fontId="10" fillId="8" borderId="0" xfId="0" applyNumberFormat="1" applyFont="1" applyFill="1" applyBorder="1" applyAlignment="1">
      <alignment horizontal="right" vertical="center" wrapText="1"/>
    </xf>
    <xf numFmtId="1" fontId="10" fillId="8" borderId="0" xfId="0" applyNumberFormat="1" applyFont="1" applyFill="1" applyBorder="1" applyAlignment="1">
      <alignment horizontal="center" vertical="center" wrapText="1"/>
    </xf>
    <xf numFmtId="165" fontId="10" fillId="8" borderId="0" xfId="0" applyNumberFormat="1" applyFont="1" applyFill="1" applyBorder="1" applyAlignment="1">
      <alignment horizontal="center" vertical="center" wrapText="1"/>
    </xf>
    <xf numFmtId="0" fontId="36" fillId="10" borderId="1" xfId="3" applyFont="1" applyFill="1" applyBorder="1" applyAlignment="1">
      <alignment horizontal="center" vertical="center"/>
    </xf>
    <xf numFmtId="3" fontId="37" fillId="0" borderId="0" xfId="3" applyNumberFormat="1" applyFont="1" applyFill="1" applyBorder="1" applyAlignment="1">
      <alignment horizontal="right" wrapText="1"/>
    </xf>
    <xf numFmtId="0" fontId="38" fillId="1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2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2" applyFont="1" applyBorder="1"/>
    <xf numFmtId="0" fontId="40" fillId="0" borderId="0" xfId="0" applyFont="1"/>
    <xf numFmtId="3" fontId="35" fillId="0" borderId="6" xfId="0" applyNumberFormat="1" applyFont="1" applyFill="1" applyBorder="1" applyAlignment="1"/>
    <xf numFmtId="3" fontId="35" fillId="0" borderId="7" xfId="0" applyNumberFormat="1" applyFont="1" applyFill="1" applyBorder="1" applyAlignment="1"/>
    <xf numFmtId="3" fontId="35" fillId="0" borderId="8" xfId="0" applyNumberFormat="1" applyFont="1" applyFill="1" applyBorder="1" applyAlignment="1"/>
    <xf numFmtId="0" fontId="27" fillId="0" borderId="25" xfId="0" applyFont="1" applyBorder="1" applyAlignment="1">
      <alignment horizontal="center"/>
    </xf>
    <xf numFmtId="0" fontId="27" fillId="0" borderId="25" xfId="0" applyFont="1" applyBorder="1"/>
    <xf numFmtId="3" fontId="37" fillId="0" borderId="25" xfId="3" applyNumberFormat="1" applyFont="1" applyFill="1" applyBorder="1" applyAlignment="1">
      <alignment horizontal="right" wrapText="1"/>
    </xf>
    <xf numFmtId="0" fontId="27" fillId="0" borderId="0" xfId="0" applyFont="1" applyAlignment="1"/>
    <xf numFmtId="0" fontId="30" fillId="10" borderId="1" xfId="0" applyFont="1" applyFill="1" applyBorder="1" applyAlignment="1">
      <alignment horizontal="center" vertical="center"/>
    </xf>
    <xf numFmtId="3" fontId="27" fillId="0" borderId="0" xfId="0" applyNumberFormat="1" applyFont="1" applyAlignment="1"/>
    <xf numFmtId="0" fontId="17" fillId="0" borderId="0" xfId="1" applyFont="1" applyAlignment="1" applyProtection="1">
      <alignment horizontal="center"/>
    </xf>
    <xf numFmtId="0" fontId="28" fillId="0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horizontal="left"/>
    </xf>
    <xf numFmtId="0" fontId="29" fillId="2" borderId="0" xfId="0" applyNumberFormat="1" applyFont="1" applyFill="1" applyAlignment="1">
      <alignment horizontal="centerContinuous" vertical="center"/>
    </xf>
    <xf numFmtId="0" fontId="29" fillId="2" borderId="0" xfId="0" applyNumberFormat="1" applyFont="1" applyFill="1" applyAlignment="1">
      <alignment horizontal="right"/>
    </xf>
    <xf numFmtId="0" fontId="38" fillId="10" borderId="18" xfId="0" applyNumberFormat="1" applyFont="1" applyFill="1" applyBorder="1" applyAlignment="1">
      <alignment horizontal="center" vertical="center"/>
    </xf>
    <xf numFmtId="0" fontId="38" fillId="10" borderId="5" xfId="0" applyNumberFormat="1" applyFont="1" applyFill="1" applyBorder="1" applyAlignment="1">
      <alignment horizontal="center" vertical="center" wrapText="1"/>
    </xf>
    <xf numFmtId="0" fontId="38" fillId="10" borderId="19" xfId="0" applyNumberFormat="1" applyFont="1" applyFill="1" applyBorder="1" applyAlignment="1">
      <alignment horizontal="center" vertical="center" wrapText="1"/>
    </xf>
    <xf numFmtId="0" fontId="38" fillId="10" borderId="5" xfId="0" quotePrefix="1" applyNumberFormat="1" applyFont="1" applyFill="1" applyBorder="1" applyAlignment="1">
      <alignment horizontal="center" vertical="center"/>
    </xf>
    <xf numFmtId="0" fontId="38" fillId="10" borderId="5" xfId="0" quotePrefix="1" applyNumberFormat="1" applyFont="1" applyFill="1" applyBorder="1" applyAlignment="1">
      <alignment horizontal="centerContinuous" vertical="center"/>
    </xf>
    <xf numFmtId="0" fontId="38" fillId="10" borderId="5" xfId="0" applyNumberFormat="1" applyFont="1" applyFill="1" applyBorder="1" applyAlignment="1">
      <alignment horizontal="centerContinuous" vertical="center"/>
    </xf>
    <xf numFmtId="0" fontId="38" fillId="10" borderId="20" xfId="0" applyNumberFormat="1" applyFont="1" applyFill="1" applyBorder="1" applyAlignment="1">
      <alignment horizontal="centerContinuous" vertical="center"/>
    </xf>
    <xf numFmtId="0" fontId="28" fillId="2" borderId="0" xfId="0" applyNumberFormat="1" applyFont="1" applyFill="1" applyAlignment="1">
      <alignment horizontal="left" vertical="center"/>
    </xf>
    <xf numFmtId="164" fontId="28" fillId="0" borderId="0" xfId="0" applyNumberFormat="1" applyFont="1"/>
    <xf numFmtId="0" fontId="10" fillId="0" borderId="0" xfId="0" applyFont="1" applyAlignment="1">
      <alignment horizontal="left"/>
    </xf>
    <xf numFmtId="0" fontId="29" fillId="2" borderId="0" xfId="0" quotePrefix="1" applyNumberFormat="1" applyFont="1" applyFill="1" applyAlignment="1">
      <alignment horizontal="left" vertical="center"/>
    </xf>
    <xf numFmtId="164" fontId="10" fillId="0" borderId="0" xfId="0" applyNumberFormat="1" applyFont="1"/>
    <xf numFmtId="0" fontId="29" fillId="0" borderId="0" xfId="0" applyFont="1"/>
    <xf numFmtId="0" fontId="29" fillId="2" borderId="0" xfId="0" applyFont="1" applyFill="1"/>
    <xf numFmtId="0" fontId="29" fillId="2" borderId="0" xfId="0" applyFont="1" applyFill="1" applyAlignment="1">
      <alignment horizontal="right"/>
    </xf>
    <xf numFmtId="164" fontId="29" fillId="2" borderId="0" xfId="0" applyNumberFormat="1" applyFont="1" applyFill="1" applyAlignment="1"/>
    <xf numFmtId="164" fontId="29" fillId="2" borderId="0" xfId="0" applyNumberFormat="1" applyFont="1" applyFill="1"/>
    <xf numFmtId="0" fontId="29" fillId="2" borderId="0" xfId="0" applyNumberFormat="1" applyFont="1" applyFill="1" applyAlignment="1">
      <alignment horizontal="centerContinuous"/>
    </xf>
    <xf numFmtId="164" fontId="29" fillId="2" borderId="0" xfId="0" applyNumberFormat="1" applyFont="1" applyFill="1" applyAlignment="1">
      <alignment horizontal="centerContinuous"/>
    </xf>
    <xf numFmtId="0" fontId="28" fillId="2" borderId="0" xfId="0" applyNumberFormat="1" applyFont="1" applyFill="1" applyAlignment="1">
      <alignment horizontal="right"/>
    </xf>
    <xf numFmtId="0" fontId="38" fillId="10" borderId="22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38" fillId="10" borderId="5" xfId="0" applyNumberFormat="1" applyFont="1" applyFill="1" applyBorder="1" applyAlignment="1">
      <alignment horizontal="center" vertical="center"/>
    </xf>
    <xf numFmtId="0" fontId="38" fillId="10" borderId="19" xfId="0" applyNumberFormat="1" applyFont="1" applyFill="1" applyBorder="1" applyAlignment="1">
      <alignment horizontal="centerContinuous" vertical="center"/>
    </xf>
    <xf numFmtId="164" fontId="38" fillId="10" borderId="5" xfId="0" applyNumberFormat="1" applyFont="1" applyFill="1" applyBorder="1" applyAlignment="1">
      <alignment horizontal="center" vertical="center"/>
    </xf>
    <xf numFmtId="0" fontId="38" fillId="10" borderId="23" xfId="0" applyNumberFormat="1" applyFont="1" applyFill="1" applyBorder="1" applyAlignment="1">
      <alignment horizontal="center" vertical="center"/>
    </xf>
    <xf numFmtId="0" fontId="17" fillId="0" borderId="19" xfId="1" applyFont="1" applyBorder="1" applyAlignment="1" applyProtection="1"/>
    <xf numFmtId="0" fontId="39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3" fontId="28" fillId="0" borderId="0" xfId="0" applyNumberFormat="1" applyFont="1" applyFill="1" applyBorder="1" applyAlignment="1">
      <alignment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32" fillId="2" borderId="0" xfId="0" applyFont="1" applyFill="1"/>
    <xf numFmtId="3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/>
    <xf numFmtId="4" fontId="10" fillId="10" borderId="0" xfId="0" applyNumberFormat="1" applyFont="1" applyFill="1" applyBorder="1" applyAlignment="1">
      <alignment wrapText="1"/>
    </xf>
    <xf numFmtId="4" fontId="19" fillId="10" borderId="0" xfId="0" applyNumberFormat="1" applyFont="1" applyFill="1" applyBorder="1"/>
    <xf numFmtId="0" fontId="18" fillId="10" borderId="0" xfId="0" applyFont="1" applyFill="1" applyBorder="1" applyAlignment="1">
      <alignment horizontal="center" vertical="center"/>
    </xf>
    <xf numFmtId="166" fontId="10" fillId="0" borderId="0" xfId="0" applyNumberFormat="1" applyFont="1"/>
    <xf numFmtId="0" fontId="19" fillId="10" borderId="0" xfId="0" applyNumberFormat="1" applyFont="1" applyFill="1" applyBorder="1" applyAlignment="1">
      <alignment horizontal="center" vertical="center" wrapText="1"/>
    </xf>
    <xf numFmtId="0" fontId="19" fillId="10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8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17" fillId="0" borderId="0" xfId="1" applyFont="1" applyAlignment="1" applyProtection="1">
      <alignment horizontal="center"/>
    </xf>
    <xf numFmtId="0" fontId="11" fillId="10" borderId="0" xfId="0" applyFont="1" applyFill="1" applyBorder="1" applyAlignment="1">
      <alignment horizontal="center" vertical="center" textRotation="90"/>
    </xf>
    <xf numFmtId="0" fontId="19" fillId="10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3" fontId="30" fillId="10" borderId="6" xfId="0" applyNumberFormat="1" applyFont="1" applyFill="1" applyBorder="1" applyAlignment="1">
      <alignment horizontal="center"/>
    </xf>
    <xf numFmtId="3" fontId="30" fillId="10" borderId="7" xfId="0" applyNumberFormat="1" applyFont="1" applyFill="1" applyBorder="1" applyAlignment="1">
      <alignment horizontal="center"/>
    </xf>
    <xf numFmtId="3" fontId="30" fillId="10" borderId="8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30" fillId="10" borderId="6" xfId="0" applyNumberFormat="1" applyFont="1" applyFill="1" applyBorder="1" applyAlignment="1">
      <alignment horizontal="right"/>
    </xf>
    <xf numFmtId="3" fontId="30" fillId="10" borderId="7" xfId="0" applyNumberFormat="1" applyFont="1" applyFill="1" applyBorder="1" applyAlignment="1">
      <alignment horizontal="right"/>
    </xf>
    <xf numFmtId="3" fontId="30" fillId="10" borderId="8" xfId="0" applyNumberFormat="1" applyFont="1" applyFill="1" applyBorder="1" applyAlignment="1">
      <alignment horizontal="right"/>
    </xf>
    <xf numFmtId="2" fontId="10" fillId="10" borderId="24" xfId="0" applyNumberFormat="1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0" fillId="10" borderId="24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3" fillId="4" borderId="0" xfId="0" applyNumberFormat="1" applyFont="1" applyFill="1" applyBorder="1" applyAlignment="1">
      <alignment horizontal="center" vertical="center" wrapText="1"/>
    </xf>
    <xf numFmtId="0" fontId="33" fillId="4" borderId="0" xfId="0" applyNumberFormat="1" applyFont="1" applyFill="1" applyBorder="1" applyAlignment="1">
      <alignment horizontal="center" vertical="center"/>
    </xf>
    <xf numFmtId="17" fontId="18" fillId="10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 wrapText="1"/>
    </xf>
    <xf numFmtId="2" fontId="11" fillId="10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center" wrapText="1"/>
    </xf>
    <xf numFmtId="3" fontId="35" fillId="0" borderId="6" xfId="0" applyNumberFormat="1" applyFont="1" applyFill="1" applyBorder="1" applyAlignment="1">
      <alignment horizontal="center"/>
    </xf>
    <xf numFmtId="3" fontId="35" fillId="0" borderId="7" xfId="0" applyNumberFormat="1" applyFont="1" applyFill="1" applyBorder="1" applyAlignment="1">
      <alignment horizontal="center"/>
    </xf>
    <xf numFmtId="3" fontId="35" fillId="0" borderId="8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right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8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38" fillId="10" borderId="16" xfId="0" applyNumberFormat="1" applyFont="1" applyFill="1" applyBorder="1" applyAlignment="1">
      <alignment horizontal="center" vertical="center"/>
    </xf>
    <xf numFmtId="0" fontId="38" fillId="10" borderId="21" xfId="0" applyNumberFormat="1" applyFont="1" applyFill="1" applyBorder="1" applyAlignment="1">
      <alignment horizontal="center" vertical="center"/>
    </xf>
    <xf numFmtId="0" fontId="38" fillId="10" borderId="17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 wrapText="1"/>
    </xf>
    <xf numFmtId="0" fontId="38" fillId="10" borderId="9" xfId="0" applyNumberFormat="1" applyFont="1" applyFill="1" applyBorder="1" applyAlignment="1">
      <alignment horizontal="center" vertical="center"/>
    </xf>
    <xf numFmtId="0" fontId="38" fillId="10" borderId="10" xfId="0" applyNumberFormat="1" applyFont="1" applyFill="1" applyBorder="1" applyAlignment="1">
      <alignment horizontal="center" vertical="center"/>
    </xf>
    <xf numFmtId="0" fontId="38" fillId="10" borderId="11" xfId="0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 wrapText="1"/>
    </xf>
    <xf numFmtId="0" fontId="38" fillId="10" borderId="13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/>
    </xf>
    <xf numFmtId="0" fontId="38" fillId="10" borderId="12" xfId="0" quotePrefix="1" applyNumberFormat="1" applyFont="1" applyFill="1" applyBorder="1" applyAlignment="1">
      <alignment horizontal="center" vertical="center" wrapText="1"/>
    </xf>
    <xf numFmtId="0" fontId="38" fillId="10" borderId="14" xfId="0" quotePrefix="1" applyNumberFormat="1" applyFont="1" applyFill="1" applyBorder="1" applyAlignment="1">
      <alignment horizontal="center" vertical="center" wrapText="1"/>
    </xf>
    <xf numFmtId="0" fontId="38" fillId="10" borderId="12" xfId="0" quotePrefix="1" applyNumberFormat="1" applyFont="1" applyFill="1" applyBorder="1" applyAlignment="1">
      <alignment horizontal="center" vertical="center"/>
    </xf>
    <xf numFmtId="0" fontId="38" fillId="10" borderId="14" xfId="0" quotePrefix="1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 wrapText="1"/>
    </xf>
    <xf numFmtId="0" fontId="38" fillId="10" borderId="5" xfId="0" applyNumberFormat="1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 xr:uid="{00000000-0005-0000-0000-000002000000}"/>
    <cellStyle name="Normal_marco_1digito" xfId="2" xr:uid="{00000000-0005-0000-0000-000003000000}"/>
    <cellStyle name="Normal_Sheet3" xfId="3" xr:uid="{00000000-0005-0000-0000-000004000000}"/>
  </cellStyles>
  <dxfs count="0"/>
  <tableStyles count="0" defaultTableStyle="TableStyleMedium9" defaultPivotStyle="PivotStyleLight16"/>
  <colors>
    <mruColors>
      <color rgb="FF234371"/>
      <color rgb="FFCEDC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BF-44B3-B209-8591D1AF6026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BF-44B3-B209-8591D1AF6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01984"/>
        <c:axId val="80211968"/>
      </c:barChart>
      <c:catAx>
        <c:axId val="8020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2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11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20198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F7C-4818-80EB-BB62E6C5FCD2}"/>
            </c:ext>
          </c:extLst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F7C-4818-80EB-BB62E6C5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73696"/>
        <c:axId val="83783680"/>
      </c:barChart>
      <c:catAx>
        <c:axId val="83773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83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736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4A4-4333-9B3A-20D382840137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4A4-4333-9B3A-20D382840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1664"/>
        <c:axId val="82643200"/>
      </c:barChart>
      <c:catAx>
        <c:axId val="8264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4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432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4166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3B6-4BD8-9B9D-31CDCD5E0356}"/>
            </c:ext>
          </c:extLst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3B6-4BD8-9B9D-31CDCD5E0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2256"/>
        <c:axId val="82702720"/>
      </c:barChart>
      <c:catAx>
        <c:axId val="8267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7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02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72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CC53-42EA-B8DB-8FC98BEC0CEE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CC53-42EA-B8DB-8FC98BEC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8416"/>
        <c:axId val="84109952"/>
      </c:barChart>
      <c:catAx>
        <c:axId val="84108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09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0841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67C3-4BE2-856B-97F210B67400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67C3-4BE2-856B-97F210B67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34912"/>
        <c:axId val="84153088"/>
      </c:barChart>
      <c:catAx>
        <c:axId val="8413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53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349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4D-4CD9-B827-A56C522904F7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4D-4CD9-B827-A56C5229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98912"/>
        <c:axId val="84200448"/>
      </c:barChart>
      <c:catAx>
        <c:axId val="8419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2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00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989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B4-4F93-B44D-8B88C3B98350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B4-4F93-B44D-8B88C3B9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43808"/>
        <c:axId val="93570176"/>
      </c:barChart>
      <c:catAx>
        <c:axId val="93543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5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701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5438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1C-4307-B7E3-75DAB5992D00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E1C-4307-B7E3-75DAB599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82912"/>
        <c:axId val="84184448"/>
      </c:barChart>
      <c:catAx>
        <c:axId val="8418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8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84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829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D5-4DC6-9A9E-4CCB185BFD0C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D5-4DC6-9A9E-4CCB185BF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18176"/>
        <c:axId val="93619712"/>
      </c:barChart>
      <c:catAx>
        <c:axId val="93618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19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1817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3C-4378-99D6-A9552EB7B849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3C-4378-99D6-A9552EB7B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1568"/>
        <c:axId val="92311552"/>
      </c:barChart>
      <c:catAx>
        <c:axId val="92301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3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11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30156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88C-4465-9138-919C74433961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88C-4465-9138-919C74433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92256"/>
        <c:axId val="80193792"/>
      </c:barChart>
      <c:catAx>
        <c:axId val="8019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19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937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192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5A-4AC8-8A3D-14F4359BF65A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5A-4AC8-8A3D-14F4359BF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5056"/>
        <c:axId val="93726592"/>
      </c:barChart>
      <c:catAx>
        <c:axId val="9372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6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250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2D6-47D1-AD30-59B383492836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2D6-47D1-AD30-59B383492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6032"/>
        <c:axId val="93774208"/>
      </c:barChart>
      <c:catAx>
        <c:axId val="9375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742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560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FF-405B-8636-391C4B023BC7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FF-405B-8636-391C4B023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6288"/>
        <c:axId val="93677824"/>
      </c:barChart>
      <c:catAx>
        <c:axId val="93676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778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762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A9C-468E-827E-CB79377F181D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A9C-468E-827E-CB79377F1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11360"/>
        <c:axId val="94044928"/>
      </c:barChart>
      <c:catAx>
        <c:axId val="9371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44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1136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015-497E-B42B-CDA9460456F8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015-497E-B42B-CDA946045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94464"/>
        <c:axId val="94096000"/>
      </c:barChart>
      <c:catAx>
        <c:axId val="9409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96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944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F6-401A-875C-DD1B921C9D0E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F6-401A-875C-DD1B921C9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7248"/>
        <c:axId val="94135424"/>
      </c:barChart>
      <c:catAx>
        <c:axId val="94117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3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35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1724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45-47EA-BEA1-DF60B3F5B337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45-47EA-BEA1-DF60B3F5B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76768"/>
        <c:axId val="94178304"/>
      </c:barChart>
      <c:catAx>
        <c:axId val="94176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78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767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FBB-4EC0-B01A-2152CB233A99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FBB-4EC0-B01A-2152CB23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04288"/>
        <c:axId val="81818368"/>
      </c:barChart>
      <c:catAx>
        <c:axId val="8180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1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18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0428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EC-4211-B597-A68598CE998E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EC-4211-B597-A68598CE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0048"/>
        <c:axId val="82131584"/>
      </c:barChart>
      <c:catAx>
        <c:axId val="8213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31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300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33-4CBA-92DA-C6EE37091A39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33-4CBA-92DA-C6EE3709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73312"/>
        <c:axId val="82175104"/>
      </c:barChart>
      <c:catAx>
        <c:axId val="82173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75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733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8D-4ECC-A783-DDBCD2E9EDD5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8D-4ECC-A783-DDBCD2E9E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48192"/>
        <c:axId val="81849728"/>
      </c:barChart>
      <c:catAx>
        <c:axId val="8184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49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4819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EC1-463B-998A-077E5D4CDB58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EC1-463B-998A-077E5D4C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88032"/>
        <c:axId val="82589568"/>
      </c:barChart>
      <c:catAx>
        <c:axId val="8258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8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89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880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FCD-4EAB-8AC4-7F75D9A7D394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FCD-4EAB-8AC4-7F75D9A7D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5008"/>
        <c:axId val="82518016"/>
      </c:barChart>
      <c:catAx>
        <c:axId val="82635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1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18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350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4B4-4E88-85EE-4C135D3FABAB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4B4-4E88-85EE-4C135D3FA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5264"/>
        <c:axId val="82556800"/>
      </c:barChart>
      <c:catAx>
        <c:axId val="8255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5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5526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24"/>
  <sheetViews>
    <sheetView showGridLines="0" showRowColHeaders="0" tabSelected="1" zoomScaleNormal="100" workbookViewId="0">
      <selection activeCell="B1" sqref="B1"/>
    </sheetView>
  </sheetViews>
  <sheetFormatPr defaultColWidth="9.109375" defaultRowHeight="14.4" x14ac:dyDescent="0.3"/>
  <cols>
    <col min="1" max="1" width="2.5546875" style="12" customWidth="1"/>
    <col min="2" max="2" width="104.44140625" style="12" bestFit="1" customWidth="1"/>
    <col min="3" max="16384" width="9.109375" style="12"/>
  </cols>
  <sheetData>
    <row r="1" spans="2:2" ht="27" customHeight="1" x14ac:dyDescent="0.3">
      <c r="B1" s="11" t="s">
        <v>387</v>
      </c>
    </row>
    <row r="2" spans="2:2" ht="3.75" customHeight="1" x14ac:dyDescent="0.3">
      <c r="B2" s="13"/>
    </row>
    <row r="3" spans="2:2" x14ac:dyDescent="0.3">
      <c r="B3" s="14"/>
    </row>
    <row r="4" spans="2:2" s="16" customFormat="1" ht="14.25" customHeight="1" x14ac:dyDescent="0.3">
      <c r="B4" s="15" t="s">
        <v>388</v>
      </c>
    </row>
    <row r="5" spans="2:2" s="16" customFormat="1" ht="3.75" customHeight="1" x14ac:dyDescent="0.3">
      <c r="B5" s="17"/>
    </row>
    <row r="6" spans="2:2" s="16" customFormat="1" ht="18" customHeight="1" x14ac:dyDescent="0.25">
      <c r="B6" s="18"/>
    </row>
    <row r="7" spans="2:2" s="16" customFormat="1" ht="18" customHeight="1" x14ac:dyDescent="0.25">
      <c r="B7" s="19" t="s">
        <v>389</v>
      </c>
    </row>
    <row r="8" spans="2:2" s="16" customFormat="1" ht="18" customHeight="1" x14ac:dyDescent="0.25">
      <c r="B8" s="19" t="s">
        <v>390</v>
      </c>
    </row>
    <row r="9" spans="2:2" s="16" customFormat="1" ht="18" customHeight="1" x14ac:dyDescent="0.25">
      <c r="B9" s="19" t="s">
        <v>391</v>
      </c>
    </row>
    <row r="10" spans="2:2" s="16" customFormat="1" ht="18" customHeight="1" x14ac:dyDescent="0.25">
      <c r="B10" s="19" t="s">
        <v>386</v>
      </c>
    </row>
    <row r="11" spans="2:2" s="16" customFormat="1" ht="18" customHeight="1" x14ac:dyDescent="0.25">
      <c r="B11" s="19" t="s">
        <v>383</v>
      </c>
    </row>
    <row r="12" spans="2:2" s="16" customFormat="1" ht="18" customHeight="1" x14ac:dyDescent="0.25">
      <c r="B12" s="19" t="s">
        <v>382</v>
      </c>
    </row>
    <row r="13" spans="2:2" s="16" customFormat="1" ht="18" customHeight="1" x14ac:dyDescent="0.25">
      <c r="B13" s="19" t="s">
        <v>381</v>
      </c>
    </row>
    <row r="14" spans="2:2" s="16" customFormat="1" ht="18" customHeight="1" x14ac:dyDescent="0.25">
      <c r="B14" s="19" t="s">
        <v>384</v>
      </c>
    </row>
    <row r="15" spans="2:2" s="16" customFormat="1" ht="18" customHeight="1" x14ac:dyDescent="0.25">
      <c r="B15" s="19" t="s">
        <v>380</v>
      </c>
    </row>
    <row r="16" spans="2:2" s="16" customFormat="1" ht="18" customHeight="1" x14ac:dyDescent="0.25">
      <c r="B16" s="19" t="s">
        <v>385</v>
      </c>
    </row>
    <row r="17" spans="2:2" s="16" customFormat="1" ht="18" customHeight="1" x14ac:dyDescent="0.25">
      <c r="B17" s="19" t="s">
        <v>379</v>
      </c>
    </row>
    <row r="18" spans="2:2" s="16" customFormat="1" ht="18" customHeight="1" x14ac:dyDescent="0.25">
      <c r="B18" s="19" t="s">
        <v>378</v>
      </c>
    </row>
    <row r="19" spans="2:2" ht="18" customHeight="1" x14ac:dyDescent="0.3">
      <c r="B19" s="19" t="s">
        <v>377</v>
      </c>
    </row>
    <row r="20" spans="2:2" ht="18" customHeight="1" x14ac:dyDescent="0.3">
      <c r="B20" s="19" t="s">
        <v>376</v>
      </c>
    </row>
    <row r="21" spans="2:2" ht="18" customHeight="1" x14ac:dyDescent="0.3">
      <c r="B21" s="19" t="s">
        <v>392</v>
      </c>
    </row>
    <row r="22" spans="2:2" ht="18" customHeight="1" x14ac:dyDescent="0.3">
      <c r="B22" s="19" t="s">
        <v>393</v>
      </c>
    </row>
    <row r="23" spans="2:2" ht="18" customHeight="1" x14ac:dyDescent="0.3"/>
    <row r="24" spans="2:2" ht="18" customHeight="1" x14ac:dyDescent="0.3">
      <c r="B24" s="19" t="s">
        <v>0</v>
      </c>
    </row>
  </sheetData>
  <phoneticPr fontId="0" type="noConversion"/>
  <hyperlinks>
    <hyperlink ref="B13" location="'Q007'!A1" display="Q007_ENT_PAISES - IMPORTAÇÕES COMÉRCIO INTERNACIONAL POR PAÍSES" xr:uid="{00000000-0004-0000-0000-000000000000}"/>
    <hyperlink ref="B15" location="'Q009'!A1" display="Q009_SAI_PAISES - EXPORTAÇÕES COMÉRCIO INTERNACIONAL POR PAÍSES" xr:uid="{00000000-0004-0000-0000-000001000000}"/>
    <hyperlink ref="B17" location="'Q011'!A1" display="Q011_ENT_CGCE - IMPORTAÇÕES - COMÉRCIO INTERNACIONAL POR CGCE" xr:uid="{00000000-0004-0000-0000-000002000000}"/>
    <hyperlink ref="B18" location="'Q012'!A1" display="Q012_SAI_CGCE - EXPORTAÇÕES - COMÉRCIO INTERNACIONAL POR CGCE" xr:uid="{00000000-0004-0000-0000-000003000000}"/>
    <hyperlink ref="B19" location="'Q013'!A1" display="Q013_ENT_CAP - IMPORTAÇÕES - COMÉRCIO INTERNACIONAL POR CAPÍTULOS DA NC" xr:uid="{00000000-0004-0000-0000-000004000000}"/>
    <hyperlink ref="B20" location="'Q014'!A1" display="Q014_SAI_CAP - EXPORTAÇÕES - COMÉRCIO INTERNACIONAL POR CAPÍTULOS DA NC" xr:uid="{00000000-0004-0000-0000-000005000000}"/>
    <hyperlink ref="B22" location="'Q016'!A1" display="Q016_ZN_ECON - REPARTIÇÃO POR ZONAS ECONÓMICAS E PAÍSES DO COMÉRCIO INTERNACIONAL - TOTAL DO PAÍS" xr:uid="{00000000-0004-0000-0000-000006000000}"/>
    <hyperlink ref="B7" location="'Q001'!A1" display="Q001_RESUL_GLOBAIS - RESULTADOS GLOBAIS" xr:uid="{00000000-0004-0000-0000-000007000000}"/>
    <hyperlink ref="B8" location="'Q002'!A1" display="Q002_ENT_MES - IMPORTAÇÕES COMÉRCIO INTERNACIONAL POR MÊS" xr:uid="{00000000-0004-0000-0000-000008000000}"/>
    <hyperlink ref="B10" location="'Q004'!A1" display="Q004_SAI_MES - EXPORTAÇÕES COMÉRCIO INTERNACIONAL POR MÊS" xr:uid="{00000000-0004-0000-0000-000009000000}"/>
    <hyperlink ref="B9" location="'Q003'!A1" display="Q003_IMP_RESULT_MES - IMPORTAÇÕES COMÉRCIO INTERNACIONAL POR MÊS COM E SEM COMBUSTÍVEIS" xr:uid="{00000000-0004-0000-0000-00000A000000}"/>
    <hyperlink ref="B11" location="'Q005'!A1" display="Q005_EXP_RESULT_MES - EXPORTAÇÕES COMÉRCIO INTERNACIONAL POR MÊS COM E SEM COMBUSTÍVEIS" xr:uid="{00000000-0004-0000-0000-00000B000000}"/>
    <hyperlink ref="B12" location="'Q006'!A1" display="Q006_SALDO - SALDO DA BALANÇA COMERCIAL COM E SEM COMBUSTÍVEIS" xr:uid="{00000000-0004-0000-0000-00000C000000}"/>
    <hyperlink ref="B14" location="'Q008'!A1" display="Q008_IMP_PRINC_PAISES - IMPORTAÇÕES COMÉRCIO INTERNACIONAL POR PRINCIPAIS PAÍSES E ZONAS ECONÓMICAS" xr:uid="{00000000-0004-0000-0000-00000D000000}"/>
    <hyperlink ref="B16" location="'Q010'!A1" display="Q010_EXP_PRINC_PAISES - EXPORTAÇÕES COMÉRCIO INTERNACIONAL POR PRINCIPAIS PAÍSES E ZONAS ECONÓMICAS" xr:uid="{00000000-0004-0000-0000-00000E000000}"/>
    <hyperlink ref="B24" location="'Nomenclatura Combinada'!A2" display="Nomenclatura Combinada - Descritivo dos Capítulos da NC" xr:uid="{00000000-0004-0000-0000-00000F000000}"/>
    <hyperlink ref="B21" location="'Q015'!A1" display="Q015_IMP_EXP_GRP_PROD - IMPORTAÇÕES E EXPORTAÇÕES DO COMÉRCIO INTERNACIONAL POR GRUPOS DE PRODUTOS" xr:uid="{00000000-0004-0000-0000-000010000000}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50"/>
  <sheetViews>
    <sheetView showGridLines="0" zoomScale="90" zoomScaleNormal="90" workbookViewId="0">
      <selection activeCell="A2" sqref="A2:T2"/>
    </sheetView>
  </sheetViews>
  <sheetFormatPr defaultColWidth="9.109375" defaultRowHeight="13.8" x14ac:dyDescent="0.3"/>
  <cols>
    <col min="1" max="2" width="3.109375" style="9" customWidth="1"/>
    <col min="3" max="3" width="2.5546875" style="9" customWidth="1"/>
    <col min="4" max="4" width="46.6640625" style="9" customWidth="1"/>
    <col min="5" max="5" width="0.44140625" style="9" customWidth="1"/>
    <col min="6" max="6" width="11.109375" style="9" customWidth="1"/>
    <col min="7" max="7" width="0.44140625" style="9" customWidth="1"/>
    <col min="8" max="8" width="11.109375" style="9" customWidth="1"/>
    <col min="9" max="9" width="0.44140625" style="9" customWidth="1"/>
    <col min="10" max="10" width="10.6640625" style="9" customWidth="1"/>
    <col min="11" max="11" width="0.44140625" style="9" customWidth="1"/>
    <col min="12" max="12" width="16" style="9" customWidth="1"/>
    <col min="13" max="13" width="0.44140625" style="9" customWidth="1"/>
    <col min="14" max="14" width="11.109375" style="9" customWidth="1"/>
    <col min="15" max="15" width="0.44140625" style="9" customWidth="1"/>
    <col min="16" max="16" width="11.109375" style="9" customWidth="1"/>
    <col min="17" max="17" width="0.44140625" style="9" customWidth="1"/>
    <col min="18" max="18" width="10.6640625" style="9" customWidth="1"/>
    <col min="19" max="19" width="0.44140625" style="9" customWidth="1"/>
    <col min="20" max="20" width="16" style="9" customWidth="1"/>
    <col min="21" max="21" width="8.33203125" style="9" customWidth="1"/>
    <col min="22" max="23" width="9.88671875" style="9" customWidth="1"/>
    <col min="24" max="24" width="8.44140625" style="9" customWidth="1"/>
    <col min="25" max="16384" width="9.109375" style="9"/>
  </cols>
  <sheetData>
    <row r="1" spans="1:24" ht="4.5" customHeight="1" x14ac:dyDescent="0.3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4" ht="29.25" customHeight="1" x14ac:dyDescent="0.3">
      <c r="A2" s="247" t="s">
        <v>669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0"/>
    </row>
    <row r="3" spans="1:24" ht="3.6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 x14ac:dyDescent="0.3">
      <c r="A5" s="216" t="s">
        <v>670</v>
      </c>
      <c r="B5" s="216"/>
      <c r="C5" s="216"/>
      <c r="D5" s="216"/>
      <c r="E5" s="63"/>
      <c r="F5" s="249" t="s">
        <v>671</v>
      </c>
      <c r="G5" s="219"/>
      <c r="H5" s="219"/>
      <c r="I5" s="219"/>
      <c r="J5" s="219"/>
      <c r="K5" s="219"/>
      <c r="L5" s="219"/>
      <c r="M5" s="105"/>
      <c r="N5" s="216" t="s">
        <v>672</v>
      </c>
      <c r="O5" s="216"/>
      <c r="P5" s="216"/>
      <c r="Q5" s="216"/>
      <c r="R5" s="216"/>
      <c r="S5" s="216"/>
      <c r="T5" s="216"/>
      <c r="W5" s="31"/>
      <c r="X5" s="31"/>
    </row>
    <row r="6" spans="1:24" ht="2.25" customHeight="1" x14ac:dyDescent="0.3">
      <c r="A6" s="216"/>
      <c r="B6" s="216"/>
      <c r="C6" s="216"/>
      <c r="D6" s="216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 x14ac:dyDescent="0.3">
      <c r="A7" s="216"/>
      <c r="B7" s="216"/>
      <c r="C7" s="216"/>
      <c r="D7" s="216"/>
      <c r="E7" s="108"/>
      <c r="F7" s="217" t="s">
        <v>648</v>
      </c>
      <c r="G7" s="217"/>
      <c r="H7" s="217"/>
      <c r="I7" s="217"/>
      <c r="J7" s="217"/>
      <c r="K7" s="109"/>
      <c r="L7" s="30" t="s">
        <v>656</v>
      </c>
      <c r="M7" s="110"/>
      <c r="N7" s="217" t="s">
        <v>648</v>
      </c>
      <c r="O7" s="217"/>
      <c r="P7" s="217"/>
      <c r="Q7" s="217"/>
      <c r="R7" s="217"/>
      <c r="S7" s="109"/>
      <c r="T7" s="30" t="s">
        <v>656</v>
      </c>
      <c r="U7" s="20"/>
    </row>
    <row r="8" spans="1:24" ht="2.25" customHeight="1" x14ac:dyDescent="0.3">
      <c r="A8" s="216"/>
      <c r="B8" s="216"/>
      <c r="C8" s="216"/>
      <c r="D8" s="216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 x14ac:dyDescent="0.3">
      <c r="A9" s="216"/>
      <c r="B9" s="216"/>
      <c r="C9" s="216"/>
      <c r="D9" s="216"/>
      <c r="E9" s="63"/>
      <c r="F9" s="112" t="s">
        <v>1087</v>
      </c>
      <c r="G9" s="106"/>
      <c r="H9" s="112" t="s">
        <v>1088</v>
      </c>
      <c r="I9" s="106"/>
      <c r="J9" s="30" t="s">
        <v>673</v>
      </c>
      <c r="K9" s="106"/>
      <c r="L9" s="30" t="s">
        <v>296</v>
      </c>
      <c r="M9" s="105"/>
      <c r="N9" s="112" t="s">
        <v>1087</v>
      </c>
      <c r="O9" s="106"/>
      <c r="P9" s="112" t="s">
        <v>1088</v>
      </c>
      <c r="Q9" s="106"/>
      <c r="R9" s="30" t="s">
        <v>673</v>
      </c>
      <c r="S9" s="106"/>
      <c r="T9" s="30" t="s">
        <v>296</v>
      </c>
      <c r="U9" s="20"/>
    </row>
    <row r="10" spans="1:24" ht="13.2" customHeight="1" x14ac:dyDescent="0.3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 x14ac:dyDescent="0.3">
      <c r="A11" s="252" t="s">
        <v>707</v>
      </c>
      <c r="B11" s="252"/>
      <c r="C11" s="252"/>
      <c r="D11" s="252"/>
      <c r="E11" s="114"/>
      <c r="F11" s="115"/>
      <c r="G11" s="115"/>
      <c r="H11" s="115"/>
      <c r="I11" s="115"/>
      <c r="J11" s="116"/>
      <c r="K11" s="115"/>
      <c r="L11" s="117"/>
      <c r="M11" s="118"/>
      <c r="N11" s="115"/>
      <c r="O11" s="115"/>
      <c r="P11" s="115"/>
      <c r="Q11" s="115"/>
      <c r="R11" s="116"/>
      <c r="S11" s="115"/>
      <c r="T11" s="117"/>
      <c r="U11" s="20"/>
      <c r="W11" s="31"/>
      <c r="X11" s="31"/>
    </row>
    <row r="12" spans="1:24" ht="12.75" customHeight="1" x14ac:dyDescent="0.3">
      <c r="A12" s="72"/>
      <c r="B12" s="72" t="s">
        <v>366</v>
      </c>
      <c r="C12" s="72" t="s">
        <v>618</v>
      </c>
      <c r="D12" s="72"/>
      <c r="E12" s="72"/>
      <c r="F12" s="72">
        <v>2387.9411570000002</v>
      </c>
      <c r="G12" s="72"/>
      <c r="H12" s="72">
        <v>1812.3449250000001</v>
      </c>
      <c r="I12" s="72"/>
      <c r="J12" s="119">
        <f t="shared" ref="J12:J21" si="0">F12-H12</f>
        <v>575.5962320000001</v>
      </c>
      <c r="K12" s="72"/>
      <c r="L12" s="120">
        <f t="shared" ref="L12:L21" si="1">F12/H12*100-100</f>
        <v>31.75975081012794</v>
      </c>
      <c r="M12" s="113"/>
      <c r="N12" s="72">
        <v>7638.5725220000004</v>
      </c>
      <c r="O12" s="72"/>
      <c r="P12" s="72">
        <v>5915.4804280000008</v>
      </c>
      <c r="Q12" s="72"/>
      <c r="R12" s="119">
        <f>N12-P12</f>
        <v>1723.0920939999996</v>
      </c>
      <c r="S12" s="72"/>
      <c r="T12" s="120">
        <f t="shared" ref="T12:T21" si="2">N12/P12*100-100</f>
        <v>29.128523286866312</v>
      </c>
      <c r="U12" s="20"/>
    </row>
    <row r="13" spans="1:24" ht="12.75" customHeight="1" x14ac:dyDescent="0.3">
      <c r="A13" s="20"/>
      <c r="B13" s="72" t="s">
        <v>367</v>
      </c>
      <c r="C13" s="72" t="s">
        <v>619</v>
      </c>
      <c r="D13" s="121"/>
      <c r="E13" s="20"/>
      <c r="F13" s="72">
        <v>863.62354000000005</v>
      </c>
      <c r="G13" s="72"/>
      <c r="H13" s="72">
        <v>754.56401400000004</v>
      </c>
      <c r="I13" s="72"/>
      <c r="J13" s="119">
        <f t="shared" si="0"/>
        <v>109.05952600000001</v>
      </c>
      <c r="K13" s="72"/>
      <c r="L13" s="120">
        <f t="shared" si="1"/>
        <v>14.453316614168671</v>
      </c>
      <c r="M13" s="113"/>
      <c r="N13" s="72">
        <v>2695.1967110000001</v>
      </c>
      <c r="O13" s="72"/>
      <c r="P13" s="72">
        <v>2287.3110280000001</v>
      </c>
      <c r="Q13" s="72"/>
      <c r="R13" s="119">
        <f>N13-P13</f>
        <v>407.88568299999997</v>
      </c>
      <c r="S13" s="72"/>
      <c r="T13" s="120">
        <f t="shared" si="2"/>
        <v>17.832541268191719</v>
      </c>
      <c r="U13" s="20"/>
    </row>
    <row r="14" spans="1:24" ht="12.75" customHeight="1" x14ac:dyDescent="0.3">
      <c r="A14" s="72"/>
      <c r="B14" s="72" t="s">
        <v>368</v>
      </c>
      <c r="C14" s="72" t="s">
        <v>620</v>
      </c>
      <c r="D14" s="72"/>
      <c r="E14" s="72"/>
      <c r="F14" s="72">
        <v>491.32041500000003</v>
      </c>
      <c r="G14" s="72"/>
      <c r="H14" s="72">
        <v>390.86338699999999</v>
      </c>
      <c r="I14" s="72"/>
      <c r="J14" s="119">
        <f t="shared" si="0"/>
        <v>100.45702800000004</v>
      </c>
      <c r="K14" s="72"/>
      <c r="L14" s="120">
        <f t="shared" si="1"/>
        <v>25.701314408351081</v>
      </c>
      <c r="M14" s="113"/>
      <c r="N14" s="72">
        <v>1520.783447</v>
      </c>
      <c r="O14" s="72"/>
      <c r="P14" s="72">
        <v>1311.486375</v>
      </c>
      <c r="Q14" s="72"/>
      <c r="R14" s="119">
        <f t="shared" ref="R14:R21" si="3">N14-P14</f>
        <v>209.29707200000007</v>
      </c>
      <c r="S14" s="72"/>
      <c r="T14" s="120">
        <f t="shared" si="2"/>
        <v>15.958768309735589</v>
      </c>
      <c r="U14" s="20"/>
      <c r="V14" s="122"/>
      <c r="W14" s="122"/>
    </row>
    <row r="15" spans="1:24" ht="12.75" customHeight="1" x14ac:dyDescent="0.3">
      <c r="A15" s="20"/>
      <c r="B15" s="72" t="s">
        <v>370</v>
      </c>
      <c r="C15" s="72" t="s">
        <v>622</v>
      </c>
      <c r="D15" s="121"/>
      <c r="E15" s="20"/>
      <c r="F15" s="72">
        <v>352.00860999999998</v>
      </c>
      <c r="G15" s="72"/>
      <c r="H15" s="72">
        <v>297.33589599999999</v>
      </c>
      <c r="I15" s="72"/>
      <c r="J15" s="119">
        <f t="shared" si="0"/>
        <v>54.672713999999985</v>
      </c>
      <c r="K15" s="72"/>
      <c r="L15" s="120">
        <f t="shared" si="1"/>
        <v>18.387525601685169</v>
      </c>
      <c r="M15" s="113"/>
      <c r="N15" s="72">
        <v>1177.892292</v>
      </c>
      <c r="O15" s="72"/>
      <c r="P15" s="72">
        <v>965.14610799999991</v>
      </c>
      <c r="Q15" s="72"/>
      <c r="R15" s="119">
        <f t="shared" si="3"/>
        <v>212.74618400000008</v>
      </c>
      <c r="S15" s="72"/>
      <c r="T15" s="120">
        <f t="shared" si="2"/>
        <v>22.042899229097884</v>
      </c>
      <c r="U15" s="20"/>
      <c r="V15" s="122"/>
      <c r="W15" s="122"/>
    </row>
    <row r="16" spans="1:24" ht="12.75" customHeight="1" x14ac:dyDescent="0.3">
      <c r="A16" s="20"/>
      <c r="B16" s="72" t="s">
        <v>369</v>
      </c>
      <c r="C16" s="72" t="s">
        <v>621</v>
      </c>
      <c r="D16" s="121"/>
      <c r="E16" s="20"/>
      <c r="F16" s="72">
        <v>319.02337199999999</v>
      </c>
      <c r="G16" s="72"/>
      <c r="H16" s="72">
        <v>263.69024899999999</v>
      </c>
      <c r="I16" s="72"/>
      <c r="J16" s="119">
        <f t="shared" si="0"/>
        <v>55.333123000000001</v>
      </c>
      <c r="K16" s="72"/>
      <c r="L16" s="120">
        <f t="shared" si="1"/>
        <v>20.984136959876736</v>
      </c>
      <c r="M16" s="113"/>
      <c r="N16" s="72">
        <v>1087.717517</v>
      </c>
      <c r="O16" s="72"/>
      <c r="P16" s="72">
        <v>916.72520799999984</v>
      </c>
      <c r="Q16" s="72"/>
      <c r="R16" s="119">
        <f t="shared" si="3"/>
        <v>170.9923090000002</v>
      </c>
      <c r="S16" s="72"/>
      <c r="T16" s="120">
        <f t="shared" si="2"/>
        <v>18.65251522569676</v>
      </c>
      <c r="U16" s="20"/>
      <c r="V16" s="122"/>
      <c r="W16" s="122"/>
    </row>
    <row r="17" spans="1:23" ht="12.75" customHeight="1" x14ac:dyDescent="0.3">
      <c r="A17" s="20"/>
      <c r="B17" s="72" t="s">
        <v>371</v>
      </c>
      <c r="C17" s="72" t="s">
        <v>623</v>
      </c>
      <c r="D17" s="121"/>
      <c r="E17" s="20"/>
      <c r="F17" s="72">
        <v>442.80585400000001</v>
      </c>
      <c r="G17" s="72"/>
      <c r="H17" s="72">
        <v>268.62953700000003</v>
      </c>
      <c r="I17" s="72"/>
      <c r="J17" s="119">
        <f t="shared" si="0"/>
        <v>174.17631699999998</v>
      </c>
      <c r="K17" s="72"/>
      <c r="L17" s="120">
        <f t="shared" si="1"/>
        <v>64.838855378736696</v>
      </c>
      <c r="M17" s="113"/>
      <c r="N17" s="72">
        <v>1377.173278</v>
      </c>
      <c r="O17" s="72"/>
      <c r="P17" s="72">
        <v>738.486221</v>
      </c>
      <c r="Q17" s="72"/>
      <c r="R17" s="119">
        <f t="shared" si="3"/>
        <v>638.68705699999998</v>
      </c>
      <c r="S17" s="72"/>
      <c r="T17" s="120">
        <f t="shared" si="2"/>
        <v>86.485981571212022</v>
      </c>
      <c r="U17" s="20"/>
      <c r="V17" s="122"/>
      <c r="W17" s="122"/>
    </row>
    <row r="18" spans="1:23" ht="12.75" customHeight="1" x14ac:dyDescent="0.3">
      <c r="A18" s="20"/>
      <c r="B18" s="72" t="s">
        <v>372</v>
      </c>
      <c r="C18" s="72" t="s">
        <v>624</v>
      </c>
      <c r="D18" s="121"/>
      <c r="E18" s="20"/>
      <c r="F18" s="72">
        <v>237.014655</v>
      </c>
      <c r="G18" s="72"/>
      <c r="H18" s="72">
        <v>159.36412000000001</v>
      </c>
      <c r="I18" s="72"/>
      <c r="J18" s="119">
        <f t="shared" si="0"/>
        <v>77.650534999999991</v>
      </c>
      <c r="K18" s="72"/>
      <c r="L18" s="120">
        <f t="shared" si="1"/>
        <v>48.725230622802684</v>
      </c>
      <c r="M18" s="113"/>
      <c r="N18" s="72">
        <v>706.87595400000009</v>
      </c>
      <c r="O18" s="72"/>
      <c r="P18" s="72">
        <v>504.43731700000001</v>
      </c>
      <c r="Q18" s="72"/>
      <c r="R18" s="119">
        <f t="shared" si="3"/>
        <v>202.43863700000009</v>
      </c>
      <c r="S18" s="72"/>
      <c r="T18" s="120">
        <f t="shared" si="2"/>
        <v>40.131574365660981</v>
      </c>
      <c r="U18" s="20"/>
      <c r="V18" s="122"/>
      <c r="W18" s="122"/>
    </row>
    <row r="19" spans="1:23" ht="12.75" customHeight="1" x14ac:dyDescent="0.3">
      <c r="A19" s="20"/>
      <c r="B19" s="72" t="s">
        <v>702</v>
      </c>
      <c r="C19" s="72" t="s">
        <v>703</v>
      </c>
      <c r="D19" s="121"/>
      <c r="E19" s="20"/>
      <c r="F19" s="72">
        <v>161.88299699999999</v>
      </c>
      <c r="G19" s="72"/>
      <c r="H19" s="72">
        <v>156.58655200000001</v>
      </c>
      <c r="I19" s="72"/>
      <c r="J19" s="119">
        <f t="shared" si="0"/>
        <v>5.2964449999999772</v>
      </c>
      <c r="K19" s="72"/>
      <c r="L19" s="120">
        <f t="shared" si="1"/>
        <v>3.3824392531486325</v>
      </c>
      <c r="M19" s="113"/>
      <c r="N19" s="72">
        <v>599.76383399999997</v>
      </c>
      <c r="O19" s="72"/>
      <c r="P19" s="72">
        <v>372.96698800000001</v>
      </c>
      <c r="Q19" s="72"/>
      <c r="R19" s="119">
        <f t="shared" si="3"/>
        <v>226.79684599999996</v>
      </c>
      <c r="S19" s="72"/>
      <c r="T19" s="120">
        <f t="shared" si="2"/>
        <v>60.808825793450637</v>
      </c>
      <c r="U19" s="20"/>
      <c r="V19" s="122"/>
      <c r="W19" s="122"/>
    </row>
    <row r="20" spans="1:23" ht="12.75" customHeight="1" x14ac:dyDescent="0.3">
      <c r="A20" s="20"/>
      <c r="B20" s="72" t="s">
        <v>374</v>
      </c>
      <c r="C20" s="72" t="s">
        <v>626</v>
      </c>
      <c r="D20" s="121"/>
      <c r="E20" s="20"/>
      <c r="F20" s="72">
        <v>334.83399100000003</v>
      </c>
      <c r="G20" s="72"/>
      <c r="H20" s="72">
        <v>135.78887</v>
      </c>
      <c r="I20" s="72"/>
      <c r="J20" s="119">
        <f t="shared" si="0"/>
        <v>199.04512100000002</v>
      </c>
      <c r="K20" s="72"/>
      <c r="L20" s="120">
        <f t="shared" si="1"/>
        <v>146.58426791533063</v>
      </c>
      <c r="M20" s="113"/>
      <c r="N20" s="72">
        <v>832.92598500000008</v>
      </c>
      <c r="O20" s="72"/>
      <c r="P20" s="72">
        <v>325.86170100000004</v>
      </c>
      <c r="Q20" s="72"/>
      <c r="R20" s="119">
        <f t="shared" si="3"/>
        <v>507.06428400000004</v>
      </c>
      <c r="S20" s="72"/>
      <c r="T20" s="120">
        <f t="shared" si="2"/>
        <v>155.60720466502445</v>
      </c>
      <c r="U20" s="20"/>
      <c r="V20" s="122"/>
      <c r="W20" s="122"/>
    </row>
    <row r="21" spans="1:23" ht="12.75" customHeight="1" x14ac:dyDescent="0.3">
      <c r="A21" s="20"/>
      <c r="B21" s="72" t="s">
        <v>632</v>
      </c>
      <c r="C21" s="72" t="s">
        <v>633</v>
      </c>
      <c r="D21" s="121"/>
      <c r="E21" s="20"/>
      <c r="F21" s="72">
        <v>120.073318</v>
      </c>
      <c r="G21" s="72"/>
      <c r="H21" s="72">
        <v>133.288783</v>
      </c>
      <c r="I21" s="72"/>
      <c r="J21" s="119">
        <f t="shared" si="0"/>
        <v>-13.215464999999995</v>
      </c>
      <c r="K21" s="72"/>
      <c r="L21" s="120">
        <f t="shared" si="1"/>
        <v>-9.9149115946238311</v>
      </c>
      <c r="M21" s="113"/>
      <c r="N21" s="72">
        <v>378.36388399999998</v>
      </c>
      <c r="O21" s="72"/>
      <c r="P21" s="72">
        <v>354.61087299999997</v>
      </c>
      <c r="Q21" s="72"/>
      <c r="R21" s="119">
        <f t="shared" si="3"/>
        <v>23.753011000000015</v>
      </c>
      <c r="S21" s="72"/>
      <c r="T21" s="120">
        <f t="shared" si="2"/>
        <v>6.6983312719799244</v>
      </c>
      <c r="U21" s="20"/>
      <c r="V21" s="122"/>
      <c r="W21" s="122"/>
    </row>
    <row r="22" spans="1:23" ht="4.5" customHeight="1" x14ac:dyDescent="0.3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 x14ac:dyDescent="0.3">
      <c r="A23" s="252" t="s">
        <v>674</v>
      </c>
      <c r="B23" s="252"/>
      <c r="C23" s="252"/>
      <c r="D23" s="252"/>
      <c r="E23" s="123"/>
      <c r="F23" s="115">
        <v>4831.0251890000027</v>
      </c>
      <c r="G23" s="115"/>
      <c r="H23" s="115">
        <v>3808.7235589999996</v>
      </c>
      <c r="I23" s="115"/>
      <c r="J23" s="116">
        <f>F23-H23</f>
        <v>1022.3016300000031</v>
      </c>
      <c r="K23" s="124"/>
      <c r="L23" s="117">
        <f>F23/H23*100-100</f>
        <v>26.841056174431671</v>
      </c>
      <c r="M23" s="118"/>
      <c r="N23" s="115">
        <v>15702.568513999995</v>
      </c>
      <c r="O23" s="115"/>
      <c r="P23" s="115">
        <v>12339.459924999997</v>
      </c>
      <c r="Q23" s="115"/>
      <c r="R23" s="116">
        <f>N23-P23</f>
        <v>3363.1085889999977</v>
      </c>
      <c r="S23" s="124"/>
      <c r="T23" s="117">
        <f>N23/P23*100-100</f>
        <v>27.25490912439588</v>
      </c>
      <c r="U23" s="20"/>
      <c r="V23" s="122"/>
      <c r="W23" s="122"/>
    </row>
    <row r="24" spans="1:23" s="10" customFormat="1" ht="30" customHeight="1" x14ac:dyDescent="0.25">
      <c r="A24" s="250" t="s">
        <v>675</v>
      </c>
      <c r="B24" s="250"/>
      <c r="C24" s="250"/>
      <c r="D24" s="250"/>
      <c r="E24" s="125"/>
      <c r="F24" s="125">
        <v>5190.7614820000017</v>
      </c>
      <c r="G24" s="125"/>
      <c r="H24" s="125">
        <v>4180.3493489999992</v>
      </c>
      <c r="I24" s="125"/>
      <c r="J24" s="126">
        <f>F24-H24</f>
        <v>1010.4121330000025</v>
      </c>
      <c r="K24" s="126"/>
      <c r="L24" s="127">
        <f>F24/H24*100-100</f>
        <v>24.170518984058305</v>
      </c>
      <c r="M24" s="128"/>
      <c r="N24" s="125">
        <v>16873.288030000003</v>
      </c>
      <c r="O24" s="125"/>
      <c r="P24" s="125">
        <v>13381.127193</v>
      </c>
      <c r="Q24" s="125"/>
      <c r="R24" s="126">
        <f>N24-P24</f>
        <v>3492.1608370000031</v>
      </c>
      <c r="S24" s="126"/>
      <c r="T24" s="127">
        <f>N24/P24*100-100</f>
        <v>26.097658191507506</v>
      </c>
      <c r="U24" s="129"/>
      <c r="V24" s="130"/>
      <c r="W24" s="130"/>
    </row>
    <row r="25" spans="1:23" ht="30" customHeight="1" x14ac:dyDescent="0.3">
      <c r="A25" s="252" t="s">
        <v>676</v>
      </c>
      <c r="B25" s="252"/>
      <c r="C25" s="252"/>
      <c r="D25" s="252"/>
      <c r="E25" s="210"/>
      <c r="F25" s="115">
        <v>5262.4064580000022</v>
      </c>
      <c r="G25" s="115"/>
      <c r="H25" s="115">
        <v>4208.1595359999992</v>
      </c>
      <c r="I25" s="115"/>
      <c r="J25" s="116">
        <f>F25-H25</f>
        <v>1054.246922000003</v>
      </c>
      <c r="K25" s="124"/>
      <c r="L25" s="117">
        <f>F25/H25*100-100</f>
        <v>25.052446633287602</v>
      </c>
      <c r="M25" s="118"/>
      <c r="N25" s="115">
        <v>17094.502253000002</v>
      </c>
      <c r="O25" s="115"/>
      <c r="P25" s="115">
        <v>13756.150332999998</v>
      </c>
      <c r="Q25" s="115"/>
      <c r="R25" s="116">
        <f>N25-P25</f>
        <v>3338.3519200000046</v>
      </c>
      <c r="S25" s="124"/>
      <c r="T25" s="117">
        <f>N25/P25*100-100</f>
        <v>24.268068021847242</v>
      </c>
      <c r="U25" s="20"/>
      <c r="V25" s="122"/>
      <c r="W25" s="122"/>
    </row>
    <row r="26" spans="1:23" ht="30" customHeight="1" x14ac:dyDescent="0.3">
      <c r="A26" s="250" t="s">
        <v>677</v>
      </c>
      <c r="B26" s="250"/>
      <c r="C26" s="250"/>
      <c r="D26" s="250"/>
      <c r="E26" s="125"/>
      <c r="F26" s="125">
        <v>2377.2141170000014</v>
      </c>
      <c r="G26" s="125"/>
      <c r="H26" s="125">
        <v>1322.6936239999998</v>
      </c>
      <c r="I26" s="72"/>
      <c r="J26" s="126">
        <f>F26-H26</f>
        <v>1054.5204930000016</v>
      </c>
      <c r="K26" s="91"/>
      <c r="L26" s="127">
        <f>F26/H26*100-100</f>
        <v>79.725226905607428</v>
      </c>
      <c r="M26" s="131"/>
      <c r="N26" s="125">
        <v>6670.6564940000017</v>
      </c>
      <c r="O26" s="125"/>
      <c r="P26" s="125">
        <v>3955.5258499999991</v>
      </c>
      <c r="Q26" s="72"/>
      <c r="R26" s="126">
        <f>N26-P26</f>
        <v>2715.1306440000026</v>
      </c>
      <c r="S26" s="126"/>
      <c r="T26" s="127">
        <f>N26/P26*100-100</f>
        <v>68.641458732977412</v>
      </c>
      <c r="U26" s="20"/>
      <c r="V26" s="122"/>
      <c r="W26" s="122"/>
    </row>
    <row r="27" spans="1:23" ht="30" customHeight="1" x14ac:dyDescent="0.3">
      <c r="A27" s="251" t="s">
        <v>678</v>
      </c>
      <c r="B27" s="251"/>
      <c r="C27" s="251"/>
      <c r="D27" s="251"/>
      <c r="E27" s="123"/>
      <c r="F27" s="115">
        <v>2305.5691410000013</v>
      </c>
      <c r="G27" s="115"/>
      <c r="H27" s="115">
        <v>1294.8834369999997</v>
      </c>
      <c r="I27" s="115"/>
      <c r="J27" s="116">
        <f>F27-H27</f>
        <v>1010.6857040000016</v>
      </c>
      <c r="K27" s="124"/>
      <c r="L27" s="117">
        <f>F27/H27*100-100</f>
        <v>78.052253594467885</v>
      </c>
      <c r="M27" s="118"/>
      <c r="N27" s="115">
        <v>6449.4422710000017</v>
      </c>
      <c r="O27" s="115"/>
      <c r="P27" s="115">
        <v>3580.5027099999998</v>
      </c>
      <c r="Q27" s="115"/>
      <c r="R27" s="116">
        <f>N27-P27</f>
        <v>2868.939561000002</v>
      </c>
      <c r="S27" s="124"/>
      <c r="T27" s="117">
        <f>N27/P27*100-100</f>
        <v>80.126725026274386</v>
      </c>
      <c r="U27" s="20"/>
      <c r="V27" s="122"/>
      <c r="W27" s="122"/>
    </row>
    <row r="28" spans="1:23" ht="3" customHeight="1" x14ac:dyDescent="0.3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 x14ac:dyDescent="0.3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3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 x14ac:dyDescent="0.3">
      <c r="A34" s="243" t="s">
        <v>634</v>
      </c>
      <c r="B34" s="243"/>
      <c r="C34" s="243"/>
      <c r="D34" s="243"/>
      <c r="E34" s="135"/>
      <c r="F34" s="244" t="s">
        <v>635</v>
      </c>
      <c r="G34" s="244"/>
      <c r="H34" s="244"/>
      <c r="I34" s="244"/>
      <c r="J34" s="244"/>
      <c r="K34" s="244"/>
      <c r="L34" s="244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 x14ac:dyDescent="0.3">
      <c r="A35" s="245" t="s">
        <v>636</v>
      </c>
      <c r="B35" s="245"/>
      <c r="C35" s="245"/>
      <c r="D35" s="245"/>
      <c r="E35" s="135"/>
      <c r="F35" s="242" t="s">
        <v>637</v>
      </c>
      <c r="G35" s="242"/>
      <c r="H35" s="242"/>
      <c r="I35" s="242"/>
      <c r="J35" s="242"/>
      <c r="K35" s="242"/>
      <c r="L35" s="242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 x14ac:dyDescent="0.3">
      <c r="A36" s="243" t="s">
        <v>638</v>
      </c>
      <c r="B36" s="243"/>
      <c r="C36" s="243"/>
      <c r="D36" s="243"/>
      <c r="E36" s="135"/>
      <c r="F36" s="244" t="s">
        <v>637</v>
      </c>
      <c r="G36" s="244"/>
      <c r="H36" s="244"/>
      <c r="I36" s="244"/>
      <c r="J36" s="244"/>
      <c r="K36" s="244"/>
      <c r="L36" s="244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 x14ac:dyDescent="0.3">
      <c r="A37" s="241" t="s">
        <v>639</v>
      </c>
      <c r="B37" s="241"/>
      <c r="C37" s="241"/>
      <c r="D37" s="241"/>
      <c r="E37" s="135"/>
      <c r="F37" s="242" t="s">
        <v>635</v>
      </c>
      <c r="G37" s="242"/>
      <c r="H37" s="242"/>
      <c r="I37" s="242"/>
      <c r="J37" s="242"/>
      <c r="K37" s="242"/>
      <c r="L37" s="242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3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26:D26"/>
    <mergeCell ref="A27:D27"/>
    <mergeCell ref="A11:D11"/>
    <mergeCell ref="A23:D23"/>
    <mergeCell ref="A24:D24"/>
    <mergeCell ref="A25:D25"/>
    <mergeCell ref="A1:T1"/>
    <mergeCell ref="A2:T2"/>
    <mergeCell ref="A5:D9"/>
    <mergeCell ref="F5:L5"/>
    <mergeCell ref="N5:T5"/>
    <mergeCell ref="F7:J7"/>
    <mergeCell ref="N7:R7"/>
    <mergeCell ref="A37:D37"/>
    <mergeCell ref="F37:L37"/>
    <mergeCell ref="A34:D34"/>
    <mergeCell ref="F34:L34"/>
    <mergeCell ref="A35:D35"/>
    <mergeCell ref="F35:L35"/>
    <mergeCell ref="A36:D36"/>
    <mergeCell ref="F36:L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68"/>
  <sheetViews>
    <sheetView showGridLines="0" topLeftCell="A2" zoomScale="90" zoomScaleNormal="90" workbookViewId="0">
      <selection activeCell="A2" sqref="A2:S2"/>
    </sheetView>
  </sheetViews>
  <sheetFormatPr defaultColWidth="9.109375" defaultRowHeight="9.6" x14ac:dyDescent="0.2"/>
  <cols>
    <col min="1" max="1" width="6.5546875" style="96" customWidth="1"/>
    <col min="2" max="2" width="9.33203125" style="97" customWidth="1"/>
    <col min="3" max="17" width="10.109375" style="97" customWidth="1"/>
    <col min="18" max="18" width="6.5546875" style="97" customWidth="1"/>
    <col min="19" max="19" width="9.109375" style="97"/>
    <col min="20" max="20" width="2.88671875" style="97" customWidth="1"/>
    <col min="21" max="16384" width="9.109375" style="97"/>
  </cols>
  <sheetData>
    <row r="1" spans="1:21" hidden="1" x14ac:dyDescent="0.2"/>
    <row r="2" spans="1:21" ht="24" customHeight="1" x14ac:dyDescent="0.3">
      <c r="A2" s="236" t="s">
        <v>679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31"/>
    </row>
    <row r="3" spans="1:21" s="98" customFormat="1" ht="6.75" customHeight="1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</row>
    <row r="4" spans="1:21" ht="12" customHeight="1" thickBot="1" x14ac:dyDescent="0.35">
      <c r="A4" s="230" t="s">
        <v>162</v>
      </c>
      <c r="B4" s="230" t="s">
        <v>163</v>
      </c>
      <c r="C4" s="238" t="s">
        <v>668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230" t="s">
        <v>536</v>
      </c>
      <c r="S4" s="230" t="s">
        <v>523</v>
      </c>
      <c r="U4" s="31"/>
    </row>
    <row r="5" spans="1:21" ht="21.75" customHeight="1" thickBot="1" x14ac:dyDescent="0.25">
      <c r="A5" s="231"/>
      <c r="B5" s="231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31"/>
      <c r="S5" s="231"/>
    </row>
    <row r="6" spans="1:21" ht="13.8" x14ac:dyDescent="0.3">
      <c r="A6" s="100">
        <v>2021</v>
      </c>
      <c r="B6" s="97" t="s">
        <v>339</v>
      </c>
      <c r="C6" s="101">
        <v>513.23488299999997</v>
      </c>
      <c r="D6" s="101">
        <v>32.146053000000002</v>
      </c>
      <c r="E6" s="101">
        <v>123.916901</v>
      </c>
      <c r="F6" s="101">
        <v>8.2143390000000007</v>
      </c>
      <c r="G6" s="101">
        <v>2.7178429999999998</v>
      </c>
      <c r="H6" s="101">
        <v>3.8899409999999999</v>
      </c>
      <c r="I6" s="101">
        <v>43.450330999999998</v>
      </c>
      <c r="J6" s="101">
        <v>34.372978000000003</v>
      </c>
      <c r="K6" s="101">
        <v>5.7879199999999997</v>
      </c>
      <c r="L6" s="101">
        <v>1253.9545189999999</v>
      </c>
      <c r="M6" s="101">
        <v>3.44103</v>
      </c>
      <c r="N6" s="101">
        <v>24.844335999999998</v>
      </c>
      <c r="O6" s="101">
        <v>648.00145299999997</v>
      </c>
      <c r="P6" s="101">
        <v>15.001582000000001</v>
      </c>
      <c r="Q6" s="101">
        <v>26.241228</v>
      </c>
      <c r="R6" s="100">
        <v>2021</v>
      </c>
      <c r="S6" s="97" t="s">
        <v>539</v>
      </c>
      <c r="U6" s="31"/>
    </row>
    <row r="7" spans="1:21" x14ac:dyDescent="0.2">
      <c r="B7" s="97" t="s">
        <v>340</v>
      </c>
      <c r="C7" s="101">
        <v>545.008017</v>
      </c>
      <c r="D7" s="101">
        <v>28.692126999999999</v>
      </c>
      <c r="E7" s="101">
        <v>108.40648400000001</v>
      </c>
      <c r="F7" s="101">
        <v>6.9315990000000003</v>
      </c>
      <c r="G7" s="101">
        <v>4.0894560000000002</v>
      </c>
      <c r="H7" s="101">
        <v>4.2976049999999999</v>
      </c>
      <c r="I7" s="101">
        <v>47.949255000000001</v>
      </c>
      <c r="J7" s="101">
        <v>35.629503999999997</v>
      </c>
      <c r="K7" s="101">
        <v>6.9322340000000002</v>
      </c>
      <c r="L7" s="101">
        <v>1326.5188270000001</v>
      </c>
      <c r="M7" s="101">
        <v>3.807458</v>
      </c>
      <c r="N7" s="101">
        <v>27.470154999999998</v>
      </c>
      <c r="O7" s="101">
        <v>676.08657100000005</v>
      </c>
      <c r="P7" s="101">
        <v>14.082811</v>
      </c>
      <c r="Q7" s="101">
        <v>31.156116999999998</v>
      </c>
      <c r="R7" s="96"/>
      <c r="S7" s="97" t="s">
        <v>540</v>
      </c>
    </row>
    <row r="8" spans="1:21" x14ac:dyDescent="0.2">
      <c r="B8" s="97" t="s">
        <v>341</v>
      </c>
      <c r="C8" s="101">
        <v>643.79157699999996</v>
      </c>
      <c r="D8" s="101">
        <v>37.344062000000001</v>
      </c>
      <c r="E8" s="101">
        <v>147.87835699999999</v>
      </c>
      <c r="F8" s="101">
        <v>10.097956</v>
      </c>
      <c r="G8" s="101">
        <v>4.2534190000000001</v>
      </c>
      <c r="H8" s="101">
        <v>4.8359129999999997</v>
      </c>
      <c r="I8" s="101">
        <v>47.317352999999997</v>
      </c>
      <c r="J8" s="101">
        <v>39.257621999999998</v>
      </c>
      <c r="K8" s="101">
        <v>7.9797760000000002</v>
      </c>
      <c r="L8" s="101">
        <v>1432.100441</v>
      </c>
      <c r="M8" s="101">
        <v>3.7741030000000002</v>
      </c>
      <c r="N8" s="101">
        <v>38.981675000000003</v>
      </c>
      <c r="O8" s="101">
        <v>796.04682200000002</v>
      </c>
      <c r="P8" s="101">
        <v>28.457082</v>
      </c>
      <c r="Q8" s="101">
        <v>37.073897000000002</v>
      </c>
      <c r="R8" s="96"/>
      <c r="S8" s="97" t="s">
        <v>541</v>
      </c>
    </row>
    <row r="9" spans="1:21" x14ac:dyDescent="0.2">
      <c r="B9" s="97" t="s">
        <v>342</v>
      </c>
      <c r="C9" s="101">
        <v>581.07546600000001</v>
      </c>
      <c r="D9" s="101">
        <v>32.018793000000002</v>
      </c>
      <c r="E9" s="101">
        <v>134.190099</v>
      </c>
      <c r="F9" s="101">
        <v>7.3388739999999997</v>
      </c>
      <c r="G9" s="101">
        <v>3.8187530000000001</v>
      </c>
      <c r="H9" s="101">
        <v>5.5617000000000001</v>
      </c>
      <c r="I9" s="101">
        <v>36.459581</v>
      </c>
      <c r="J9" s="101">
        <v>29.358908</v>
      </c>
      <c r="K9" s="101">
        <v>7.1104690000000002</v>
      </c>
      <c r="L9" s="101">
        <v>1392.5237010000001</v>
      </c>
      <c r="M9" s="101">
        <v>2.4268900000000002</v>
      </c>
      <c r="N9" s="101">
        <v>34.308869000000001</v>
      </c>
      <c r="O9" s="101">
        <v>709.30199200000004</v>
      </c>
      <c r="P9" s="101">
        <v>13.047707000000001</v>
      </c>
      <c r="Q9" s="101">
        <v>31.419315999999998</v>
      </c>
      <c r="R9" s="96"/>
      <c r="S9" s="97" t="s">
        <v>542</v>
      </c>
    </row>
    <row r="10" spans="1:21" x14ac:dyDescent="0.2">
      <c r="B10" s="97" t="s">
        <v>343</v>
      </c>
      <c r="C10" s="101">
        <v>576.65001700000005</v>
      </c>
      <c r="D10" s="101">
        <v>30.001560999999999</v>
      </c>
      <c r="E10" s="101">
        <v>147.015265</v>
      </c>
      <c r="F10" s="101">
        <v>18.912655000000001</v>
      </c>
      <c r="G10" s="101">
        <v>2.7526079999999999</v>
      </c>
      <c r="H10" s="101">
        <v>3.866276</v>
      </c>
      <c r="I10" s="101">
        <v>42.953631999999999</v>
      </c>
      <c r="J10" s="101">
        <v>31.210014000000001</v>
      </c>
      <c r="K10" s="101">
        <v>7.0455860000000001</v>
      </c>
      <c r="L10" s="101">
        <v>1393.801522</v>
      </c>
      <c r="M10" s="101">
        <v>2.9512839999999998</v>
      </c>
      <c r="N10" s="101">
        <v>29.367872999999999</v>
      </c>
      <c r="O10" s="101">
        <v>706.73162600000001</v>
      </c>
      <c r="P10" s="101">
        <v>12.696115000000001</v>
      </c>
      <c r="Q10" s="101">
        <v>32.654221999999997</v>
      </c>
      <c r="R10" s="96"/>
      <c r="S10" s="97" t="s">
        <v>543</v>
      </c>
    </row>
    <row r="11" spans="1:21" x14ac:dyDescent="0.2">
      <c r="B11" s="97" t="s">
        <v>344</v>
      </c>
      <c r="C11" s="101">
        <v>588.21448399999997</v>
      </c>
      <c r="D11" s="101">
        <v>33.795915000000001</v>
      </c>
      <c r="E11" s="101">
        <v>134.93586199999999</v>
      </c>
      <c r="F11" s="101">
        <v>6.3332290000000002</v>
      </c>
      <c r="G11" s="101">
        <v>2.8900860000000002</v>
      </c>
      <c r="H11" s="101">
        <v>3.3893680000000002</v>
      </c>
      <c r="I11" s="101">
        <v>41.919559</v>
      </c>
      <c r="J11" s="101">
        <v>30.530581000000002</v>
      </c>
      <c r="K11" s="101">
        <v>5.5685830000000003</v>
      </c>
      <c r="L11" s="101">
        <v>1380.6635140000001</v>
      </c>
      <c r="M11" s="101">
        <v>3.9169749999999999</v>
      </c>
      <c r="N11" s="101">
        <v>49.166102000000002</v>
      </c>
      <c r="O11" s="101">
        <v>678.18102199999998</v>
      </c>
      <c r="P11" s="101">
        <v>12.585101</v>
      </c>
      <c r="Q11" s="101">
        <v>35.819128999999997</v>
      </c>
      <c r="R11" s="96"/>
      <c r="S11" s="97" t="s">
        <v>544</v>
      </c>
    </row>
    <row r="12" spans="1:21" x14ac:dyDescent="0.2">
      <c r="B12" s="97" t="s">
        <v>345</v>
      </c>
      <c r="C12" s="101">
        <v>629.28086699999994</v>
      </c>
      <c r="D12" s="101">
        <v>30.184683</v>
      </c>
      <c r="E12" s="101">
        <v>125.936149</v>
      </c>
      <c r="F12" s="101">
        <v>7.9775650000000002</v>
      </c>
      <c r="G12" s="101">
        <v>2.9336419999999999</v>
      </c>
      <c r="H12" s="101">
        <v>4.5766920000000004</v>
      </c>
      <c r="I12" s="101">
        <v>43.311481999999998</v>
      </c>
      <c r="J12" s="101">
        <v>30.204606999999999</v>
      </c>
      <c r="K12" s="101">
        <v>5.9319889999999997</v>
      </c>
      <c r="L12" s="101">
        <v>1462.4767919999999</v>
      </c>
      <c r="M12" s="101">
        <v>4.5170830000000004</v>
      </c>
      <c r="N12" s="101">
        <v>49.288801999999997</v>
      </c>
      <c r="O12" s="101">
        <v>737.73145299999999</v>
      </c>
      <c r="P12" s="101">
        <v>14.872059999999999</v>
      </c>
      <c r="Q12" s="101">
        <v>35.343747</v>
      </c>
      <c r="R12" s="96"/>
      <c r="S12" s="97" t="s">
        <v>545</v>
      </c>
    </row>
    <row r="13" spans="1:21" x14ac:dyDescent="0.2">
      <c r="B13" s="97" t="s">
        <v>346</v>
      </c>
      <c r="C13" s="101">
        <v>438.68497000000002</v>
      </c>
      <c r="D13" s="101">
        <v>21.088698999999998</v>
      </c>
      <c r="E13" s="101">
        <v>119.00738200000001</v>
      </c>
      <c r="F13" s="101">
        <v>5.9344159999999997</v>
      </c>
      <c r="G13" s="101">
        <v>2.8601489999999998</v>
      </c>
      <c r="H13" s="101">
        <v>2.985147</v>
      </c>
      <c r="I13" s="101">
        <v>29.018964</v>
      </c>
      <c r="J13" s="101">
        <v>21.181854000000001</v>
      </c>
      <c r="K13" s="101">
        <v>4.5048849999999998</v>
      </c>
      <c r="L13" s="101">
        <v>1118.032181</v>
      </c>
      <c r="M13" s="101">
        <v>3.047469</v>
      </c>
      <c r="N13" s="101">
        <v>13.278442</v>
      </c>
      <c r="O13" s="101">
        <v>490.31468799999999</v>
      </c>
      <c r="P13" s="101">
        <v>11.448884</v>
      </c>
      <c r="Q13" s="101">
        <v>20.425775000000002</v>
      </c>
      <c r="R13" s="96"/>
      <c r="S13" s="97" t="s">
        <v>546</v>
      </c>
    </row>
    <row r="14" spans="1:21" x14ac:dyDescent="0.2">
      <c r="B14" s="97" t="s">
        <v>347</v>
      </c>
      <c r="C14" s="101">
        <v>615.38533199999995</v>
      </c>
      <c r="D14" s="101">
        <v>30.813148999999999</v>
      </c>
      <c r="E14" s="101">
        <v>129.45300800000001</v>
      </c>
      <c r="F14" s="101">
        <v>15.978539</v>
      </c>
      <c r="G14" s="101">
        <v>3.206188</v>
      </c>
      <c r="H14" s="101">
        <v>4.2370850000000004</v>
      </c>
      <c r="I14" s="101">
        <v>43.554800999999998</v>
      </c>
      <c r="J14" s="101">
        <v>31.288993000000001</v>
      </c>
      <c r="K14" s="101">
        <v>5.6651930000000004</v>
      </c>
      <c r="L14" s="101">
        <v>1524.623411</v>
      </c>
      <c r="M14" s="101">
        <v>3.9298410000000001</v>
      </c>
      <c r="N14" s="101">
        <v>38.418312</v>
      </c>
      <c r="O14" s="101">
        <v>703.99261999999999</v>
      </c>
      <c r="P14" s="101">
        <v>17.001633000000002</v>
      </c>
      <c r="Q14" s="101">
        <v>31.248073000000002</v>
      </c>
      <c r="R14" s="96"/>
      <c r="S14" s="97" t="s">
        <v>547</v>
      </c>
    </row>
    <row r="15" spans="1:21" x14ac:dyDescent="0.2">
      <c r="B15" s="97" t="s">
        <v>348</v>
      </c>
      <c r="C15" s="101">
        <v>618.09677099999999</v>
      </c>
      <c r="D15" s="101">
        <v>30.439547000000001</v>
      </c>
      <c r="E15" s="101">
        <v>131.40686099999999</v>
      </c>
      <c r="F15" s="101">
        <v>8.74986</v>
      </c>
      <c r="G15" s="101">
        <v>3.2058659999999999</v>
      </c>
      <c r="H15" s="101">
        <v>3.9332569999999998</v>
      </c>
      <c r="I15" s="101">
        <v>46.288732000000003</v>
      </c>
      <c r="J15" s="101">
        <v>30.875381000000001</v>
      </c>
      <c r="K15" s="101">
        <v>7.5478709999999998</v>
      </c>
      <c r="L15" s="101">
        <v>1487.8285189999999</v>
      </c>
      <c r="M15" s="101">
        <v>3.872916</v>
      </c>
      <c r="N15" s="101">
        <v>34.580070999999997</v>
      </c>
      <c r="O15" s="101">
        <v>743.14282100000003</v>
      </c>
      <c r="P15" s="101">
        <v>15.884221</v>
      </c>
      <c r="Q15" s="101">
        <v>29.380051000000002</v>
      </c>
      <c r="R15" s="96"/>
      <c r="S15" s="97" t="s">
        <v>548</v>
      </c>
    </row>
    <row r="16" spans="1:21" x14ac:dyDescent="0.2">
      <c r="B16" s="97" t="s">
        <v>349</v>
      </c>
      <c r="C16" s="101">
        <v>716.962805</v>
      </c>
      <c r="D16" s="101">
        <v>37.505661000000003</v>
      </c>
      <c r="E16" s="101">
        <v>151.18911</v>
      </c>
      <c r="F16" s="101">
        <v>9.8095850000000002</v>
      </c>
      <c r="G16" s="101">
        <v>6.4897999999999998</v>
      </c>
      <c r="H16" s="101">
        <v>5.0507860000000004</v>
      </c>
      <c r="I16" s="101">
        <v>45.453842000000002</v>
      </c>
      <c r="J16" s="101">
        <v>44.775561000000003</v>
      </c>
      <c r="K16" s="101">
        <v>9.2620310000000003</v>
      </c>
      <c r="L16" s="101">
        <v>1687.269366</v>
      </c>
      <c r="M16" s="101">
        <v>5.497109</v>
      </c>
      <c r="N16" s="101">
        <v>41.013559999999998</v>
      </c>
      <c r="O16" s="101">
        <v>780.56048299999998</v>
      </c>
      <c r="P16" s="101">
        <v>19.654398</v>
      </c>
      <c r="Q16" s="101">
        <v>36.235453999999997</v>
      </c>
      <c r="R16" s="96"/>
      <c r="S16" s="97" t="s">
        <v>549</v>
      </c>
    </row>
    <row r="17" spans="1:19" x14ac:dyDescent="0.2">
      <c r="B17" s="97" t="s">
        <v>350</v>
      </c>
      <c r="C17" s="101">
        <v>531.74961599999995</v>
      </c>
      <c r="D17" s="101">
        <v>21.950106000000002</v>
      </c>
      <c r="E17" s="101">
        <v>153.994291</v>
      </c>
      <c r="F17" s="101">
        <v>18.869769000000002</v>
      </c>
      <c r="G17" s="101">
        <v>3.8701400000000001</v>
      </c>
      <c r="H17" s="101">
        <v>3.428067</v>
      </c>
      <c r="I17" s="101">
        <v>42.336002000000001</v>
      </c>
      <c r="J17" s="101">
        <v>28.857609</v>
      </c>
      <c r="K17" s="101">
        <v>7.3770350000000002</v>
      </c>
      <c r="L17" s="101">
        <v>1509.555427</v>
      </c>
      <c r="M17" s="101">
        <v>5.4435159999999998</v>
      </c>
      <c r="N17" s="101">
        <v>54.008406999999998</v>
      </c>
      <c r="O17" s="101">
        <v>657.86478999999997</v>
      </c>
      <c r="P17" s="101">
        <v>20.338155</v>
      </c>
      <c r="Q17" s="101">
        <v>31.477107</v>
      </c>
      <c r="R17" s="96"/>
      <c r="S17" s="97" t="s">
        <v>550</v>
      </c>
    </row>
    <row r="18" spans="1:19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 x14ac:dyDescent="0.2">
      <c r="A19" s="100">
        <v>2022</v>
      </c>
      <c r="B19" s="97" t="s">
        <v>339</v>
      </c>
      <c r="C19" s="101">
        <v>615.37978699999996</v>
      </c>
      <c r="D19" s="101">
        <v>33.559826000000001</v>
      </c>
      <c r="E19" s="101">
        <v>141.276599</v>
      </c>
      <c r="F19" s="101">
        <v>8.1281269999999992</v>
      </c>
      <c r="G19" s="101">
        <v>2.3699319999999999</v>
      </c>
      <c r="H19" s="101">
        <v>4.5834469999999996</v>
      </c>
      <c r="I19" s="101">
        <v>51.194370999999997</v>
      </c>
      <c r="J19" s="101">
        <v>40.985852999999999</v>
      </c>
      <c r="K19" s="101">
        <v>7.0400470000000004</v>
      </c>
      <c r="L19" s="101">
        <v>1572.8182730000001</v>
      </c>
      <c r="M19" s="101">
        <v>3.1774529999999999</v>
      </c>
      <c r="N19" s="101">
        <v>31.407820999999998</v>
      </c>
      <c r="O19" s="101">
        <v>776.05738199999996</v>
      </c>
      <c r="P19" s="101">
        <v>20.407844999999998</v>
      </c>
      <c r="Q19" s="101">
        <v>28.182774999999999</v>
      </c>
      <c r="R19" s="100">
        <v>2022</v>
      </c>
      <c r="S19" s="97" t="s">
        <v>539</v>
      </c>
    </row>
    <row r="20" spans="1:19" x14ac:dyDescent="0.2">
      <c r="B20" s="97" t="s">
        <v>340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96"/>
      <c r="S20" s="97" t="s">
        <v>540</v>
      </c>
    </row>
    <row r="21" spans="1:19" x14ac:dyDescent="0.2">
      <c r="B21" s="97" t="s">
        <v>341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96"/>
      <c r="S21" s="97" t="s">
        <v>541</v>
      </c>
    </row>
    <row r="22" spans="1:19" x14ac:dyDescent="0.2">
      <c r="B22" s="97" t="s">
        <v>342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96"/>
      <c r="S22" s="97" t="s">
        <v>542</v>
      </c>
    </row>
    <row r="23" spans="1:19" x14ac:dyDescent="0.2">
      <c r="B23" s="97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96"/>
      <c r="S23" s="97" t="s">
        <v>543</v>
      </c>
    </row>
    <row r="24" spans="1:19" x14ac:dyDescent="0.2">
      <c r="B24" s="97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6"/>
      <c r="S24" s="97" t="s">
        <v>544</v>
      </c>
    </row>
    <row r="25" spans="1:19" x14ac:dyDescent="0.2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545</v>
      </c>
    </row>
    <row r="26" spans="1:19" x14ac:dyDescent="0.2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546</v>
      </c>
    </row>
    <row r="27" spans="1:19" x14ac:dyDescent="0.2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 x14ac:dyDescent="0.2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 x14ac:dyDescent="0.2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10.199999999999999" thickBot="1" x14ac:dyDescent="0.25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 x14ac:dyDescent="0.25">
      <c r="A31" s="230" t="s">
        <v>162</v>
      </c>
      <c r="B31" s="230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30" t="s">
        <v>536</v>
      </c>
      <c r="S31" s="230" t="s">
        <v>523</v>
      </c>
    </row>
    <row r="32" spans="1:19" ht="12" customHeight="1" thickBot="1" x14ac:dyDescent="0.25">
      <c r="A32" s="231"/>
      <c r="B32" s="231"/>
      <c r="C32" s="232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4"/>
      <c r="R32" s="231"/>
      <c r="S32" s="231"/>
    </row>
    <row r="33" spans="1:19" ht="18.75" customHeight="1" thickBot="1" x14ac:dyDescent="0.25">
      <c r="C33" s="253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5"/>
    </row>
    <row r="34" spans="1:19" ht="6.75" customHeight="1" thickBot="1" x14ac:dyDescent="0.2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</row>
    <row r="35" spans="1:19" ht="12" customHeight="1" thickBot="1" x14ac:dyDescent="0.25">
      <c r="A35" s="230" t="s">
        <v>162</v>
      </c>
      <c r="B35" s="230" t="s">
        <v>163</v>
      </c>
      <c r="C35" s="238" t="s">
        <v>668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230" t="s">
        <v>536</v>
      </c>
      <c r="S35" s="230" t="s">
        <v>523</v>
      </c>
    </row>
    <row r="36" spans="1:19" ht="21.75" customHeight="1" thickBot="1" x14ac:dyDescent="0.25">
      <c r="A36" s="231"/>
      <c r="B36" s="231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704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31"/>
      <c r="S36" s="231"/>
    </row>
    <row r="37" spans="1:19" ht="9" customHeight="1" x14ac:dyDescent="0.2">
      <c r="A37" s="100">
        <v>2021</v>
      </c>
      <c r="B37" s="97" t="s">
        <v>339</v>
      </c>
      <c r="C37" s="101">
        <v>33.602176</v>
      </c>
      <c r="D37" s="101">
        <v>227.041224</v>
      </c>
      <c r="E37" s="101">
        <v>3.283131</v>
      </c>
      <c r="F37" s="101">
        <v>6.5952849999999996</v>
      </c>
      <c r="G37" s="101">
        <v>8.9741890000000009</v>
      </c>
      <c r="H37" s="101">
        <v>12.881524000000001</v>
      </c>
      <c r="I37" s="101">
        <v>174.31638699999999</v>
      </c>
      <c r="J37" s="101">
        <v>61.850973000000003</v>
      </c>
      <c r="K37" s="101">
        <v>0</v>
      </c>
      <c r="L37" s="101">
        <v>36.325665000000001</v>
      </c>
      <c r="M37" s="101">
        <v>38.470708999999999</v>
      </c>
      <c r="N37" s="101">
        <v>55.893098000000002</v>
      </c>
      <c r="O37" s="101">
        <v>14.077795999999999</v>
      </c>
      <c r="P37" s="102">
        <v>1192.0952860000002</v>
      </c>
      <c r="Q37" s="102">
        <v>937.75351100000023</v>
      </c>
      <c r="R37" s="100">
        <v>2021</v>
      </c>
      <c r="S37" s="97" t="s">
        <v>539</v>
      </c>
    </row>
    <row r="38" spans="1:19" ht="9" customHeight="1" x14ac:dyDescent="0.2">
      <c r="B38" s="97" t="s">
        <v>340</v>
      </c>
      <c r="C38" s="101">
        <v>27.768283</v>
      </c>
      <c r="D38" s="101">
        <v>245.42808099999999</v>
      </c>
      <c r="E38" s="101">
        <v>3.3268759999999999</v>
      </c>
      <c r="F38" s="101">
        <v>4.1098410000000003</v>
      </c>
      <c r="G38" s="101">
        <v>9.0187150000000003</v>
      </c>
      <c r="H38" s="101">
        <v>1.987017</v>
      </c>
      <c r="I38" s="101">
        <v>196.708643</v>
      </c>
      <c r="J38" s="101">
        <v>70.109539999999996</v>
      </c>
      <c r="K38" s="101">
        <v>0</v>
      </c>
      <c r="L38" s="101">
        <v>39.734645</v>
      </c>
      <c r="M38" s="101">
        <v>38.228903000000003</v>
      </c>
      <c r="N38" s="101">
        <v>52.793849000000002</v>
      </c>
      <c r="O38" s="101">
        <v>7.1216520000000001</v>
      </c>
      <c r="P38" s="102">
        <v>1415.3053579999996</v>
      </c>
      <c r="Q38" s="102">
        <v>1169.7050489999995</v>
      </c>
      <c r="R38" s="96"/>
      <c r="S38" s="97" t="s">
        <v>540</v>
      </c>
    </row>
    <row r="39" spans="1:19" ht="9" customHeight="1" x14ac:dyDescent="0.2">
      <c r="B39" s="97" t="s">
        <v>341</v>
      </c>
      <c r="C39" s="101">
        <v>45.978357000000003</v>
      </c>
      <c r="D39" s="101">
        <v>259.52088900000001</v>
      </c>
      <c r="E39" s="101">
        <v>5.2438880000000001</v>
      </c>
      <c r="F39" s="101">
        <v>8.7285970000000006</v>
      </c>
      <c r="G39" s="101">
        <v>10.406504999999999</v>
      </c>
      <c r="H39" s="101">
        <v>1.689036</v>
      </c>
      <c r="I39" s="101">
        <v>223.54946000000001</v>
      </c>
      <c r="J39" s="101">
        <v>84.371971000000002</v>
      </c>
      <c r="K39" s="101">
        <v>0</v>
      </c>
      <c r="L39" s="101">
        <v>41.939264000000001</v>
      </c>
      <c r="M39" s="101">
        <v>65.073363999999998</v>
      </c>
      <c r="N39" s="101">
        <v>57.431077999999999</v>
      </c>
      <c r="O39" s="101">
        <v>9.1657100000000007</v>
      </c>
      <c r="P39" s="102">
        <v>1721.2563149999996</v>
      </c>
      <c r="Q39" s="102">
        <v>1408.2809089999996</v>
      </c>
      <c r="R39" s="96"/>
      <c r="S39" s="97" t="s">
        <v>541</v>
      </c>
    </row>
    <row r="40" spans="1:19" ht="9" customHeight="1" x14ac:dyDescent="0.2">
      <c r="B40" s="97" t="s">
        <v>342</v>
      </c>
      <c r="C40" s="101">
        <v>34.767653000000003</v>
      </c>
      <c r="D40" s="101">
        <v>245.53099399999999</v>
      </c>
      <c r="E40" s="101">
        <v>6.1769730000000003</v>
      </c>
      <c r="F40" s="101">
        <v>8.2099620000000009</v>
      </c>
      <c r="G40" s="101">
        <v>10.044858</v>
      </c>
      <c r="H40" s="101">
        <v>1.7582770000000001</v>
      </c>
      <c r="I40" s="101">
        <v>206.98580799999999</v>
      </c>
      <c r="J40" s="101">
        <v>81.046705000000003</v>
      </c>
      <c r="K40" s="101">
        <v>0</v>
      </c>
      <c r="L40" s="101">
        <v>40.919898000000003</v>
      </c>
      <c r="M40" s="101">
        <v>35.682591000000002</v>
      </c>
      <c r="N40" s="101">
        <v>65.183691999999994</v>
      </c>
      <c r="O40" s="101">
        <v>8.4408189999999994</v>
      </c>
      <c r="P40" s="102">
        <v>1558.4019579999997</v>
      </c>
      <c r="Q40" s="102">
        <v>1263.9258709999997</v>
      </c>
      <c r="R40" s="96"/>
      <c r="S40" s="97" t="s">
        <v>542</v>
      </c>
    </row>
    <row r="41" spans="1:19" s="103" customFormat="1" ht="9" customHeight="1" x14ac:dyDescent="0.2">
      <c r="A41" s="96"/>
      <c r="B41" s="97" t="s">
        <v>343</v>
      </c>
      <c r="C41" s="101">
        <v>33.807386999999999</v>
      </c>
      <c r="D41" s="101">
        <v>233.43943300000001</v>
      </c>
      <c r="E41" s="101">
        <v>4.1584339999999997</v>
      </c>
      <c r="F41" s="101">
        <v>7.1327579999999999</v>
      </c>
      <c r="G41" s="101">
        <v>9.1350049999999996</v>
      </c>
      <c r="H41" s="101">
        <v>1.841863</v>
      </c>
      <c r="I41" s="101">
        <v>228.775184</v>
      </c>
      <c r="J41" s="101">
        <v>76.275639999999996</v>
      </c>
      <c r="K41" s="101">
        <v>0</v>
      </c>
      <c r="L41" s="101">
        <v>47.036459999999998</v>
      </c>
      <c r="M41" s="101">
        <v>38.186146000000001</v>
      </c>
      <c r="N41" s="101">
        <v>57.904631999999999</v>
      </c>
      <c r="O41" s="101">
        <v>9.2910210000000006</v>
      </c>
      <c r="P41" s="102">
        <v>1515.409613</v>
      </c>
      <c r="Q41" s="102">
        <v>1258.973109</v>
      </c>
      <c r="R41" s="96"/>
      <c r="S41" s="97" t="s">
        <v>543</v>
      </c>
    </row>
    <row r="42" spans="1:19" ht="9" customHeight="1" x14ac:dyDescent="0.2">
      <c r="B42" s="97" t="s">
        <v>344</v>
      </c>
      <c r="C42" s="101">
        <v>34.668534000000001</v>
      </c>
      <c r="D42" s="101">
        <v>215.35209800000001</v>
      </c>
      <c r="E42" s="101">
        <v>3.673565</v>
      </c>
      <c r="F42" s="101">
        <v>5.6126310000000004</v>
      </c>
      <c r="G42" s="101">
        <v>9.3804780000000001</v>
      </c>
      <c r="H42" s="101">
        <v>2.4782660000000001</v>
      </c>
      <c r="I42" s="101">
        <v>196.098353</v>
      </c>
      <c r="J42" s="101">
        <v>73.874986000000007</v>
      </c>
      <c r="K42" s="101">
        <v>0</v>
      </c>
      <c r="L42" s="101">
        <v>41.481867999999999</v>
      </c>
      <c r="M42" s="101">
        <v>34.318249999999999</v>
      </c>
      <c r="N42" s="101">
        <v>69.428533000000002</v>
      </c>
      <c r="O42" s="101">
        <v>13.573591</v>
      </c>
      <c r="P42" s="102">
        <v>1440.2582710000004</v>
      </c>
      <c r="Q42" s="102">
        <v>1187.4709640000005</v>
      </c>
      <c r="R42" s="96"/>
      <c r="S42" s="97" t="s">
        <v>544</v>
      </c>
    </row>
    <row r="43" spans="1:19" ht="9" customHeight="1" x14ac:dyDescent="0.2">
      <c r="B43" s="97" t="s">
        <v>345</v>
      </c>
      <c r="C43" s="101">
        <v>31.512015999999999</v>
      </c>
      <c r="D43" s="101">
        <v>273.63402000000002</v>
      </c>
      <c r="E43" s="101">
        <v>3.3109980000000001</v>
      </c>
      <c r="F43" s="101">
        <v>9.5088349999999995</v>
      </c>
      <c r="G43" s="101">
        <v>9.9023040000000009</v>
      </c>
      <c r="H43" s="101">
        <v>2.655977</v>
      </c>
      <c r="I43" s="101">
        <v>235.50984800000001</v>
      </c>
      <c r="J43" s="101">
        <v>78.499067999999994</v>
      </c>
      <c r="K43" s="101">
        <v>0</v>
      </c>
      <c r="L43" s="101">
        <v>40.779429</v>
      </c>
      <c r="M43" s="101">
        <v>35.570798000000003</v>
      </c>
      <c r="N43" s="101">
        <v>65.953843000000006</v>
      </c>
      <c r="O43" s="101">
        <v>14.917516000000001</v>
      </c>
      <c r="P43" s="102">
        <v>1597.8686040000005</v>
      </c>
      <c r="Q43" s="102">
        <v>1301.0527030000005</v>
      </c>
      <c r="R43" s="96"/>
      <c r="S43" s="97" t="s">
        <v>545</v>
      </c>
    </row>
    <row r="44" spans="1:19" ht="9" customHeight="1" x14ac:dyDescent="0.2">
      <c r="B44" s="97" t="s">
        <v>346</v>
      </c>
      <c r="C44" s="101">
        <v>43.19079</v>
      </c>
      <c r="D44" s="101">
        <v>151.331367</v>
      </c>
      <c r="E44" s="101">
        <v>3.0491259999999998</v>
      </c>
      <c r="F44" s="101">
        <v>10.343367000000001</v>
      </c>
      <c r="G44" s="101">
        <v>5.9985390000000001</v>
      </c>
      <c r="H44" s="101">
        <v>1.280267</v>
      </c>
      <c r="I44" s="101">
        <v>172.13421399999999</v>
      </c>
      <c r="J44" s="101">
        <v>63.162002000000001</v>
      </c>
      <c r="K44" s="101">
        <v>0</v>
      </c>
      <c r="L44" s="101">
        <v>29.39058</v>
      </c>
      <c r="M44" s="101">
        <v>24.227848000000002</v>
      </c>
      <c r="N44" s="101">
        <v>58.082805999999998</v>
      </c>
      <c r="O44" s="101">
        <v>23.400466999999999</v>
      </c>
      <c r="P44" s="102">
        <v>1472.2103310000009</v>
      </c>
      <c r="Q44" s="102">
        <v>1238.1771810000009</v>
      </c>
      <c r="R44" s="96"/>
      <c r="S44" s="97" t="s">
        <v>546</v>
      </c>
    </row>
    <row r="45" spans="1:19" ht="9" customHeight="1" x14ac:dyDescent="0.2">
      <c r="B45" s="97" t="s">
        <v>347</v>
      </c>
      <c r="C45" s="101">
        <v>21.780708000000001</v>
      </c>
      <c r="D45" s="101">
        <v>235.457762</v>
      </c>
      <c r="E45" s="101">
        <v>3.055415</v>
      </c>
      <c r="F45" s="101">
        <v>12.04185</v>
      </c>
      <c r="G45" s="101">
        <v>9.5075699999999994</v>
      </c>
      <c r="H45" s="101">
        <v>2.325615</v>
      </c>
      <c r="I45" s="101">
        <v>197.39633900000001</v>
      </c>
      <c r="J45" s="101">
        <v>75.826329000000001</v>
      </c>
      <c r="K45" s="101">
        <v>0</v>
      </c>
      <c r="L45" s="101">
        <v>42.029409000000001</v>
      </c>
      <c r="M45" s="101">
        <v>32.732702000000003</v>
      </c>
      <c r="N45" s="101">
        <v>62.177942000000002</v>
      </c>
      <c r="O45" s="101">
        <v>28.123315999999999</v>
      </c>
      <c r="P45" s="102">
        <v>1575.8250340000004</v>
      </c>
      <c r="Q45" s="102">
        <v>1291.9014880000004</v>
      </c>
      <c r="R45" s="96"/>
      <c r="S45" s="97" t="s">
        <v>547</v>
      </c>
    </row>
    <row r="46" spans="1:19" ht="9" customHeight="1" x14ac:dyDescent="0.2">
      <c r="B46" s="97" t="s">
        <v>348</v>
      </c>
      <c r="C46" s="101">
        <v>34.657018999999998</v>
      </c>
      <c r="D46" s="101">
        <v>257.82162199999999</v>
      </c>
      <c r="E46" s="101">
        <v>4.3923680000000003</v>
      </c>
      <c r="F46" s="101">
        <v>9.7738779999999998</v>
      </c>
      <c r="G46" s="101">
        <v>10.05476</v>
      </c>
      <c r="H46" s="101">
        <v>1.9849110000000001</v>
      </c>
      <c r="I46" s="101">
        <v>217.44539599999999</v>
      </c>
      <c r="J46" s="101">
        <v>84.119748000000001</v>
      </c>
      <c r="K46" s="101">
        <v>0</v>
      </c>
      <c r="L46" s="101">
        <v>38.563212</v>
      </c>
      <c r="M46" s="101">
        <v>30.866171999999999</v>
      </c>
      <c r="N46" s="101">
        <v>64.844778000000005</v>
      </c>
      <c r="O46" s="101">
        <v>46.632530000000003</v>
      </c>
      <c r="P46" s="102">
        <v>1583.1073769999991</v>
      </c>
      <c r="Q46" s="102">
        <v>1270.1226289999991</v>
      </c>
      <c r="R46" s="96"/>
      <c r="S46" s="97" t="s">
        <v>548</v>
      </c>
    </row>
    <row r="47" spans="1:19" ht="9" customHeight="1" x14ac:dyDescent="0.2">
      <c r="B47" s="97" t="s">
        <v>349</v>
      </c>
      <c r="C47" s="101">
        <v>37.401319000000001</v>
      </c>
      <c r="D47" s="101">
        <v>292.47957600000001</v>
      </c>
      <c r="E47" s="101">
        <v>4.1676330000000004</v>
      </c>
      <c r="F47" s="101">
        <v>12.659146</v>
      </c>
      <c r="G47" s="101">
        <v>11.514737999999999</v>
      </c>
      <c r="H47" s="101">
        <v>2.2011449999999999</v>
      </c>
      <c r="I47" s="101">
        <v>228.71462</v>
      </c>
      <c r="J47" s="101">
        <v>97.714768000000007</v>
      </c>
      <c r="K47" s="101">
        <v>0</v>
      </c>
      <c r="L47" s="101">
        <v>44.179824000000004</v>
      </c>
      <c r="M47" s="101">
        <v>39.821984999999998</v>
      </c>
      <c r="N47" s="101">
        <v>84.353121000000002</v>
      </c>
      <c r="O47" s="101">
        <v>35.859315000000002</v>
      </c>
      <c r="P47" s="102">
        <v>1573.4628749999997</v>
      </c>
      <c r="Q47" s="102">
        <v>1271.8104399999997</v>
      </c>
      <c r="R47" s="96"/>
      <c r="S47" s="97" t="s">
        <v>549</v>
      </c>
    </row>
    <row r="48" spans="1:19" ht="9" customHeight="1" x14ac:dyDescent="0.2">
      <c r="B48" s="97" t="s">
        <v>350</v>
      </c>
      <c r="C48" s="101">
        <v>34.858438999999997</v>
      </c>
      <c r="D48" s="101">
        <v>227.442454</v>
      </c>
      <c r="E48" s="101">
        <v>3.3956529999999998</v>
      </c>
      <c r="F48" s="101">
        <v>14.837104</v>
      </c>
      <c r="G48" s="101">
        <v>10.147743999999999</v>
      </c>
      <c r="H48" s="101">
        <v>2.6537980000000001</v>
      </c>
      <c r="I48" s="101">
        <v>206.51877999999999</v>
      </c>
      <c r="J48" s="101">
        <v>71.379439000000005</v>
      </c>
      <c r="K48" s="101">
        <v>0</v>
      </c>
      <c r="L48" s="101">
        <v>37.698625999999997</v>
      </c>
      <c r="M48" s="101">
        <v>26.726942000000001</v>
      </c>
      <c r="N48" s="101">
        <v>51.705449000000002</v>
      </c>
      <c r="O48" s="101">
        <v>25.027619999999999</v>
      </c>
      <c r="P48" s="102">
        <v>1477.7397310000006</v>
      </c>
      <c r="Q48" s="102">
        <v>1215.2212460000005</v>
      </c>
      <c r="R48" s="96"/>
      <c r="S48" s="97" t="s">
        <v>550</v>
      </c>
    </row>
    <row r="49" spans="1:19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19" x14ac:dyDescent="0.2">
      <c r="A50" s="100">
        <v>2022</v>
      </c>
      <c r="B50" s="97" t="s">
        <v>339</v>
      </c>
      <c r="C50" s="101">
        <v>47.438696</v>
      </c>
      <c r="D50" s="101">
        <v>243.123559</v>
      </c>
      <c r="E50" s="101">
        <v>5.1329269999999996</v>
      </c>
      <c r="F50" s="101">
        <v>8.0717529999999993</v>
      </c>
      <c r="G50" s="101">
        <v>9.3393080000000008</v>
      </c>
      <c r="H50" s="101">
        <v>1.619553</v>
      </c>
      <c r="I50" s="101">
        <v>254.550656</v>
      </c>
      <c r="J50" s="101">
        <v>77.285262000000003</v>
      </c>
      <c r="K50" s="101">
        <v>0</v>
      </c>
      <c r="L50" s="101">
        <v>42.721747999999998</v>
      </c>
      <c r="M50" s="101">
        <v>36.744959999999999</v>
      </c>
      <c r="N50" s="101">
        <v>63.757854000000002</v>
      </c>
      <c r="O50" s="101">
        <v>28.628126999999999</v>
      </c>
      <c r="P50" s="102">
        <v>1473.7384819999984</v>
      </c>
      <c r="Q50" s="102">
        <v>1213.6236849999984</v>
      </c>
      <c r="R50" s="100">
        <v>2022</v>
      </c>
      <c r="S50" s="97" t="s">
        <v>539</v>
      </c>
    </row>
    <row r="51" spans="1:19" x14ac:dyDescent="0.2">
      <c r="B51" s="97" t="s">
        <v>340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  <c r="Q51" s="102"/>
      <c r="R51" s="96"/>
      <c r="S51" s="97" t="s">
        <v>540</v>
      </c>
    </row>
    <row r="52" spans="1:19" x14ac:dyDescent="0.2">
      <c r="B52" s="97" t="s">
        <v>341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102"/>
      <c r="R52" s="96"/>
      <c r="S52" s="97" t="s">
        <v>541</v>
      </c>
    </row>
    <row r="53" spans="1:19" x14ac:dyDescent="0.2">
      <c r="B53" s="97" t="s">
        <v>342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  <c r="Q53" s="102"/>
      <c r="R53" s="96"/>
      <c r="S53" s="97" t="s">
        <v>542</v>
      </c>
    </row>
    <row r="54" spans="1:19" x14ac:dyDescent="0.2">
      <c r="B54" s="97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02"/>
      <c r="R54" s="96"/>
      <c r="S54" s="97" t="s">
        <v>543</v>
      </c>
    </row>
    <row r="55" spans="1:19" x14ac:dyDescent="0.2">
      <c r="B55" s="97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102"/>
      <c r="R55" s="96"/>
      <c r="S55" s="97" t="s">
        <v>544</v>
      </c>
    </row>
    <row r="56" spans="1:19" x14ac:dyDescent="0.2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545</v>
      </c>
    </row>
    <row r="57" spans="1:19" x14ac:dyDescent="0.2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546</v>
      </c>
    </row>
    <row r="58" spans="1:19" x14ac:dyDescent="0.2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19" x14ac:dyDescent="0.2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19" x14ac:dyDescent="0.2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19" ht="10.199999999999999" thickBot="1" x14ac:dyDescent="0.25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19" ht="21" customHeight="1" thickBot="1" x14ac:dyDescent="0.25">
      <c r="A62" s="230" t="s">
        <v>162</v>
      </c>
      <c r="B62" s="230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705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30" t="s">
        <v>536</v>
      </c>
      <c r="S62" s="230" t="s">
        <v>523</v>
      </c>
    </row>
    <row r="63" spans="1:19" ht="12" customHeight="1" thickBot="1" x14ac:dyDescent="0.25">
      <c r="A63" s="231"/>
      <c r="B63" s="231"/>
      <c r="C63" s="232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4"/>
      <c r="R63" s="231"/>
      <c r="S63" s="231"/>
    </row>
    <row r="67" spans="1:9" ht="21" customHeight="1" x14ac:dyDescent="0.2">
      <c r="A67" s="226" t="s">
        <v>640</v>
      </c>
      <c r="B67" s="227"/>
      <c r="C67" s="228" t="s">
        <v>641</v>
      </c>
      <c r="D67" s="228"/>
      <c r="G67" s="235" t="s">
        <v>706</v>
      </c>
      <c r="H67" s="235"/>
      <c r="I67" s="235"/>
    </row>
    <row r="68" spans="1:9" ht="21" customHeight="1" x14ac:dyDescent="0.2">
      <c r="A68" s="226" t="s">
        <v>642</v>
      </c>
      <c r="B68" s="227"/>
      <c r="C68" s="228" t="s">
        <v>643</v>
      </c>
      <c r="D68" s="228"/>
    </row>
  </sheetData>
  <mergeCells count="29"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  <mergeCell ref="R62:R63"/>
    <mergeCell ref="S62:S63"/>
    <mergeCell ref="B31:B32"/>
    <mergeCell ref="R31:R32"/>
    <mergeCell ref="C63:Q63"/>
    <mergeCell ref="A2:S2"/>
    <mergeCell ref="A3:S3"/>
    <mergeCell ref="R4:R5"/>
    <mergeCell ref="S4:S5"/>
    <mergeCell ref="A31:A32"/>
    <mergeCell ref="C4:Q4"/>
    <mergeCell ref="A4:A5"/>
    <mergeCell ref="B4:B5"/>
    <mergeCell ref="G67:I67"/>
    <mergeCell ref="A67:B67"/>
    <mergeCell ref="C67:D67"/>
    <mergeCell ref="A68:B68"/>
    <mergeCell ref="C68:D68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50"/>
  <sheetViews>
    <sheetView showGridLines="0" zoomScale="90" zoomScaleNormal="90" workbookViewId="0">
      <selection sqref="A1:T1"/>
    </sheetView>
  </sheetViews>
  <sheetFormatPr defaultColWidth="9.109375" defaultRowHeight="13.8" x14ac:dyDescent="0.3"/>
  <cols>
    <col min="1" max="2" width="3.109375" style="9" customWidth="1"/>
    <col min="3" max="3" width="2.5546875" style="9" customWidth="1"/>
    <col min="4" max="4" width="46.6640625" style="9" customWidth="1"/>
    <col min="5" max="5" width="0.44140625" style="9" customWidth="1"/>
    <col min="6" max="6" width="11.109375" style="9" customWidth="1"/>
    <col min="7" max="7" width="0.44140625" style="9" customWidth="1"/>
    <col min="8" max="8" width="11.109375" style="9" customWidth="1"/>
    <col min="9" max="9" width="0.44140625" style="9" customWidth="1"/>
    <col min="10" max="10" width="10.6640625" style="9" customWidth="1"/>
    <col min="11" max="11" width="0.44140625" style="9" customWidth="1"/>
    <col min="12" max="12" width="16" style="9" customWidth="1"/>
    <col min="13" max="13" width="0.44140625" style="9" customWidth="1"/>
    <col min="14" max="14" width="11.109375" style="9" customWidth="1"/>
    <col min="15" max="15" width="0.44140625" style="9" customWidth="1"/>
    <col min="16" max="16" width="11.109375" style="9" customWidth="1"/>
    <col min="17" max="17" width="0.44140625" style="9" customWidth="1"/>
    <col min="18" max="18" width="10.6640625" style="9" customWidth="1"/>
    <col min="19" max="19" width="0.44140625" style="9" customWidth="1"/>
    <col min="20" max="20" width="16" style="9" customWidth="1"/>
    <col min="21" max="21" width="8.33203125" style="9" customWidth="1"/>
    <col min="22" max="23" width="9.88671875" style="9" customWidth="1"/>
    <col min="24" max="24" width="8.44140625" style="9" customWidth="1"/>
    <col min="25" max="16384" width="9.109375" style="9"/>
  </cols>
  <sheetData>
    <row r="1" spans="1:24" ht="4.5" customHeight="1" x14ac:dyDescent="0.3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4" ht="29.25" customHeight="1" x14ac:dyDescent="0.3">
      <c r="A2" s="213" t="s">
        <v>680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"/>
    </row>
    <row r="3" spans="1:24" ht="3.6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 x14ac:dyDescent="0.3">
      <c r="A5" s="216" t="s">
        <v>670</v>
      </c>
      <c r="B5" s="216"/>
      <c r="C5" s="216"/>
      <c r="D5" s="216"/>
      <c r="E5" s="63"/>
      <c r="F5" s="249" t="s">
        <v>671</v>
      </c>
      <c r="G5" s="219"/>
      <c r="H5" s="219"/>
      <c r="I5" s="219"/>
      <c r="J5" s="219"/>
      <c r="K5" s="219"/>
      <c r="L5" s="219"/>
      <c r="M5" s="105"/>
      <c r="N5" s="216" t="s">
        <v>672</v>
      </c>
      <c r="O5" s="216"/>
      <c r="P5" s="216"/>
      <c r="Q5" s="216"/>
      <c r="R5" s="216"/>
      <c r="S5" s="216"/>
      <c r="T5" s="216"/>
      <c r="W5" s="31"/>
      <c r="X5" s="31"/>
    </row>
    <row r="6" spans="1:24" ht="2.25" customHeight="1" x14ac:dyDescent="0.3">
      <c r="A6" s="216"/>
      <c r="B6" s="216"/>
      <c r="C6" s="216"/>
      <c r="D6" s="216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 x14ac:dyDescent="0.3">
      <c r="A7" s="216"/>
      <c r="B7" s="216"/>
      <c r="C7" s="216"/>
      <c r="D7" s="216"/>
      <c r="E7" s="108"/>
      <c r="F7" s="217" t="s">
        <v>648</v>
      </c>
      <c r="G7" s="217"/>
      <c r="H7" s="217"/>
      <c r="I7" s="217"/>
      <c r="J7" s="217"/>
      <c r="K7" s="109"/>
      <c r="L7" s="30" t="s">
        <v>656</v>
      </c>
      <c r="M7" s="110"/>
      <c r="N7" s="217" t="s">
        <v>648</v>
      </c>
      <c r="O7" s="217"/>
      <c r="P7" s="217"/>
      <c r="Q7" s="217"/>
      <c r="R7" s="217"/>
      <c r="S7" s="109"/>
      <c r="T7" s="30" t="s">
        <v>656</v>
      </c>
      <c r="U7" s="20"/>
    </row>
    <row r="8" spans="1:24" ht="2.25" customHeight="1" x14ac:dyDescent="0.3">
      <c r="A8" s="216"/>
      <c r="B8" s="216"/>
      <c r="C8" s="216"/>
      <c r="D8" s="216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 x14ac:dyDescent="0.3">
      <c r="A9" s="216"/>
      <c r="B9" s="216"/>
      <c r="C9" s="216"/>
      <c r="D9" s="216"/>
      <c r="E9" s="63"/>
      <c r="F9" s="112" t="s">
        <v>1087</v>
      </c>
      <c r="G9" s="106"/>
      <c r="H9" s="112" t="s">
        <v>1088</v>
      </c>
      <c r="I9" s="106"/>
      <c r="J9" s="30" t="s">
        <v>673</v>
      </c>
      <c r="K9" s="106"/>
      <c r="L9" s="30" t="s">
        <v>296</v>
      </c>
      <c r="M9" s="105"/>
      <c r="N9" s="112" t="s">
        <v>1087</v>
      </c>
      <c r="O9" s="106"/>
      <c r="P9" s="112" t="s">
        <v>1088</v>
      </c>
      <c r="Q9" s="106"/>
      <c r="R9" s="30" t="s">
        <v>673</v>
      </c>
      <c r="S9" s="106"/>
      <c r="T9" s="30" t="s">
        <v>296</v>
      </c>
      <c r="U9" s="20"/>
    </row>
    <row r="10" spans="1:24" ht="13.2" customHeight="1" x14ac:dyDescent="0.3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 x14ac:dyDescent="0.3">
      <c r="A11" s="257" t="s">
        <v>708</v>
      </c>
      <c r="B11" s="257"/>
      <c r="C11" s="257"/>
      <c r="D11" s="257"/>
      <c r="E11" s="136"/>
      <c r="F11" s="137"/>
      <c r="G11" s="137"/>
      <c r="H11" s="137"/>
      <c r="I11" s="137"/>
      <c r="J11" s="138"/>
      <c r="K11" s="137"/>
      <c r="L11" s="139"/>
      <c r="M11" s="118"/>
      <c r="N11" s="137"/>
      <c r="O11" s="137"/>
      <c r="P11" s="137"/>
      <c r="Q11" s="137"/>
      <c r="R11" s="138"/>
      <c r="S11" s="137"/>
      <c r="T11" s="139"/>
      <c r="U11" s="20"/>
      <c r="W11" s="31"/>
      <c r="X11" s="31"/>
    </row>
    <row r="12" spans="1:24" ht="12.75" customHeight="1" x14ac:dyDescent="0.3">
      <c r="A12" s="72"/>
      <c r="B12" s="72" t="s">
        <v>366</v>
      </c>
      <c r="C12" s="72" t="s">
        <v>618</v>
      </c>
      <c r="D12" s="72"/>
      <c r="E12" s="72"/>
      <c r="F12" s="72">
        <v>1572.8182730000001</v>
      </c>
      <c r="G12" s="72"/>
      <c r="H12" s="72">
        <v>1253.9545189999999</v>
      </c>
      <c r="I12" s="72"/>
      <c r="J12" s="119">
        <f t="shared" ref="J12:J21" si="0">F12-H12</f>
        <v>318.8637540000002</v>
      </c>
      <c r="K12" s="72"/>
      <c r="L12" s="120">
        <f t="shared" ref="L12:L21" si="1">F12/H12*100-100</f>
        <v>25.428653844183032</v>
      </c>
      <c r="M12" s="113"/>
      <c r="N12" s="72">
        <v>4769.6430659999996</v>
      </c>
      <c r="O12" s="72"/>
      <c r="P12" s="72">
        <v>3714.357078</v>
      </c>
      <c r="Q12" s="72"/>
      <c r="R12" s="119">
        <f>N12-P12</f>
        <v>1055.2859879999996</v>
      </c>
      <c r="S12" s="72"/>
      <c r="T12" s="120">
        <f t="shared" ref="T12:T21" si="2">N12/P12*100-100</f>
        <v>28.410999961485118</v>
      </c>
      <c r="U12" s="20"/>
    </row>
    <row r="13" spans="1:24" ht="12.75" customHeight="1" x14ac:dyDescent="0.3">
      <c r="A13" s="20"/>
      <c r="B13" s="72" t="s">
        <v>368</v>
      </c>
      <c r="C13" s="72" t="s">
        <v>620</v>
      </c>
      <c r="D13" s="121"/>
      <c r="E13" s="20"/>
      <c r="F13" s="72">
        <v>776.05738199999996</v>
      </c>
      <c r="G13" s="72"/>
      <c r="H13" s="72">
        <v>648.00145299999997</v>
      </c>
      <c r="I13" s="72"/>
      <c r="J13" s="119">
        <f t="shared" si="0"/>
        <v>128.05592899999999</v>
      </c>
      <c r="K13" s="72"/>
      <c r="L13" s="120">
        <f t="shared" si="1"/>
        <v>19.761673126989109</v>
      </c>
      <c r="M13" s="113"/>
      <c r="N13" s="72">
        <v>2214.4826549999998</v>
      </c>
      <c r="O13" s="20"/>
      <c r="P13" s="72">
        <v>1835.0682620000002</v>
      </c>
      <c r="Q13" s="72"/>
      <c r="R13" s="119">
        <f>N13-P13</f>
        <v>379.41439299999956</v>
      </c>
      <c r="S13" s="72"/>
      <c r="T13" s="120">
        <f t="shared" si="2"/>
        <v>20.675764540033185</v>
      </c>
      <c r="U13" s="20"/>
    </row>
    <row r="14" spans="1:24" ht="12.75" customHeight="1" x14ac:dyDescent="0.3">
      <c r="A14" s="72"/>
      <c r="B14" s="72" t="s">
        <v>367</v>
      </c>
      <c r="C14" s="72" t="s">
        <v>619</v>
      </c>
      <c r="D14" s="72"/>
      <c r="E14" s="72"/>
      <c r="F14" s="72">
        <v>615.37978699999996</v>
      </c>
      <c r="G14" s="72"/>
      <c r="H14" s="72">
        <v>513.23488299999997</v>
      </c>
      <c r="I14" s="72"/>
      <c r="J14" s="119">
        <f t="shared" si="0"/>
        <v>102.144904</v>
      </c>
      <c r="K14" s="72"/>
      <c r="L14" s="120">
        <f t="shared" si="1"/>
        <v>19.90217488782811</v>
      </c>
      <c r="M14" s="113"/>
      <c r="N14" s="72">
        <v>1864.092208</v>
      </c>
      <c r="O14" s="72"/>
      <c r="P14" s="72">
        <v>1554.9562740000001</v>
      </c>
      <c r="Q14" s="72"/>
      <c r="R14" s="119">
        <f t="shared" ref="R14:R21" si="3">N14-P14</f>
        <v>309.13593399999991</v>
      </c>
      <c r="S14" s="72"/>
      <c r="T14" s="120">
        <f t="shared" si="2"/>
        <v>19.880683410136839</v>
      </c>
      <c r="U14" s="20"/>
      <c r="V14" s="122"/>
      <c r="W14" s="122"/>
    </row>
    <row r="15" spans="1:24" ht="12.75" customHeight="1" x14ac:dyDescent="0.3">
      <c r="A15" s="20"/>
      <c r="B15" s="72" t="s">
        <v>374</v>
      </c>
      <c r="C15" s="72" t="s">
        <v>626</v>
      </c>
      <c r="D15" s="121"/>
      <c r="E15" s="20"/>
      <c r="F15" s="72">
        <v>280.801492</v>
      </c>
      <c r="G15" s="72"/>
      <c r="H15" s="72">
        <v>225.428496</v>
      </c>
      <c r="I15" s="72"/>
      <c r="J15" s="119">
        <f t="shared" si="0"/>
        <v>55.372996000000001</v>
      </c>
      <c r="K15" s="72"/>
      <c r="L15" s="120">
        <f t="shared" si="1"/>
        <v>24.563441172051299</v>
      </c>
      <c r="M15" s="113"/>
      <c r="N15" s="72">
        <v>871.74987699999997</v>
      </c>
      <c r="O15" s="20"/>
      <c r="P15" s="72">
        <v>685.24302</v>
      </c>
      <c r="Q15" s="72"/>
      <c r="R15" s="119">
        <f t="shared" si="3"/>
        <v>186.50685699999997</v>
      </c>
      <c r="S15" s="72"/>
      <c r="T15" s="120">
        <f t="shared" si="2"/>
        <v>27.217622296977197</v>
      </c>
      <c r="U15" s="20"/>
      <c r="V15" s="122"/>
      <c r="W15" s="72"/>
      <c r="X15" s="72"/>
    </row>
    <row r="16" spans="1:24" ht="12.75" customHeight="1" x14ac:dyDescent="0.3">
      <c r="A16" s="20"/>
      <c r="B16" s="72" t="s">
        <v>373</v>
      </c>
      <c r="C16" s="72" t="s">
        <v>625</v>
      </c>
      <c r="D16" s="121"/>
      <c r="E16" s="20"/>
      <c r="F16" s="72">
        <v>260.11479700000001</v>
      </c>
      <c r="G16" s="72"/>
      <c r="H16" s="72">
        <v>254.34177500000001</v>
      </c>
      <c r="I16" s="72"/>
      <c r="J16" s="119">
        <f t="shared" si="0"/>
        <v>5.7730219999999974</v>
      </c>
      <c r="K16" s="72"/>
      <c r="L16" s="120">
        <f t="shared" si="1"/>
        <v>2.2697891449408871</v>
      </c>
      <c r="M16" s="113"/>
      <c r="N16" s="72">
        <v>824.28571699999998</v>
      </c>
      <c r="O16" s="20"/>
      <c r="P16" s="72">
        <v>824.85643000000005</v>
      </c>
      <c r="Q16" s="72"/>
      <c r="R16" s="119">
        <f t="shared" si="3"/>
        <v>-0.57071300000006886</v>
      </c>
      <c r="S16" s="72"/>
      <c r="T16" s="120">
        <f t="shared" si="2"/>
        <v>-6.9189373961734191E-2</v>
      </c>
      <c r="U16" s="20"/>
      <c r="V16" s="122"/>
      <c r="W16" s="122"/>
    </row>
    <row r="17" spans="1:23" ht="12.75" customHeight="1" x14ac:dyDescent="0.3">
      <c r="A17" s="20"/>
      <c r="B17" s="72" t="s">
        <v>369</v>
      </c>
      <c r="C17" s="72" t="s">
        <v>621</v>
      </c>
      <c r="D17" s="121"/>
      <c r="E17" s="20"/>
      <c r="F17" s="72">
        <v>243.123559</v>
      </c>
      <c r="G17" s="72"/>
      <c r="H17" s="72">
        <v>227.041224</v>
      </c>
      <c r="I17" s="72"/>
      <c r="J17" s="119">
        <f t="shared" si="0"/>
        <v>16.082335</v>
      </c>
      <c r="K17" s="72"/>
      <c r="L17" s="120">
        <f t="shared" si="1"/>
        <v>7.0834426967324617</v>
      </c>
      <c r="M17" s="113"/>
      <c r="N17" s="72">
        <v>763.04558900000006</v>
      </c>
      <c r="O17" s="20"/>
      <c r="P17" s="72">
        <v>675.79914499999995</v>
      </c>
      <c r="Q17" s="72"/>
      <c r="R17" s="119">
        <f t="shared" si="3"/>
        <v>87.24644400000011</v>
      </c>
      <c r="S17" s="72"/>
      <c r="T17" s="120">
        <f t="shared" si="2"/>
        <v>12.910114587374949</v>
      </c>
      <c r="U17" s="20"/>
      <c r="V17" s="122"/>
      <c r="W17" s="122"/>
    </row>
    <row r="18" spans="1:23" ht="12.75" customHeight="1" x14ac:dyDescent="0.3">
      <c r="A18" s="20"/>
      <c r="B18" s="72" t="s">
        <v>370</v>
      </c>
      <c r="C18" s="72" t="s">
        <v>622</v>
      </c>
      <c r="D18" s="121"/>
      <c r="E18" s="20"/>
      <c r="F18" s="72">
        <v>254.550656</v>
      </c>
      <c r="G18" s="72"/>
      <c r="H18" s="72">
        <v>174.31638699999999</v>
      </c>
      <c r="I18" s="72"/>
      <c r="J18" s="119">
        <f t="shared" si="0"/>
        <v>80.234269000000012</v>
      </c>
      <c r="K18" s="72"/>
      <c r="L18" s="120">
        <f t="shared" si="1"/>
        <v>46.027955478448519</v>
      </c>
      <c r="M18" s="113"/>
      <c r="N18" s="72">
        <v>689.78405599999996</v>
      </c>
      <c r="O18" s="20"/>
      <c r="P18" s="72">
        <v>521.909178</v>
      </c>
      <c r="Q18" s="72"/>
      <c r="R18" s="119">
        <f t="shared" si="3"/>
        <v>167.87487799999997</v>
      </c>
      <c r="S18" s="72"/>
      <c r="T18" s="120">
        <f t="shared" si="2"/>
        <v>32.165534747503528</v>
      </c>
      <c r="U18" s="20"/>
      <c r="V18" s="122"/>
      <c r="W18" s="122"/>
    </row>
    <row r="19" spans="1:23" ht="12.75" customHeight="1" x14ac:dyDescent="0.3">
      <c r="A19" s="20"/>
      <c r="B19" s="72" t="s">
        <v>372</v>
      </c>
      <c r="C19" s="72" t="s">
        <v>624</v>
      </c>
      <c r="D19" s="121"/>
      <c r="E19" s="20"/>
      <c r="F19" s="72">
        <v>141.276599</v>
      </c>
      <c r="G19" s="72"/>
      <c r="H19" s="72">
        <v>123.916901</v>
      </c>
      <c r="I19" s="72"/>
      <c r="J19" s="119">
        <f t="shared" si="0"/>
        <v>17.359698000000009</v>
      </c>
      <c r="K19" s="72"/>
      <c r="L19" s="120">
        <f t="shared" si="1"/>
        <v>14.009144725141255</v>
      </c>
      <c r="M19" s="113"/>
      <c r="N19" s="72">
        <v>446.46000000000004</v>
      </c>
      <c r="O19" s="20"/>
      <c r="P19" s="72">
        <v>331.78620999999998</v>
      </c>
      <c r="Q19" s="72"/>
      <c r="R19" s="119">
        <f t="shared" si="3"/>
        <v>114.67379000000005</v>
      </c>
      <c r="S19" s="72"/>
      <c r="T19" s="120">
        <f t="shared" si="2"/>
        <v>34.562554604062683</v>
      </c>
      <c r="U19" s="20"/>
      <c r="V19" s="122"/>
      <c r="W19" s="122"/>
    </row>
    <row r="20" spans="1:23" ht="12.75" customHeight="1" x14ac:dyDescent="0.3">
      <c r="A20" s="20"/>
      <c r="B20" s="72" t="s">
        <v>375</v>
      </c>
      <c r="C20" s="72" t="s">
        <v>627</v>
      </c>
      <c r="D20" s="121"/>
      <c r="E20" s="20"/>
      <c r="F20" s="72">
        <v>94.805407000000002</v>
      </c>
      <c r="G20" s="72"/>
      <c r="H20" s="72">
        <v>50.043267999999998</v>
      </c>
      <c r="I20" s="72"/>
      <c r="J20" s="119">
        <f t="shared" si="0"/>
        <v>44.762139000000005</v>
      </c>
      <c r="K20" s="72"/>
      <c r="L20" s="120">
        <f t="shared" si="1"/>
        <v>89.446874252896521</v>
      </c>
      <c r="M20" s="113"/>
      <c r="N20" s="72">
        <v>285.22925299999997</v>
      </c>
      <c r="O20" s="20"/>
      <c r="P20" s="72">
        <v>197.12045799999999</v>
      </c>
      <c r="Q20" s="72"/>
      <c r="R20" s="119">
        <f t="shared" si="3"/>
        <v>88.108794999999986</v>
      </c>
      <c r="S20" s="72"/>
      <c r="T20" s="120">
        <f t="shared" si="2"/>
        <v>44.697945557736062</v>
      </c>
      <c r="U20" s="20"/>
      <c r="V20" s="122"/>
      <c r="W20" s="122"/>
    </row>
    <row r="21" spans="1:23" ht="12.75" customHeight="1" x14ac:dyDescent="0.3">
      <c r="A21" s="20"/>
      <c r="B21" s="72" t="s">
        <v>632</v>
      </c>
      <c r="C21" s="72" t="s">
        <v>633</v>
      </c>
      <c r="D21" s="121"/>
      <c r="E21" s="20"/>
      <c r="F21" s="72">
        <v>77.285262000000003</v>
      </c>
      <c r="G21" s="72"/>
      <c r="H21" s="72">
        <v>61.850973000000003</v>
      </c>
      <c r="I21" s="72"/>
      <c r="J21" s="119">
        <f t="shared" si="0"/>
        <v>15.434289</v>
      </c>
      <c r="K21" s="72"/>
      <c r="L21" s="120">
        <f t="shared" si="1"/>
        <v>24.953995469076929</v>
      </c>
      <c r="M21" s="113"/>
      <c r="N21" s="72">
        <v>246.37946900000003</v>
      </c>
      <c r="O21" s="20"/>
      <c r="P21" s="72">
        <v>199.501002</v>
      </c>
      <c r="Q21" s="72"/>
      <c r="R21" s="119">
        <f t="shared" si="3"/>
        <v>46.878467000000029</v>
      </c>
      <c r="S21" s="72"/>
      <c r="T21" s="120">
        <f t="shared" si="2"/>
        <v>23.497860426786232</v>
      </c>
      <c r="U21" s="20"/>
      <c r="V21" s="122"/>
      <c r="W21" s="122"/>
    </row>
    <row r="22" spans="1:23" ht="4.5" customHeight="1" x14ac:dyDescent="0.3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 x14ac:dyDescent="0.3">
      <c r="A23" s="252" t="s">
        <v>674</v>
      </c>
      <c r="B23" s="252"/>
      <c r="C23" s="252"/>
      <c r="D23" s="252"/>
      <c r="E23" s="123"/>
      <c r="F23" s="115">
        <v>3842.3853970000036</v>
      </c>
      <c r="G23" s="115"/>
      <c r="H23" s="115">
        <v>3138.1912100000091</v>
      </c>
      <c r="I23" s="115"/>
      <c r="J23" s="116">
        <f>F23-H23</f>
        <v>704.1941869999946</v>
      </c>
      <c r="K23" s="124"/>
      <c r="L23" s="117">
        <f>F23/H23*100-100</f>
        <v>22.439492684704604</v>
      </c>
      <c r="M23" s="118"/>
      <c r="N23" s="115">
        <v>11487.453457</v>
      </c>
      <c r="O23" s="115"/>
      <c r="P23" s="115">
        <v>9221.0499270000018</v>
      </c>
      <c r="Q23" s="115"/>
      <c r="R23" s="116">
        <f>N23-P23</f>
        <v>2266.4035299999978</v>
      </c>
      <c r="S23" s="124"/>
      <c r="T23" s="117">
        <f>N23/P23*100-100</f>
        <v>24.578584303765453</v>
      </c>
      <c r="U23" s="20"/>
      <c r="V23" s="122"/>
      <c r="W23" s="122"/>
    </row>
    <row r="24" spans="1:23" s="10" customFormat="1" ht="30" customHeight="1" x14ac:dyDescent="0.25">
      <c r="A24" s="250" t="s">
        <v>675</v>
      </c>
      <c r="B24" s="250"/>
      <c r="C24" s="250"/>
      <c r="D24" s="250"/>
      <c r="E24" s="125"/>
      <c r="F24" s="125">
        <v>4154.9839410000004</v>
      </c>
      <c r="G24" s="125"/>
      <c r="H24" s="125">
        <v>3412.527493999999</v>
      </c>
      <c r="I24" s="125"/>
      <c r="J24" s="126">
        <f>F24-H24</f>
        <v>742.45644700000139</v>
      </c>
      <c r="K24" s="126"/>
      <c r="L24" s="127">
        <f>F24/H24*100-100</f>
        <v>21.756790188662478</v>
      </c>
      <c r="M24" s="128"/>
      <c r="N24" s="125">
        <v>12446.292766999999</v>
      </c>
      <c r="O24" s="125"/>
      <c r="P24" s="125">
        <v>10073.821246</v>
      </c>
      <c r="Q24" s="125"/>
      <c r="R24" s="126">
        <f>N24-P24</f>
        <v>2372.4715209999995</v>
      </c>
      <c r="S24" s="126"/>
      <c r="T24" s="127">
        <f>N24/P24*100-100</f>
        <v>23.550859828310266</v>
      </c>
      <c r="U24" s="129"/>
      <c r="V24" s="130"/>
      <c r="W24" s="130"/>
    </row>
    <row r="25" spans="1:23" ht="30" customHeight="1" x14ac:dyDescent="0.3">
      <c r="A25" s="252" t="s">
        <v>676</v>
      </c>
      <c r="B25" s="252"/>
      <c r="C25" s="252"/>
      <c r="D25" s="252"/>
      <c r="E25" s="210"/>
      <c r="F25" s="115">
        <v>4415.0987379999997</v>
      </c>
      <c r="G25" s="115"/>
      <c r="H25" s="115">
        <v>3666.8692689999989</v>
      </c>
      <c r="I25" s="115"/>
      <c r="J25" s="116">
        <f>F25-H25</f>
        <v>748.22946900000079</v>
      </c>
      <c r="K25" s="124"/>
      <c r="L25" s="117">
        <f>F25/H25*100-100</f>
        <v>20.405130756244617</v>
      </c>
      <c r="M25" s="118"/>
      <c r="N25" s="115">
        <v>13270.578483999998</v>
      </c>
      <c r="O25" s="115"/>
      <c r="P25" s="115">
        <v>10898.677675999999</v>
      </c>
      <c r="Q25" s="115"/>
      <c r="R25" s="116">
        <f>N25-P25</f>
        <v>2371.9008079999985</v>
      </c>
      <c r="S25" s="124"/>
      <c r="T25" s="117">
        <f>N25/P25*100-100</f>
        <v>21.763198054963738</v>
      </c>
      <c r="U25" s="20"/>
      <c r="V25" s="122"/>
      <c r="W25" s="122"/>
    </row>
    <row r="26" spans="1:23" ht="30" customHeight="1" x14ac:dyDescent="0.3">
      <c r="A26" s="250" t="s">
        <v>677</v>
      </c>
      <c r="B26" s="250"/>
      <c r="C26" s="250"/>
      <c r="D26" s="250"/>
      <c r="E26" s="125"/>
      <c r="F26" s="125">
        <v>1473.7384819999984</v>
      </c>
      <c r="G26" s="125"/>
      <c r="H26" s="125">
        <v>1192.0952860000002</v>
      </c>
      <c r="I26" s="125"/>
      <c r="J26" s="126">
        <f>F26-H26</f>
        <v>281.64319599999817</v>
      </c>
      <c r="K26" s="126"/>
      <c r="L26" s="127">
        <f>F26/H26*100-100</f>
        <v>23.625896294333486</v>
      </c>
      <c r="M26" s="131"/>
      <c r="N26" s="125">
        <v>4524.9410879999987</v>
      </c>
      <c r="O26" s="125"/>
      <c r="P26" s="125">
        <v>3980.3902150000013</v>
      </c>
      <c r="Q26" s="72"/>
      <c r="R26" s="126">
        <f>N26-P26</f>
        <v>544.55087299999741</v>
      </c>
      <c r="S26" s="126"/>
      <c r="T26" s="127">
        <f>N26/P26*100-100</f>
        <v>13.680841414690221</v>
      </c>
      <c r="U26" s="20"/>
      <c r="V26" s="122"/>
      <c r="W26" s="122"/>
    </row>
    <row r="27" spans="1:23" ht="30" customHeight="1" x14ac:dyDescent="0.3">
      <c r="A27" s="251" t="s">
        <v>678</v>
      </c>
      <c r="B27" s="251"/>
      <c r="C27" s="251"/>
      <c r="D27" s="251"/>
      <c r="E27" s="123"/>
      <c r="F27" s="115">
        <v>1213.6236849999984</v>
      </c>
      <c r="G27" s="115"/>
      <c r="H27" s="115">
        <v>937.75351100000023</v>
      </c>
      <c r="I27" s="115"/>
      <c r="J27" s="116">
        <f>F27-H27</f>
        <v>275.8701739999982</v>
      </c>
      <c r="K27" s="124"/>
      <c r="L27" s="117">
        <f>F27/H27*100-100</f>
        <v>29.418196867726607</v>
      </c>
      <c r="M27" s="118"/>
      <c r="N27" s="115">
        <v>3700.6553709999989</v>
      </c>
      <c r="O27" s="115"/>
      <c r="P27" s="115">
        <v>3155.533785000001</v>
      </c>
      <c r="Q27" s="115"/>
      <c r="R27" s="116">
        <f>N27-P27</f>
        <v>545.12158599999793</v>
      </c>
      <c r="S27" s="124"/>
      <c r="T27" s="117">
        <f>N27/P27*100-100</f>
        <v>17.275099021004394</v>
      </c>
      <c r="U27" s="20"/>
      <c r="V27" s="122"/>
      <c r="W27" s="122"/>
    </row>
    <row r="28" spans="1:23" ht="3" customHeight="1" x14ac:dyDescent="0.3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 x14ac:dyDescent="0.3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3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 x14ac:dyDescent="0.3">
      <c r="A34" s="243" t="s">
        <v>634</v>
      </c>
      <c r="B34" s="243"/>
      <c r="C34" s="243"/>
      <c r="D34" s="243"/>
      <c r="E34" s="135"/>
      <c r="F34" s="244" t="s">
        <v>635</v>
      </c>
      <c r="G34" s="244"/>
      <c r="H34" s="244"/>
      <c r="I34" s="244"/>
      <c r="J34" s="244"/>
      <c r="K34" s="244"/>
      <c r="L34" s="244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 x14ac:dyDescent="0.3">
      <c r="A35" s="245" t="s">
        <v>636</v>
      </c>
      <c r="B35" s="245"/>
      <c r="C35" s="245"/>
      <c r="D35" s="245"/>
      <c r="E35" s="135"/>
      <c r="F35" s="242" t="s">
        <v>637</v>
      </c>
      <c r="G35" s="242"/>
      <c r="H35" s="242"/>
      <c r="I35" s="242"/>
      <c r="J35" s="242"/>
      <c r="K35" s="242"/>
      <c r="L35" s="242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 x14ac:dyDescent="0.3">
      <c r="A36" s="243" t="s">
        <v>638</v>
      </c>
      <c r="B36" s="243"/>
      <c r="C36" s="243"/>
      <c r="D36" s="243"/>
      <c r="E36" s="135"/>
      <c r="F36" s="244" t="s">
        <v>637</v>
      </c>
      <c r="G36" s="244"/>
      <c r="H36" s="244"/>
      <c r="I36" s="244"/>
      <c r="J36" s="244"/>
      <c r="K36" s="244"/>
      <c r="L36" s="244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 x14ac:dyDescent="0.3">
      <c r="A37" s="241" t="s">
        <v>639</v>
      </c>
      <c r="B37" s="241"/>
      <c r="C37" s="241"/>
      <c r="D37" s="241"/>
      <c r="E37" s="135"/>
      <c r="F37" s="242" t="s">
        <v>635</v>
      </c>
      <c r="G37" s="242"/>
      <c r="H37" s="242"/>
      <c r="I37" s="242"/>
      <c r="J37" s="242"/>
      <c r="K37" s="242"/>
      <c r="L37" s="242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3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 x14ac:dyDescent="0.3">
      <c r="A39" s="20"/>
      <c r="B39" s="72"/>
      <c r="C39" s="72"/>
      <c r="D39" s="1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27:D27"/>
    <mergeCell ref="A11:D11"/>
    <mergeCell ref="A23:D23"/>
    <mergeCell ref="A24:D24"/>
    <mergeCell ref="A25:D25"/>
    <mergeCell ref="A26:D26"/>
    <mergeCell ref="A1:T1"/>
    <mergeCell ref="A2:T2"/>
    <mergeCell ref="A5:D9"/>
    <mergeCell ref="F5:L5"/>
    <mergeCell ref="N5:T5"/>
    <mergeCell ref="F7:J7"/>
    <mergeCell ref="N7:R7"/>
    <mergeCell ref="A37:D37"/>
    <mergeCell ref="F37:L37"/>
    <mergeCell ref="A34:D34"/>
    <mergeCell ref="F34:L34"/>
    <mergeCell ref="A35:D35"/>
    <mergeCell ref="F35:L35"/>
    <mergeCell ref="A36:D36"/>
    <mergeCell ref="F36:L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73"/>
  <sheetViews>
    <sheetView showGridLines="0" topLeftCell="A2" zoomScale="90" zoomScaleNormal="90" workbookViewId="0">
      <selection activeCell="A2" sqref="A2:W2"/>
    </sheetView>
  </sheetViews>
  <sheetFormatPr defaultColWidth="9.109375" defaultRowHeight="13.8" x14ac:dyDescent="0.3"/>
  <cols>
    <col min="1" max="1" width="5" style="9" customWidth="1"/>
    <col min="2" max="2" width="7.6640625" style="9" customWidth="1"/>
    <col min="3" max="21" width="9" style="9" customWidth="1"/>
    <col min="22" max="22" width="5" style="9" customWidth="1"/>
    <col min="23" max="16384" width="9.109375" style="9"/>
  </cols>
  <sheetData>
    <row r="1" spans="1:23" ht="2.25" hidden="1" customHeight="1" x14ac:dyDescent="0.3"/>
    <row r="2" spans="1:23" ht="21" customHeight="1" x14ac:dyDescent="0.3">
      <c r="A2" s="237" t="s">
        <v>351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1:23" ht="18" customHeight="1" thickBot="1" x14ac:dyDescent="0.35">
      <c r="A3" s="263" t="s">
        <v>574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</row>
    <row r="4" spans="1:23" ht="11.25" customHeight="1" thickBot="1" x14ac:dyDescent="0.35">
      <c r="A4" s="264" t="s">
        <v>162</v>
      </c>
      <c r="B4" s="264" t="s">
        <v>163</v>
      </c>
      <c r="C4" s="238" t="s">
        <v>681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40"/>
      <c r="V4" s="264" t="s">
        <v>536</v>
      </c>
      <c r="W4" s="264" t="s">
        <v>523</v>
      </c>
    </row>
    <row r="5" spans="1:23" ht="21" customHeight="1" thickBot="1" x14ac:dyDescent="0.35">
      <c r="A5" s="265"/>
      <c r="B5" s="265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5"/>
      <c r="W5" s="265"/>
    </row>
    <row r="6" spans="1:23" ht="9" customHeight="1" x14ac:dyDescent="0.3">
      <c r="A6" s="100">
        <v>2021</v>
      </c>
      <c r="B6" s="97" t="s">
        <v>339</v>
      </c>
      <c r="C6" s="141">
        <v>120.99494999999999</v>
      </c>
      <c r="D6" s="141">
        <v>191.09462500000001</v>
      </c>
      <c r="E6" s="141">
        <v>43.443919999999999</v>
      </c>
      <c r="F6" s="141">
        <v>351.37246699999997</v>
      </c>
      <c r="G6" s="141">
        <v>143.71978899999996</v>
      </c>
      <c r="H6" s="141">
        <v>1598.1028369999999</v>
      </c>
      <c r="I6" s="141">
        <v>243.008916</v>
      </c>
      <c r="J6" s="141">
        <v>11.043122</v>
      </c>
      <c r="K6" s="141">
        <v>234.27211200000005</v>
      </c>
      <c r="L6" s="141">
        <v>578.45356299999992</v>
      </c>
      <c r="M6" s="141">
        <v>441.91396700000007</v>
      </c>
      <c r="N6" s="141">
        <v>267.84500400000002</v>
      </c>
      <c r="O6" s="141">
        <v>52.023161999999999</v>
      </c>
      <c r="P6" s="141">
        <v>12.390427000000001</v>
      </c>
      <c r="Q6" s="141">
        <v>427.70157199999994</v>
      </c>
      <c r="R6" s="141">
        <v>148.82557600000001</v>
      </c>
      <c r="S6" s="141">
        <v>274.25994600000007</v>
      </c>
      <c r="T6" s="141">
        <v>361.04899599999999</v>
      </c>
      <c r="U6" s="141">
        <v>1.4855700000000001</v>
      </c>
      <c r="V6" s="100">
        <v>2021</v>
      </c>
      <c r="W6" s="97" t="s">
        <v>539</v>
      </c>
    </row>
    <row r="7" spans="1:23" ht="9" customHeight="1" x14ac:dyDescent="0.3">
      <c r="A7" s="96"/>
      <c r="B7" s="97" t="s">
        <v>340</v>
      </c>
      <c r="C7" s="141">
        <v>82.327725999999998</v>
      </c>
      <c r="D7" s="141">
        <v>174.90400599999998</v>
      </c>
      <c r="E7" s="141">
        <v>42.007455</v>
      </c>
      <c r="F7" s="141">
        <v>355.65984900000007</v>
      </c>
      <c r="G7" s="141">
        <v>157.82932499999998</v>
      </c>
      <c r="H7" s="141">
        <v>1656.9688359999996</v>
      </c>
      <c r="I7" s="141">
        <v>386.46869100000004</v>
      </c>
      <c r="J7" s="141">
        <v>8.6102109999999996</v>
      </c>
      <c r="K7" s="141">
        <v>205.49982699999993</v>
      </c>
      <c r="L7" s="141">
        <v>613.4908039999998</v>
      </c>
      <c r="M7" s="141">
        <v>445.51487300000019</v>
      </c>
      <c r="N7" s="141">
        <v>299.133284</v>
      </c>
      <c r="O7" s="141">
        <v>80.766478000000006</v>
      </c>
      <c r="P7" s="141">
        <v>16.711508000000002</v>
      </c>
      <c r="Q7" s="141">
        <v>425.79409700000002</v>
      </c>
      <c r="R7" s="141">
        <v>142.633442</v>
      </c>
      <c r="S7" s="141">
        <v>251.69259599999995</v>
      </c>
      <c r="T7" s="141">
        <v>373.43636200000003</v>
      </c>
      <c r="U7" s="141">
        <v>1.010281</v>
      </c>
      <c r="V7" s="96"/>
      <c r="W7" s="97" t="s">
        <v>540</v>
      </c>
    </row>
    <row r="8" spans="1:23" ht="9" customHeight="1" x14ac:dyDescent="0.3">
      <c r="A8" s="96"/>
      <c r="B8" s="97" t="s">
        <v>341</v>
      </c>
      <c r="C8" s="141">
        <v>141.420715</v>
      </c>
      <c r="D8" s="141">
        <v>242.41669100000001</v>
      </c>
      <c r="E8" s="141">
        <v>42.454619999999998</v>
      </c>
      <c r="F8" s="141">
        <v>427.98615999999993</v>
      </c>
      <c r="G8" s="141">
        <v>222.98049200000003</v>
      </c>
      <c r="H8" s="141">
        <v>2021.9081970000011</v>
      </c>
      <c r="I8" s="141">
        <v>371.89734899999996</v>
      </c>
      <c r="J8" s="141">
        <v>3.2193080000000003</v>
      </c>
      <c r="K8" s="141">
        <v>229.62984500000005</v>
      </c>
      <c r="L8" s="141">
        <v>738.05654099999992</v>
      </c>
      <c r="M8" s="141">
        <v>544.25122900000019</v>
      </c>
      <c r="N8" s="141">
        <v>335.54169200000001</v>
      </c>
      <c r="O8" s="141">
        <v>173.70533500000002</v>
      </c>
      <c r="P8" s="141">
        <v>23.328149</v>
      </c>
      <c r="Q8" s="141">
        <v>490.68164899999999</v>
      </c>
      <c r="R8" s="141">
        <v>170.65179000000001</v>
      </c>
      <c r="S8" s="141">
        <v>313.29641399999991</v>
      </c>
      <c r="T8" s="141">
        <v>433.22876300000007</v>
      </c>
      <c r="U8" s="141">
        <v>12.155338</v>
      </c>
      <c r="V8" s="96"/>
      <c r="W8" s="97" t="s">
        <v>541</v>
      </c>
    </row>
    <row r="9" spans="1:23" ht="9" customHeight="1" x14ac:dyDescent="0.3">
      <c r="A9" s="96"/>
      <c r="B9" s="97" t="s">
        <v>342</v>
      </c>
      <c r="C9" s="141">
        <v>122.86751000000001</v>
      </c>
      <c r="D9" s="141">
        <v>237.37796200000003</v>
      </c>
      <c r="E9" s="141">
        <v>58.911464000000002</v>
      </c>
      <c r="F9" s="141">
        <v>413.44856600000003</v>
      </c>
      <c r="G9" s="141">
        <v>184.96643600000002</v>
      </c>
      <c r="H9" s="141">
        <v>2005.9789530000007</v>
      </c>
      <c r="I9" s="141">
        <v>368.79710599999999</v>
      </c>
      <c r="J9" s="141">
        <v>8.485498999999999</v>
      </c>
      <c r="K9" s="141">
        <v>273.49205000000006</v>
      </c>
      <c r="L9" s="141">
        <v>651.25620899999979</v>
      </c>
      <c r="M9" s="141">
        <v>511.02826300000004</v>
      </c>
      <c r="N9" s="141">
        <v>282.24982700000004</v>
      </c>
      <c r="O9" s="141">
        <v>200.62682699999999</v>
      </c>
      <c r="P9" s="141">
        <v>23.237432000000002</v>
      </c>
      <c r="Q9" s="141">
        <v>444.95241399999992</v>
      </c>
      <c r="R9" s="141">
        <v>182.77315100000007</v>
      </c>
      <c r="S9" s="141">
        <v>346.81255199999993</v>
      </c>
      <c r="T9" s="141">
        <v>409.40937999999994</v>
      </c>
      <c r="U9" s="141">
        <v>1.8759490000000001</v>
      </c>
      <c r="V9" s="96"/>
      <c r="W9" s="97" t="s">
        <v>542</v>
      </c>
    </row>
    <row r="10" spans="1:23" ht="9" customHeight="1" x14ac:dyDescent="0.3">
      <c r="A10" s="96"/>
      <c r="B10" s="97" t="s">
        <v>343</v>
      </c>
      <c r="C10" s="141">
        <v>144.56879900000001</v>
      </c>
      <c r="D10" s="141">
        <v>235.74553100000003</v>
      </c>
      <c r="E10" s="141">
        <v>41.466673999999998</v>
      </c>
      <c r="F10" s="141">
        <v>443.83712300000002</v>
      </c>
      <c r="G10" s="141">
        <v>198.460724</v>
      </c>
      <c r="H10" s="141">
        <v>2070.6365489999989</v>
      </c>
      <c r="I10" s="141">
        <v>369.10680200000002</v>
      </c>
      <c r="J10" s="141">
        <v>18.123064999999997</v>
      </c>
      <c r="K10" s="141">
        <v>327.84030799999999</v>
      </c>
      <c r="L10" s="141">
        <v>655.04067199999963</v>
      </c>
      <c r="M10" s="141">
        <v>486.33883900000001</v>
      </c>
      <c r="N10" s="141">
        <v>272.97530499999999</v>
      </c>
      <c r="O10" s="141">
        <v>96.682931999999994</v>
      </c>
      <c r="P10" s="141">
        <v>27.964409999999997</v>
      </c>
      <c r="Q10" s="141">
        <v>437.667486</v>
      </c>
      <c r="R10" s="141">
        <v>186.87906399999997</v>
      </c>
      <c r="S10" s="141">
        <v>335.92165599999998</v>
      </c>
      <c r="T10" s="141">
        <v>391.70566699999995</v>
      </c>
      <c r="U10" s="141">
        <v>5.687926</v>
      </c>
      <c r="V10" s="96"/>
      <c r="W10" s="97" t="s">
        <v>543</v>
      </c>
    </row>
    <row r="11" spans="1:23" ht="9" customHeight="1" x14ac:dyDescent="0.3">
      <c r="A11" s="96"/>
      <c r="B11" s="97" t="s">
        <v>344</v>
      </c>
      <c r="C11" s="141">
        <v>157.38093499999999</v>
      </c>
      <c r="D11" s="141">
        <v>231.08820500000004</v>
      </c>
      <c r="E11" s="141">
        <v>42.571753000000001</v>
      </c>
      <c r="F11" s="141">
        <v>458.51871500000004</v>
      </c>
      <c r="G11" s="141">
        <v>192.26135300000004</v>
      </c>
      <c r="H11" s="141">
        <v>2121.7296790000005</v>
      </c>
      <c r="I11" s="141">
        <v>293.57749699999999</v>
      </c>
      <c r="J11" s="141">
        <v>10.981633</v>
      </c>
      <c r="K11" s="141">
        <v>318.38601199999999</v>
      </c>
      <c r="L11" s="141">
        <v>719.13192000000004</v>
      </c>
      <c r="M11" s="141">
        <v>478.03806900000001</v>
      </c>
      <c r="N11" s="141">
        <v>315.83243900000002</v>
      </c>
      <c r="O11" s="141">
        <v>76.051556999999988</v>
      </c>
      <c r="P11" s="141">
        <v>27.667369000000001</v>
      </c>
      <c r="Q11" s="141">
        <v>365.05077999999997</v>
      </c>
      <c r="R11" s="141">
        <v>190.883016</v>
      </c>
      <c r="S11" s="141">
        <v>333.52836600000018</v>
      </c>
      <c r="T11" s="141">
        <v>407.50299999999999</v>
      </c>
      <c r="U11" s="141">
        <v>1.5050140000000001</v>
      </c>
      <c r="V11" s="96"/>
      <c r="W11" s="97" t="s">
        <v>544</v>
      </c>
    </row>
    <row r="12" spans="1:23" ht="9" customHeight="1" x14ac:dyDescent="0.3">
      <c r="A12" s="96"/>
      <c r="B12" s="97" t="s">
        <v>345</v>
      </c>
      <c r="C12" s="141">
        <v>98.711253999999983</v>
      </c>
      <c r="D12" s="141">
        <v>228.83236799999997</v>
      </c>
      <c r="E12" s="141">
        <v>47.796515999999997</v>
      </c>
      <c r="F12" s="141">
        <v>467.79318699999999</v>
      </c>
      <c r="G12" s="141">
        <v>206.265635</v>
      </c>
      <c r="H12" s="141">
        <v>2185.1764340000009</v>
      </c>
      <c r="I12" s="141">
        <v>501.34071099999994</v>
      </c>
      <c r="J12" s="141">
        <v>9.9558719999999994</v>
      </c>
      <c r="K12" s="141">
        <v>331.50984799999998</v>
      </c>
      <c r="L12" s="141">
        <v>658.90423400000009</v>
      </c>
      <c r="M12" s="141">
        <v>494.43834699999979</v>
      </c>
      <c r="N12" s="141">
        <v>289.21991199999997</v>
      </c>
      <c r="O12" s="141">
        <v>157.23194999999998</v>
      </c>
      <c r="P12" s="141">
        <v>24.876128999999999</v>
      </c>
      <c r="Q12" s="141">
        <v>456.434887</v>
      </c>
      <c r="R12" s="141">
        <v>188.03430399999996</v>
      </c>
      <c r="S12" s="141">
        <v>367.88474900000006</v>
      </c>
      <c r="T12" s="141">
        <v>435.08740499999993</v>
      </c>
      <c r="U12" s="141">
        <v>0.62917299999999998</v>
      </c>
      <c r="V12" s="96"/>
      <c r="W12" s="97" t="s">
        <v>545</v>
      </c>
    </row>
    <row r="13" spans="1:23" ht="9" customHeight="1" x14ac:dyDescent="0.3">
      <c r="A13" s="96"/>
      <c r="B13" s="97" t="s">
        <v>346</v>
      </c>
      <c r="C13" s="141">
        <v>118.85385600000001</v>
      </c>
      <c r="D13" s="141">
        <v>230.03212500000006</v>
      </c>
      <c r="E13" s="141">
        <v>45.871240999999998</v>
      </c>
      <c r="F13" s="141">
        <v>450.88452500000005</v>
      </c>
      <c r="G13" s="141">
        <v>166.43993700000004</v>
      </c>
      <c r="H13" s="141">
        <v>1778.870521999999</v>
      </c>
      <c r="I13" s="141">
        <v>389.84568799999994</v>
      </c>
      <c r="J13" s="141">
        <v>19.622654000000001</v>
      </c>
      <c r="K13" s="141">
        <v>433.09426700000006</v>
      </c>
      <c r="L13" s="141">
        <v>553.7821019999999</v>
      </c>
      <c r="M13" s="141">
        <v>443.139544</v>
      </c>
      <c r="N13" s="141">
        <v>210.77639699999997</v>
      </c>
      <c r="O13" s="141">
        <v>113.26763800000001</v>
      </c>
      <c r="P13" s="141">
        <v>20.997911999999999</v>
      </c>
      <c r="Q13" s="141">
        <v>237.42522700000001</v>
      </c>
      <c r="R13" s="141">
        <v>158.31082499999999</v>
      </c>
      <c r="S13" s="141">
        <v>371.08582300000012</v>
      </c>
      <c r="T13" s="141">
        <v>371.82446700000003</v>
      </c>
      <c r="U13" s="141">
        <v>0.29913699999999999</v>
      </c>
      <c r="V13" s="96"/>
      <c r="W13" s="97" t="s">
        <v>546</v>
      </c>
    </row>
    <row r="14" spans="1:23" ht="9" customHeight="1" x14ac:dyDescent="0.3">
      <c r="A14" s="96"/>
      <c r="B14" s="97" t="s">
        <v>347</v>
      </c>
      <c r="C14" s="141">
        <v>98.902594999999991</v>
      </c>
      <c r="D14" s="141">
        <v>254.45697000000001</v>
      </c>
      <c r="E14" s="141">
        <v>50.018318000000008</v>
      </c>
      <c r="F14" s="141">
        <v>472.23957400000006</v>
      </c>
      <c r="G14" s="141">
        <v>198.10787599999998</v>
      </c>
      <c r="H14" s="141">
        <v>2209.084832999999</v>
      </c>
      <c r="I14" s="141">
        <v>502.943106</v>
      </c>
      <c r="J14" s="141">
        <v>8.2026540000000008</v>
      </c>
      <c r="K14" s="141">
        <v>492.26550399999996</v>
      </c>
      <c r="L14" s="141">
        <v>680.30806599999971</v>
      </c>
      <c r="M14" s="141">
        <v>549.13198700000032</v>
      </c>
      <c r="N14" s="141">
        <v>254.185348</v>
      </c>
      <c r="O14" s="141">
        <v>112.125062</v>
      </c>
      <c r="P14" s="141">
        <v>21.178372</v>
      </c>
      <c r="Q14" s="141">
        <v>398.57140799999996</v>
      </c>
      <c r="R14" s="141">
        <v>196.05579099999997</v>
      </c>
      <c r="S14" s="141">
        <v>422.69840499999981</v>
      </c>
      <c r="T14" s="141">
        <v>423.48306500000001</v>
      </c>
      <c r="U14" s="141">
        <v>0.98747799999999997</v>
      </c>
      <c r="V14" s="96"/>
      <c r="W14" s="97" t="s">
        <v>547</v>
      </c>
    </row>
    <row r="15" spans="1:23" ht="9" customHeight="1" x14ac:dyDescent="0.3">
      <c r="A15" s="96"/>
      <c r="B15" s="97" t="s">
        <v>348</v>
      </c>
      <c r="C15" s="141">
        <v>120.639746</v>
      </c>
      <c r="D15" s="141">
        <v>286.99297500000006</v>
      </c>
      <c r="E15" s="141">
        <v>55.211652999999998</v>
      </c>
      <c r="F15" s="141">
        <v>481.12838099999993</v>
      </c>
      <c r="G15" s="141">
        <v>183.54567399999999</v>
      </c>
      <c r="H15" s="141">
        <v>2332.3371319999978</v>
      </c>
      <c r="I15" s="141">
        <v>309.49191999999999</v>
      </c>
      <c r="J15" s="141">
        <v>32.013419999999996</v>
      </c>
      <c r="K15" s="141">
        <v>680.59768899999995</v>
      </c>
      <c r="L15" s="141">
        <v>681.44571899999983</v>
      </c>
      <c r="M15" s="141">
        <v>503.11162000000024</v>
      </c>
      <c r="N15" s="141">
        <v>262.11832499999997</v>
      </c>
      <c r="O15" s="141">
        <v>106.159054</v>
      </c>
      <c r="P15" s="141">
        <v>19.76238</v>
      </c>
      <c r="Q15" s="141">
        <v>435.84638699999994</v>
      </c>
      <c r="R15" s="141">
        <v>201.71544900000004</v>
      </c>
      <c r="S15" s="141">
        <v>433.97179299999993</v>
      </c>
      <c r="T15" s="141">
        <v>469.63009900000003</v>
      </c>
      <c r="U15" s="141">
        <v>6.3445489999999998</v>
      </c>
      <c r="V15" s="96"/>
      <c r="W15" s="97" t="s">
        <v>548</v>
      </c>
    </row>
    <row r="16" spans="1:23" ht="9" customHeight="1" x14ac:dyDescent="0.3">
      <c r="A16" s="96"/>
      <c r="B16" s="97" t="s">
        <v>349</v>
      </c>
      <c r="C16" s="141">
        <v>135.041517</v>
      </c>
      <c r="D16" s="141">
        <v>258.66333799999995</v>
      </c>
      <c r="E16" s="141">
        <v>52.248723000000005</v>
      </c>
      <c r="F16" s="141">
        <v>501.19619800000009</v>
      </c>
      <c r="G16" s="141">
        <v>246.77216099999995</v>
      </c>
      <c r="H16" s="141">
        <v>2500.3136010000012</v>
      </c>
      <c r="I16" s="141">
        <v>205.54187300000001</v>
      </c>
      <c r="J16" s="141">
        <v>37.824651000000003</v>
      </c>
      <c r="K16" s="141">
        <v>748.80164300000001</v>
      </c>
      <c r="L16" s="141">
        <v>837.98496300000033</v>
      </c>
      <c r="M16" s="141">
        <v>573.32863200000008</v>
      </c>
      <c r="N16" s="141">
        <v>356.776815</v>
      </c>
      <c r="O16" s="141">
        <v>92.035498000000004</v>
      </c>
      <c r="P16" s="141">
        <v>23.656592000000003</v>
      </c>
      <c r="Q16" s="141">
        <v>546.54412999999988</v>
      </c>
      <c r="R16" s="141">
        <v>233.77013200000002</v>
      </c>
      <c r="S16" s="141">
        <v>481.76433800000029</v>
      </c>
      <c r="T16" s="141">
        <v>436.771975</v>
      </c>
      <c r="U16" s="141">
        <v>1.010445</v>
      </c>
      <c r="V16" s="96"/>
      <c r="W16" s="97" t="s">
        <v>549</v>
      </c>
    </row>
    <row r="17" spans="1:23" ht="9" customHeight="1" x14ac:dyDescent="0.3">
      <c r="A17" s="96"/>
      <c r="B17" s="97" t="s">
        <v>350</v>
      </c>
      <c r="C17" s="141">
        <v>170.36632100000003</v>
      </c>
      <c r="D17" s="141">
        <v>254.274902</v>
      </c>
      <c r="E17" s="141">
        <v>57.623041999999998</v>
      </c>
      <c r="F17" s="141">
        <v>468.04636900000003</v>
      </c>
      <c r="G17" s="141">
        <v>218.66305699999992</v>
      </c>
      <c r="H17" s="141">
        <v>2240.8390410000002</v>
      </c>
      <c r="I17" s="141">
        <v>256.39894900000002</v>
      </c>
      <c r="J17" s="141">
        <v>16.608781999999998</v>
      </c>
      <c r="K17" s="141">
        <v>660.79397199999994</v>
      </c>
      <c r="L17" s="141">
        <v>873.05305799999928</v>
      </c>
      <c r="M17" s="141">
        <v>547.84498399999984</v>
      </c>
      <c r="N17" s="141">
        <v>318.12804900000003</v>
      </c>
      <c r="O17" s="141">
        <v>103.56549999999999</v>
      </c>
      <c r="P17" s="141">
        <v>21.694907000000001</v>
      </c>
      <c r="Q17" s="141">
        <v>418.95453999999995</v>
      </c>
      <c r="R17" s="141">
        <v>202.41123399999995</v>
      </c>
      <c r="S17" s="141">
        <v>447.82579399999997</v>
      </c>
      <c r="T17" s="141">
        <v>428.15726799999993</v>
      </c>
      <c r="U17" s="141">
        <v>0.25818099999999999</v>
      </c>
      <c r="V17" s="96"/>
      <c r="W17" s="97" t="s">
        <v>550</v>
      </c>
    </row>
    <row r="18" spans="1:23" ht="9" customHeight="1" x14ac:dyDescent="0.3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 x14ac:dyDescent="0.3">
      <c r="A19" s="100">
        <v>2022</v>
      </c>
      <c r="B19" s="97" t="s">
        <v>339</v>
      </c>
      <c r="C19" s="141">
        <v>132.986031</v>
      </c>
      <c r="D19" s="141">
        <v>215.82748699999999</v>
      </c>
      <c r="E19" s="141">
        <v>49.791061000000006</v>
      </c>
      <c r="F19" s="141">
        <v>427.33010199999984</v>
      </c>
      <c r="G19" s="141">
        <v>210.9562720000001</v>
      </c>
      <c r="H19" s="141">
        <v>2379.0700750000015</v>
      </c>
      <c r="I19" s="141">
        <v>365.99648200000001</v>
      </c>
      <c r="J19" s="141">
        <v>9.9139649999999993</v>
      </c>
      <c r="K19" s="141">
        <v>677.54456099999993</v>
      </c>
      <c r="L19" s="141">
        <v>728.21433100000013</v>
      </c>
      <c r="M19" s="141">
        <v>523.1804719999999</v>
      </c>
      <c r="N19" s="141">
        <v>278.57230800000002</v>
      </c>
      <c r="O19" s="141">
        <v>101.576211</v>
      </c>
      <c r="P19" s="141">
        <v>20.692012999999999</v>
      </c>
      <c r="Q19" s="141">
        <v>462.96453500000001</v>
      </c>
      <c r="R19" s="141">
        <v>182.220079</v>
      </c>
      <c r="S19" s="141">
        <v>380.12000399999988</v>
      </c>
      <c r="T19" s="141">
        <v>418.82746000000009</v>
      </c>
      <c r="U19" s="141">
        <v>2.1341809999999999</v>
      </c>
      <c r="V19" s="100">
        <v>2022</v>
      </c>
      <c r="W19" s="97" t="s">
        <v>539</v>
      </c>
    </row>
    <row r="20" spans="1:23" ht="9" customHeight="1" x14ac:dyDescent="0.3">
      <c r="A20" s="96"/>
      <c r="B20" s="97" t="s">
        <v>340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96"/>
      <c r="W20" s="97" t="s">
        <v>540</v>
      </c>
    </row>
    <row r="21" spans="1:23" ht="9" customHeight="1" x14ac:dyDescent="0.3">
      <c r="A21" s="96"/>
      <c r="B21" s="97" t="s">
        <v>341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96"/>
      <c r="W21" s="97" t="s">
        <v>541</v>
      </c>
    </row>
    <row r="22" spans="1:23" ht="9" customHeight="1" x14ac:dyDescent="0.3">
      <c r="A22" s="96"/>
      <c r="B22" s="97" t="s">
        <v>342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96"/>
      <c r="W22" s="97" t="s">
        <v>542</v>
      </c>
    </row>
    <row r="23" spans="1:23" ht="9" customHeight="1" x14ac:dyDescent="0.3">
      <c r="A23" s="96"/>
      <c r="B23" s="97" t="s">
        <v>343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96"/>
      <c r="W23" s="97" t="s">
        <v>543</v>
      </c>
    </row>
    <row r="24" spans="1:23" ht="9" customHeight="1" x14ac:dyDescent="0.3">
      <c r="A24" s="96"/>
      <c r="B24" s="97" t="s">
        <v>344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96"/>
      <c r="W24" s="97" t="s">
        <v>544</v>
      </c>
    </row>
    <row r="25" spans="1:23" ht="9" customHeight="1" x14ac:dyDescent="0.3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545</v>
      </c>
    </row>
    <row r="26" spans="1:23" ht="9" customHeight="1" x14ac:dyDescent="0.3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546</v>
      </c>
    </row>
    <row r="27" spans="1:23" ht="9" customHeight="1" x14ac:dyDescent="0.3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 x14ac:dyDescent="0.3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 x14ac:dyDescent="0.3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 x14ac:dyDescent="0.3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 x14ac:dyDescent="0.35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 x14ac:dyDescent="0.3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 x14ac:dyDescent="0.35"/>
    <row r="34" spans="1:16" ht="14.4" thickBot="1" x14ac:dyDescent="0.35">
      <c r="B34" s="142" t="s">
        <v>201</v>
      </c>
      <c r="C34" s="260" t="s">
        <v>4</v>
      </c>
      <c r="D34" s="261"/>
      <c r="E34" s="261"/>
      <c r="F34" s="261"/>
      <c r="G34" s="262"/>
      <c r="H34" s="143"/>
      <c r="I34" s="144"/>
      <c r="J34" s="145"/>
      <c r="K34" s="142" t="s">
        <v>575</v>
      </c>
      <c r="L34" s="260" t="s">
        <v>416</v>
      </c>
      <c r="M34" s="261"/>
      <c r="N34" s="261"/>
      <c r="O34" s="261"/>
      <c r="P34" s="262"/>
    </row>
    <row r="35" spans="1:16" ht="9.75" customHeight="1" x14ac:dyDescent="0.3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 x14ac:dyDescent="0.3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 x14ac:dyDescent="0.3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 x14ac:dyDescent="0.3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 x14ac:dyDescent="0.3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 x14ac:dyDescent="0.3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 x14ac:dyDescent="0.3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 x14ac:dyDescent="0.3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 x14ac:dyDescent="0.3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 x14ac:dyDescent="0.3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 x14ac:dyDescent="0.3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 x14ac:dyDescent="0.3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 x14ac:dyDescent="0.3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 x14ac:dyDescent="0.3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 x14ac:dyDescent="0.3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 x14ac:dyDescent="0.3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 x14ac:dyDescent="0.3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 x14ac:dyDescent="0.3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 x14ac:dyDescent="0.3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 x14ac:dyDescent="0.3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 x14ac:dyDescent="0.3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 x14ac:dyDescent="0.3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 x14ac:dyDescent="0.3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 x14ac:dyDescent="0.3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 x14ac:dyDescent="0.3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 x14ac:dyDescent="0.3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 x14ac:dyDescent="0.3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 x14ac:dyDescent="0.3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 x14ac:dyDescent="0.3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 x14ac:dyDescent="0.3"/>
    <row r="65" spans="1:21" ht="9.75" customHeight="1" x14ac:dyDescent="0.3">
      <c r="C65" s="152" t="s">
        <v>325</v>
      </c>
      <c r="L65" s="152" t="s">
        <v>596</v>
      </c>
    </row>
    <row r="66" spans="1:21" ht="14.4" thickBot="1" x14ac:dyDescent="0.35"/>
    <row r="67" spans="1:21" ht="14.4" thickBot="1" x14ac:dyDescent="0.35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 x14ac:dyDescent="0.3">
      <c r="A68" s="259" t="s">
        <v>324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</row>
    <row r="70" spans="1:21" ht="29.25" customHeight="1" x14ac:dyDescent="0.3">
      <c r="A70" s="258" t="s">
        <v>516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</row>
    <row r="72" spans="1:21" x14ac:dyDescent="0.3">
      <c r="L72" s="141"/>
    </row>
    <row r="73" spans="1:21" x14ac:dyDescent="0.3">
      <c r="L73" s="141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73"/>
  <sheetViews>
    <sheetView showGridLines="0" topLeftCell="A2" zoomScale="90" zoomScaleNormal="90" workbookViewId="0">
      <selection activeCell="A2" sqref="A2:W2"/>
    </sheetView>
  </sheetViews>
  <sheetFormatPr defaultColWidth="9.109375" defaultRowHeight="13.8" x14ac:dyDescent="0.3"/>
  <cols>
    <col min="1" max="1" width="5" style="9" customWidth="1"/>
    <col min="2" max="2" width="7.6640625" style="9" customWidth="1"/>
    <col min="3" max="21" width="9" style="9" customWidth="1"/>
    <col min="22" max="22" width="5" style="9" customWidth="1"/>
    <col min="23" max="16384" width="9.109375" style="9"/>
  </cols>
  <sheetData>
    <row r="1" spans="1:23" ht="2.25" hidden="1" customHeight="1" x14ac:dyDescent="0.3"/>
    <row r="2" spans="1:23" ht="21" customHeight="1" x14ac:dyDescent="0.3">
      <c r="A2" s="237" t="s">
        <v>352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1:23" ht="18" customHeight="1" thickBot="1" x14ac:dyDescent="0.35">
      <c r="A3" s="263" t="s">
        <v>598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</row>
    <row r="4" spans="1:23" ht="11.25" customHeight="1" thickBot="1" x14ac:dyDescent="0.35">
      <c r="A4" s="264" t="s">
        <v>162</v>
      </c>
      <c r="B4" s="264" t="s">
        <v>163</v>
      </c>
      <c r="C4" s="238" t="s">
        <v>681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40"/>
      <c r="V4" s="264" t="s">
        <v>536</v>
      </c>
      <c r="W4" s="264" t="s">
        <v>523</v>
      </c>
    </row>
    <row r="5" spans="1:23" ht="21" customHeight="1" thickBot="1" x14ac:dyDescent="0.35">
      <c r="A5" s="265"/>
      <c r="B5" s="265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5"/>
      <c r="W5" s="265"/>
    </row>
    <row r="6" spans="1:23" ht="9" customHeight="1" x14ac:dyDescent="0.3">
      <c r="A6" s="100">
        <v>2021</v>
      </c>
      <c r="B6" s="97" t="s">
        <v>339</v>
      </c>
      <c r="C6" s="141">
        <v>18.466968000000001</v>
      </c>
      <c r="D6" s="141">
        <v>105.08550799999998</v>
      </c>
      <c r="E6" s="141">
        <v>29.785698999999994</v>
      </c>
      <c r="F6" s="141">
        <v>298.808491</v>
      </c>
      <c r="G6" s="141">
        <v>120.20468600000001</v>
      </c>
      <c r="H6" s="141">
        <v>1345.9026909999991</v>
      </c>
      <c r="I6" s="141">
        <v>6.8788599999999995</v>
      </c>
      <c r="J6" s="141">
        <v>61.488799000000007</v>
      </c>
      <c r="K6" s="141">
        <v>180.16462499999997</v>
      </c>
      <c r="L6" s="141">
        <v>423.16158100000024</v>
      </c>
      <c r="M6" s="141">
        <v>223.92307500000004</v>
      </c>
      <c r="N6" s="141">
        <v>293.78140299999995</v>
      </c>
      <c r="O6" s="141">
        <v>96.556779000000006</v>
      </c>
      <c r="P6" s="141">
        <v>29.236125000000001</v>
      </c>
      <c r="Q6" s="141">
        <v>489.89672000000013</v>
      </c>
      <c r="R6" s="141">
        <v>115.83497800000004</v>
      </c>
      <c r="S6" s="141">
        <v>457.76151699999991</v>
      </c>
      <c r="T6" s="141">
        <v>305.66120900000004</v>
      </c>
      <c r="U6" s="141">
        <v>1.6830259999999997</v>
      </c>
      <c r="V6" s="100">
        <v>2021</v>
      </c>
      <c r="W6" s="97" t="s">
        <v>539</v>
      </c>
    </row>
    <row r="7" spans="1:23" ht="9" customHeight="1" x14ac:dyDescent="0.3">
      <c r="A7" s="96"/>
      <c r="B7" s="97" t="s">
        <v>340</v>
      </c>
      <c r="C7" s="141">
        <v>35.497880000000009</v>
      </c>
      <c r="D7" s="141">
        <v>109.59461000000003</v>
      </c>
      <c r="E7" s="141">
        <v>36.242291999999999</v>
      </c>
      <c r="F7" s="141">
        <v>328.90395699999993</v>
      </c>
      <c r="G7" s="141">
        <v>139.140851</v>
      </c>
      <c r="H7" s="141">
        <v>1413.2912120000001</v>
      </c>
      <c r="I7" s="141">
        <v>1.0056289999999999</v>
      </c>
      <c r="J7" s="141">
        <v>32.573890000000006</v>
      </c>
      <c r="K7" s="141">
        <v>293.35493999999994</v>
      </c>
      <c r="L7" s="141">
        <v>471.32569200000034</v>
      </c>
      <c r="M7" s="141">
        <v>261.49876900000015</v>
      </c>
      <c r="N7" s="141">
        <v>334.15499</v>
      </c>
      <c r="O7" s="141">
        <v>90.896644000000009</v>
      </c>
      <c r="P7" s="141">
        <v>36.661580000000001</v>
      </c>
      <c r="Q7" s="141">
        <v>506.59903400000013</v>
      </c>
      <c r="R7" s="141">
        <v>118.965011</v>
      </c>
      <c r="S7" s="141">
        <v>459.86678899999987</v>
      </c>
      <c r="T7" s="141">
        <v>306.52413700000005</v>
      </c>
      <c r="U7" s="141">
        <v>2.5241230000000003</v>
      </c>
      <c r="V7" s="96"/>
      <c r="W7" s="97" t="s">
        <v>540</v>
      </c>
    </row>
    <row r="8" spans="1:23" ht="9" customHeight="1" x14ac:dyDescent="0.3">
      <c r="A8" s="96"/>
      <c r="B8" s="97" t="s">
        <v>341</v>
      </c>
      <c r="C8" s="141">
        <v>36.026193000000028</v>
      </c>
      <c r="D8" s="141">
        <v>130.94941399999999</v>
      </c>
      <c r="E8" s="141">
        <v>29.102187999999998</v>
      </c>
      <c r="F8" s="141">
        <v>397.56443799999965</v>
      </c>
      <c r="G8" s="141">
        <v>168.21911900000001</v>
      </c>
      <c r="H8" s="141">
        <v>1724.169331000001</v>
      </c>
      <c r="I8" s="141">
        <v>8.7228429999999992</v>
      </c>
      <c r="J8" s="141">
        <v>81.850738000000007</v>
      </c>
      <c r="K8" s="141">
        <v>236.65815000000003</v>
      </c>
      <c r="L8" s="141">
        <v>541.7907889999999</v>
      </c>
      <c r="M8" s="141">
        <v>288.58049499999998</v>
      </c>
      <c r="N8" s="141">
        <v>391.87686200000007</v>
      </c>
      <c r="O8" s="141">
        <v>119.967614</v>
      </c>
      <c r="P8" s="141">
        <v>52.538254999999999</v>
      </c>
      <c r="Q8" s="141">
        <v>573.92609100000004</v>
      </c>
      <c r="R8" s="141">
        <v>149.46187199999994</v>
      </c>
      <c r="S8" s="141">
        <v>518.90870599999994</v>
      </c>
      <c r="T8" s="141">
        <v>360.12643800000012</v>
      </c>
      <c r="U8" s="141">
        <v>3.0830849999999996</v>
      </c>
      <c r="V8" s="96"/>
      <c r="W8" s="97" t="s">
        <v>541</v>
      </c>
    </row>
    <row r="9" spans="1:23" ht="9" customHeight="1" x14ac:dyDescent="0.3">
      <c r="A9" s="96"/>
      <c r="B9" s="97" t="s">
        <v>342</v>
      </c>
      <c r="C9" s="141">
        <v>37.374213000000012</v>
      </c>
      <c r="D9" s="141">
        <v>128.43400400000002</v>
      </c>
      <c r="E9" s="141">
        <v>35.546779999999998</v>
      </c>
      <c r="F9" s="141">
        <v>348.6521089999996</v>
      </c>
      <c r="G9" s="141">
        <v>172.92470600000004</v>
      </c>
      <c r="H9" s="141">
        <v>1631.4809669999993</v>
      </c>
      <c r="I9" s="141">
        <v>2.3207360000000001</v>
      </c>
      <c r="J9" s="141">
        <v>68.883947000000006</v>
      </c>
      <c r="K9" s="141">
        <v>201.95963100000003</v>
      </c>
      <c r="L9" s="141">
        <v>472.9674289999997</v>
      </c>
      <c r="M9" s="141">
        <v>275.30153499999994</v>
      </c>
      <c r="N9" s="141">
        <v>336.758759</v>
      </c>
      <c r="O9" s="141">
        <v>101.98405399999999</v>
      </c>
      <c r="P9" s="141">
        <v>52.514990000000004</v>
      </c>
      <c r="Q9" s="141">
        <v>520.28678100000002</v>
      </c>
      <c r="R9" s="141">
        <v>135.40003700000005</v>
      </c>
      <c r="S9" s="141">
        <v>472.46429799999999</v>
      </c>
      <c r="T9" s="141">
        <v>325.05064300000009</v>
      </c>
      <c r="U9" s="141">
        <v>2.731179</v>
      </c>
      <c r="V9" s="96"/>
      <c r="W9" s="97" t="s">
        <v>542</v>
      </c>
    </row>
    <row r="10" spans="1:23" ht="9" customHeight="1" x14ac:dyDescent="0.3">
      <c r="A10" s="96"/>
      <c r="B10" s="97" t="s">
        <v>343</v>
      </c>
      <c r="C10" s="141">
        <v>38.768940000000015</v>
      </c>
      <c r="D10" s="141">
        <v>143.96020400000003</v>
      </c>
      <c r="E10" s="141">
        <v>38.561519000000004</v>
      </c>
      <c r="F10" s="141">
        <v>362.2172599999999</v>
      </c>
      <c r="G10" s="141">
        <v>174.58151100000001</v>
      </c>
      <c r="H10" s="141">
        <v>1644.4582089999985</v>
      </c>
      <c r="I10" s="141">
        <v>1.105459</v>
      </c>
      <c r="J10" s="141">
        <v>90.507863999999998</v>
      </c>
      <c r="K10" s="141">
        <v>181.41520400000007</v>
      </c>
      <c r="L10" s="141">
        <v>468.81756800000056</v>
      </c>
      <c r="M10" s="141">
        <v>279.94710099999992</v>
      </c>
      <c r="N10" s="141">
        <v>303.48560300000003</v>
      </c>
      <c r="O10" s="141">
        <v>112.068945</v>
      </c>
      <c r="P10" s="141">
        <v>54.519258000000001</v>
      </c>
      <c r="Q10" s="141">
        <v>456.85802799999993</v>
      </c>
      <c r="R10" s="141">
        <v>138.40149699999998</v>
      </c>
      <c r="S10" s="141">
        <v>471.72866100000056</v>
      </c>
      <c r="T10" s="141">
        <v>335.86025399999994</v>
      </c>
      <c r="U10" s="141">
        <v>3.551009000000001</v>
      </c>
      <c r="V10" s="96"/>
      <c r="W10" s="97" t="s">
        <v>543</v>
      </c>
    </row>
    <row r="11" spans="1:23" ht="9" customHeight="1" x14ac:dyDescent="0.3">
      <c r="A11" s="96"/>
      <c r="B11" s="97" t="s">
        <v>344</v>
      </c>
      <c r="C11" s="141">
        <v>35.198232000000004</v>
      </c>
      <c r="D11" s="141">
        <v>150.69960900000004</v>
      </c>
      <c r="E11" s="141">
        <v>31.889069999999997</v>
      </c>
      <c r="F11" s="141">
        <v>350.97922099999994</v>
      </c>
      <c r="G11" s="141">
        <v>167.07022000000001</v>
      </c>
      <c r="H11" s="141">
        <v>1644.0559539999974</v>
      </c>
      <c r="I11" s="141">
        <v>0.10799600000000001</v>
      </c>
      <c r="J11" s="141">
        <v>60.798187000000006</v>
      </c>
      <c r="K11" s="141">
        <v>228.31081999999998</v>
      </c>
      <c r="L11" s="141">
        <v>464.30044800000007</v>
      </c>
      <c r="M11" s="141">
        <v>279.94999200000018</v>
      </c>
      <c r="N11" s="141">
        <v>172.44754799999998</v>
      </c>
      <c r="O11" s="141">
        <v>81.823126000000002</v>
      </c>
      <c r="P11" s="141">
        <v>53.676979000000003</v>
      </c>
      <c r="Q11" s="141">
        <v>463.22561000000002</v>
      </c>
      <c r="R11" s="141">
        <v>130.38773200000003</v>
      </c>
      <c r="S11" s="141">
        <v>510.6606980000002</v>
      </c>
      <c r="T11" s="141">
        <v>319.11825799999991</v>
      </c>
      <c r="U11" s="141">
        <v>3.2463269999999995</v>
      </c>
      <c r="V11" s="96"/>
      <c r="W11" s="97" t="s">
        <v>544</v>
      </c>
    </row>
    <row r="12" spans="1:23" ht="9" customHeight="1" x14ac:dyDescent="0.3">
      <c r="A12" s="96"/>
      <c r="B12" s="97" t="s">
        <v>345</v>
      </c>
      <c r="C12" s="141">
        <v>32.191229</v>
      </c>
      <c r="D12" s="141">
        <v>150.48556300000001</v>
      </c>
      <c r="E12" s="141">
        <v>41.462150999999992</v>
      </c>
      <c r="F12" s="141">
        <v>369.06515300000024</v>
      </c>
      <c r="G12" s="141">
        <v>162.274564</v>
      </c>
      <c r="H12" s="141">
        <v>1707.5980989999978</v>
      </c>
      <c r="I12" s="141">
        <v>1.778629</v>
      </c>
      <c r="J12" s="141">
        <v>87.197629000000006</v>
      </c>
      <c r="K12" s="141">
        <v>199.72665600000002</v>
      </c>
      <c r="L12" s="141">
        <v>477.12108700000022</v>
      </c>
      <c r="M12" s="141">
        <v>267.8263330000002</v>
      </c>
      <c r="N12" s="141">
        <v>269.75496899999996</v>
      </c>
      <c r="O12" s="141">
        <v>88.798676999999998</v>
      </c>
      <c r="P12" s="141">
        <v>59.308825999999996</v>
      </c>
      <c r="Q12" s="141">
        <v>471.79227399999996</v>
      </c>
      <c r="R12" s="141">
        <v>152.81273199999998</v>
      </c>
      <c r="S12" s="141">
        <v>673.51917799999899</v>
      </c>
      <c r="T12" s="141">
        <v>368.18553799999995</v>
      </c>
      <c r="U12" s="141">
        <v>3.0008009999999992</v>
      </c>
      <c r="V12" s="96"/>
      <c r="W12" s="97" t="s">
        <v>545</v>
      </c>
    </row>
    <row r="13" spans="1:23" ht="9" customHeight="1" x14ac:dyDescent="0.3">
      <c r="A13" s="96"/>
      <c r="B13" s="97" t="s">
        <v>346</v>
      </c>
      <c r="C13" s="141">
        <v>24.420573999999981</v>
      </c>
      <c r="D13" s="141">
        <v>155.640512</v>
      </c>
      <c r="E13" s="141">
        <v>30.148934000000001</v>
      </c>
      <c r="F13" s="141">
        <v>326.37752600000056</v>
      </c>
      <c r="G13" s="141">
        <v>130.281868</v>
      </c>
      <c r="H13" s="141">
        <v>1417.5504039999989</v>
      </c>
      <c r="I13" s="141">
        <v>20.735961</v>
      </c>
      <c r="J13" s="141">
        <v>111.69247900000001</v>
      </c>
      <c r="K13" s="141">
        <v>208.86313899999999</v>
      </c>
      <c r="L13" s="141">
        <v>366.91884699999969</v>
      </c>
      <c r="M13" s="141">
        <v>201.64403100000007</v>
      </c>
      <c r="N13" s="141">
        <v>52.225288999999997</v>
      </c>
      <c r="O13" s="141">
        <v>51.373379000000007</v>
      </c>
      <c r="P13" s="141">
        <v>34.466197000000001</v>
      </c>
      <c r="Q13" s="141">
        <v>329.16518200000007</v>
      </c>
      <c r="R13" s="141">
        <v>105.72377800000007</v>
      </c>
      <c r="S13" s="141">
        <v>503.4314720000001</v>
      </c>
      <c r="T13" s="141">
        <v>286.68405899999993</v>
      </c>
      <c r="U13" s="141">
        <v>2.2184709999999992</v>
      </c>
      <c r="V13" s="96"/>
      <c r="W13" s="97" t="s">
        <v>546</v>
      </c>
    </row>
    <row r="14" spans="1:23" ht="9" customHeight="1" x14ac:dyDescent="0.3">
      <c r="A14" s="96"/>
      <c r="B14" s="97" t="s">
        <v>347</v>
      </c>
      <c r="C14" s="141">
        <v>25.875111999999998</v>
      </c>
      <c r="D14" s="141">
        <v>202.88711099999998</v>
      </c>
      <c r="E14" s="141">
        <v>40.958174999999997</v>
      </c>
      <c r="F14" s="141">
        <v>395.91418600000009</v>
      </c>
      <c r="G14" s="141">
        <v>173.62055999999998</v>
      </c>
      <c r="H14" s="141">
        <v>1698.0440899999987</v>
      </c>
      <c r="I14" s="141">
        <v>32.496571000000003</v>
      </c>
      <c r="J14" s="141">
        <v>105.332679</v>
      </c>
      <c r="K14" s="141">
        <v>190.51883000000001</v>
      </c>
      <c r="L14" s="141">
        <v>485.73204900000002</v>
      </c>
      <c r="M14" s="141">
        <v>303.1175810000002</v>
      </c>
      <c r="N14" s="141">
        <v>247.74874700000001</v>
      </c>
      <c r="O14" s="141">
        <v>105.015742</v>
      </c>
      <c r="P14" s="141">
        <v>49.704063000000005</v>
      </c>
      <c r="Q14" s="141">
        <v>487.80481000000032</v>
      </c>
      <c r="R14" s="141">
        <v>142.70778100000001</v>
      </c>
      <c r="S14" s="141">
        <v>497.49014400000044</v>
      </c>
      <c r="T14" s="141">
        <v>309.57615700000019</v>
      </c>
      <c r="U14" s="141">
        <v>2.4930210000000002</v>
      </c>
      <c r="V14" s="96"/>
      <c r="W14" s="97" t="s">
        <v>547</v>
      </c>
    </row>
    <row r="15" spans="1:23" ht="9" customHeight="1" x14ac:dyDescent="0.3">
      <c r="A15" s="96"/>
      <c r="B15" s="97" t="s">
        <v>348</v>
      </c>
      <c r="C15" s="141">
        <v>25.166001999999999</v>
      </c>
      <c r="D15" s="141">
        <v>197.518867</v>
      </c>
      <c r="E15" s="141">
        <v>36.402553000000012</v>
      </c>
      <c r="F15" s="141">
        <v>397.51953600000024</v>
      </c>
      <c r="G15" s="141">
        <v>171.080298</v>
      </c>
      <c r="H15" s="141">
        <v>1735.2016879999971</v>
      </c>
      <c r="I15" s="141">
        <v>6.4740140000000004</v>
      </c>
      <c r="J15" s="141">
        <v>40.020786999999999</v>
      </c>
      <c r="K15" s="141">
        <v>255.68986999999998</v>
      </c>
      <c r="L15" s="141">
        <v>458.15142799999973</v>
      </c>
      <c r="M15" s="141">
        <v>273.41653699999989</v>
      </c>
      <c r="N15" s="141">
        <v>295.72270600000002</v>
      </c>
      <c r="O15" s="141">
        <v>105.419267</v>
      </c>
      <c r="P15" s="141">
        <v>52.399328000000004</v>
      </c>
      <c r="Q15" s="141">
        <v>477.78686900000002</v>
      </c>
      <c r="R15" s="141">
        <v>143.14230499999996</v>
      </c>
      <c r="S15" s="141">
        <v>569.14266399999929</v>
      </c>
      <c r="T15" s="141">
        <v>330.21239400000002</v>
      </c>
      <c r="U15" s="141">
        <v>9.0083319999999993</v>
      </c>
      <c r="V15" s="96"/>
      <c r="W15" s="97" t="s">
        <v>548</v>
      </c>
    </row>
    <row r="16" spans="1:23" ht="9" customHeight="1" x14ac:dyDescent="0.3">
      <c r="A16" s="96"/>
      <c r="B16" s="97" t="s">
        <v>349</v>
      </c>
      <c r="C16" s="141">
        <v>31.882719999999992</v>
      </c>
      <c r="D16" s="141">
        <v>178.40721800000006</v>
      </c>
      <c r="E16" s="141">
        <v>38.022196999999998</v>
      </c>
      <c r="F16" s="141">
        <v>473.52657500000043</v>
      </c>
      <c r="G16" s="141">
        <v>181.89359200000001</v>
      </c>
      <c r="H16" s="141">
        <v>1861.644972999999</v>
      </c>
      <c r="I16" s="141">
        <v>26.964831</v>
      </c>
      <c r="J16" s="141">
        <v>44.019364000000003</v>
      </c>
      <c r="K16" s="141">
        <v>168.135119</v>
      </c>
      <c r="L16" s="141">
        <v>514.63828599999988</v>
      </c>
      <c r="M16" s="141">
        <v>307.56409500000018</v>
      </c>
      <c r="N16" s="141">
        <v>426.11429599999997</v>
      </c>
      <c r="O16" s="141">
        <v>134.507114</v>
      </c>
      <c r="P16" s="141">
        <v>49.986801999999997</v>
      </c>
      <c r="Q16" s="141">
        <v>540.87396699999999</v>
      </c>
      <c r="R16" s="141">
        <v>155.56391800000003</v>
      </c>
      <c r="S16" s="141">
        <v>572.98865599999954</v>
      </c>
      <c r="T16" s="141">
        <v>350.34643699999998</v>
      </c>
      <c r="U16" s="141">
        <v>4.1531670000000007</v>
      </c>
      <c r="V16" s="96"/>
      <c r="W16" s="97" t="s">
        <v>549</v>
      </c>
    </row>
    <row r="17" spans="1:23" ht="9" customHeight="1" x14ac:dyDescent="0.3">
      <c r="A17" s="96"/>
      <c r="B17" s="97" t="s">
        <v>350</v>
      </c>
      <c r="C17" s="141">
        <v>23.650810999999994</v>
      </c>
      <c r="D17" s="141">
        <v>176.424666</v>
      </c>
      <c r="E17" s="141">
        <v>36.279323000000005</v>
      </c>
      <c r="F17" s="141">
        <v>441.17546400000026</v>
      </c>
      <c r="G17" s="141">
        <v>194.23448799999997</v>
      </c>
      <c r="H17" s="141">
        <v>1612.3670229999975</v>
      </c>
      <c r="I17" s="141">
        <v>16.056535999999998</v>
      </c>
      <c r="J17" s="141">
        <v>78.566362999999996</v>
      </c>
      <c r="K17" s="141">
        <v>210.42129999999997</v>
      </c>
      <c r="L17" s="141">
        <v>437.69211699999994</v>
      </c>
      <c r="M17" s="141">
        <v>259.54350900000003</v>
      </c>
      <c r="N17" s="141">
        <v>322.28698299999996</v>
      </c>
      <c r="O17" s="141">
        <v>107.29378199999999</v>
      </c>
      <c r="P17" s="141">
        <v>41.914661999999993</v>
      </c>
      <c r="Q17" s="141">
        <v>383.06991699999992</v>
      </c>
      <c r="R17" s="141">
        <v>131.03282099999996</v>
      </c>
      <c r="S17" s="141">
        <v>503.1998310000003</v>
      </c>
      <c r="T17" s="141">
        <v>302.33194599999985</v>
      </c>
      <c r="U17" s="141">
        <v>3.6311749999999998</v>
      </c>
      <c r="V17" s="96"/>
      <c r="W17" s="97" t="s">
        <v>550</v>
      </c>
    </row>
    <row r="18" spans="1:23" ht="9" customHeight="1" x14ac:dyDescent="0.3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 x14ac:dyDescent="0.3">
      <c r="A19" s="100">
        <v>2022</v>
      </c>
      <c r="B19" s="97" t="s">
        <v>339</v>
      </c>
      <c r="C19" s="141">
        <v>38.417644999999993</v>
      </c>
      <c r="D19" s="141">
        <v>132.46091100000001</v>
      </c>
      <c r="E19" s="141">
        <v>44.235347000000004</v>
      </c>
      <c r="F19" s="141">
        <v>373.66719199999955</v>
      </c>
      <c r="G19" s="141">
        <v>155.566858</v>
      </c>
      <c r="H19" s="141">
        <v>1804.3587659999973</v>
      </c>
      <c r="I19" s="141">
        <v>29.406763999999999</v>
      </c>
      <c r="J19" s="141">
        <v>94.534595999999993</v>
      </c>
      <c r="K19" s="141">
        <v>300.69129499999997</v>
      </c>
      <c r="L19" s="141">
        <v>446.08756900000009</v>
      </c>
      <c r="M19" s="141">
        <v>304.39131200000003</v>
      </c>
      <c r="N19" s="141">
        <v>175.767844</v>
      </c>
      <c r="O19" s="141">
        <v>127.169117</v>
      </c>
      <c r="P19" s="141">
        <v>45.781829999999999</v>
      </c>
      <c r="Q19" s="141">
        <v>559.70288199999993</v>
      </c>
      <c r="R19" s="141">
        <v>135.77087500000002</v>
      </c>
      <c r="S19" s="141">
        <v>540.1847459999999</v>
      </c>
      <c r="T19" s="141">
        <v>317.32253600000001</v>
      </c>
      <c r="U19" s="141">
        <v>3.1570009999999997</v>
      </c>
      <c r="V19" s="100">
        <v>2022</v>
      </c>
      <c r="W19" s="97" t="s">
        <v>539</v>
      </c>
    </row>
    <row r="20" spans="1:23" ht="9" customHeight="1" x14ac:dyDescent="0.3">
      <c r="A20" s="96"/>
      <c r="B20" s="97" t="s">
        <v>340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96"/>
      <c r="W20" s="97" t="s">
        <v>540</v>
      </c>
    </row>
    <row r="21" spans="1:23" ht="9" customHeight="1" x14ac:dyDescent="0.3">
      <c r="A21" s="96"/>
      <c r="B21" s="97" t="s">
        <v>341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96"/>
      <c r="W21" s="97" t="s">
        <v>541</v>
      </c>
    </row>
    <row r="22" spans="1:23" ht="9" customHeight="1" x14ac:dyDescent="0.3">
      <c r="A22" s="96"/>
      <c r="B22" s="97" t="s">
        <v>342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96"/>
      <c r="W22" s="97" t="s">
        <v>542</v>
      </c>
    </row>
    <row r="23" spans="1:23" ht="9" customHeight="1" x14ac:dyDescent="0.3">
      <c r="A23" s="96"/>
      <c r="B23" s="97" t="s">
        <v>343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96"/>
      <c r="W23" s="97" t="s">
        <v>543</v>
      </c>
    </row>
    <row r="24" spans="1:23" ht="9" customHeight="1" x14ac:dyDescent="0.3">
      <c r="A24" s="96"/>
      <c r="B24" s="97" t="s">
        <v>344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96"/>
      <c r="W24" s="97" t="s">
        <v>544</v>
      </c>
    </row>
    <row r="25" spans="1:23" ht="9" customHeight="1" x14ac:dyDescent="0.3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545</v>
      </c>
    </row>
    <row r="26" spans="1:23" ht="9" customHeight="1" x14ac:dyDescent="0.3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546</v>
      </c>
    </row>
    <row r="27" spans="1:23" ht="9" customHeight="1" x14ac:dyDescent="0.3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 x14ac:dyDescent="0.3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 x14ac:dyDescent="0.3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 x14ac:dyDescent="0.3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 x14ac:dyDescent="0.35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 x14ac:dyDescent="0.3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 x14ac:dyDescent="0.35"/>
    <row r="34" spans="1:16" ht="14.4" thickBot="1" x14ac:dyDescent="0.35">
      <c r="B34" s="142" t="s">
        <v>201</v>
      </c>
      <c r="C34" s="260" t="s">
        <v>4</v>
      </c>
      <c r="D34" s="261"/>
      <c r="E34" s="261"/>
      <c r="F34" s="261"/>
      <c r="G34" s="262"/>
      <c r="H34" s="143"/>
      <c r="I34" s="144"/>
      <c r="J34" s="145"/>
      <c r="K34" s="142" t="s">
        <v>575</v>
      </c>
      <c r="L34" s="260" t="s">
        <v>416</v>
      </c>
      <c r="M34" s="261"/>
      <c r="N34" s="261"/>
      <c r="O34" s="261"/>
      <c r="P34" s="262"/>
    </row>
    <row r="35" spans="1:16" ht="9.75" customHeight="1" x14ac:dyDescent="0.3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 x14ac:dyDescent="0.3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 x14ac:dyDescent="0.3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 x14ac:dyDescent="0.3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 x14ac:dyDescent="0.3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 x14ac:dyDescent="0.3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 x14ac:dyDescent="0.3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 x14ac:dyDescent="0.3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 x14ac:dyDescent="0.3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 x14ac:dyDescent="0.3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 x14ac:dyDescent="0.3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 x14ac:dyDescent="0.3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 x14ac:dyDescent="0.3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 x14ac:dyDescent="0.3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 x14ac:dyDescent="0.3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 x14ac:dyDescent="0.3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 x14ac:dyDescent="0.3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 x14ac:dyDescent="0.3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 x14ac:dyDescent="0.3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 x14ac:dyDescent="0.3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 x14ac:dyDescent="0.3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 x14ac:dyDescent="0.3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 x14ac:dyDescent="0.3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 x14ac:dyDescent="0.3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 x14ac:dyDescent="0.3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 x14ac:dyDescent="0.3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 x14ac:dyDescent="0.3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 x14ac:dyDescent="0.3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 x14ac:dyDescent="0.3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 x14ac:dyDescent="0.3"/>
    <row r="65" spans="1:21" ht="9.75" customHeight="1" x14ac:dyDescent="0.3">
      <c r="C65" s="152" t="s">
        <v>325</v>
      </c>
      <c r="L65" s="152" t="s">
        <v>596</v>
      </c>
    </row>
    <row r="66" spans="1:21" ht="14.4" thickBot="1" x14ac:dyDescent="0.35"/>
    <row r="67" spans="1:21" ht="14.4" thickBot="1" x14ac:dyDescent="0.35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 x14ac:dyDescent="0.3">
      <c r="A68" s="259" t="s">
        <v>324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</row>
    <row r="70" spans="1:21" ht="29.25" customHeight="1" x14ac:dyDescent="0.3">
      <c r="A70" s="258" t="s">
        <v>516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</row>
    <row r="72" spans="1:21" x14ac:dyDescent="0.3">
      <c r="L72" s="141"/>
    </row>
    <row r="73" spans="1:21" x14ac:dyDescent="0.3">
      <c r="L73" s="141"/>
    </row>
  </sheetData>
  <mergeCells count="11">
    <mergeCell ref="A70:U70"/>
    <mergeCell ref="C34:G34"/>
    <mergeCell ref="L34:P34"/>
    <mergeCell ref="A4:A5"/>
    <mergeCell ref="B4:B5"/>
    <mergeCell ref="A68:U68"/>
    <mergeCell ref="A2:W2"/>
    <mergeCell ref="A3:W3"/>
    <mergeCell ref="C4:U4"/>
    <mergeCell ref="V4:V5"/>
    <mergeCell ref="W4:W5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88"/>
  <sheetViews>
    <sheetView showGridLines="0" topLeftCell="A2" zoomScale="90" zoomScaleNormal="90" workbookViewId="0">
      <selection activeCell="A2" sqref="A2:U2"/>
    </sheetView>
  </sheetViews>
  <sheetFormatPr defaultColWidth="9.109375" defaultRowHeight="9.6" x14ac:dyDescent="0.2"/>
  <cols>
    <col min="1" max="1" width="6.88671875" style="96" customWidth="1"/>
    <col min="2" max="2" width="9.88671875" style="159" bestFit="1" customWidth="1"/>
    <col min="3" max="19" width="7.44140625" style="159" customWidth="1"/>
    <col min="20" max="20" width="9.109375" style="96"/>
    <col min="21" max="16384" width="9.109375" style="159"/>
  </cols>
  <sheetData>
    <row r="1" spans="1:21" hidden="1" x14ac:dyDescent="0.2"/>
    <row r="2" spans="1:21" s="103" customFormat="1" ht="9" customHeight="1" x14ac:dyDescent="0.2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s="103" customFormat="1" ht="27" customHeight="1" thickBot="1" x14ac:dyDescent="0.3">
      <c r="A3" s="269" t="s">
        <v>682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</row>
    <row r="4" spans="1:21" s="98" customFormat="1" ht="11.25" customHeight="1" thickBot="1" x14ac:dyDescent="0.3">
      <c r="A4" s="230" t="s">
        <v>162</v>
      </c>
      <c r="B4" s="230" t="s">
        <v>163</v>
      </c>
      <c r="C4" s="266" t="s">
        <v>681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  <c r="T4" s="230" t="s">
        <v>536</v>
      </c>
      <c r="U4" s="230" t="s">
        <v>523</v>
      </c>
    </row>
    <row r="5" spans="1:21" ht="20.25" customHeight="1" thickBot="1" x14ac:dyDescent="0.25">
      <c r="A5" s="231"/>
      <c r="B5" s="231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31"/>
      <c r="U5" s="231"/>
    </row>
    <row r="6" spans="1:21" x14ac:dyDescent="0.2">
      <c r="A6" s="100">
        <v>2021</v>
      </c>
      <c r="B6" s="159" t="s">
        <v>339</v>
      </c>
      <c r="C6" s="101">
        <v>13.837844</v>
      </c>
      <c r="D6" s="101">
        <v>76.340007</v>
      </c>
      <c r="E6" s="101">
        <v>108.54967600000003</v>
      </c>
      <c r="F6" s="101">
        <v>41.037958000000003</v>
      </c>
      <c r="G6" s="101">
        <v>6.2027429999999999</v>
      </c>
      <c r="H6" s="101">
        <v>9.0973869999999994</v>
      </c>
      <c r="I6" s="101">
        <v>46.142474999999997</v>
      </c>
      <c r="J6" s="101">
        <v>50.119777999999997</v>
      </c>
      <c r="K6" s="101">
        <v>22.705871000000002</v>
      </c>
      <c r="L6" s="101">
        <v>71.335808999999998</v>
      </c>
      <c r="M6" s="101">
        <v>9.3028019999999998</v>
      </c>
      <c r="N6" s="101">
        <v>66.081739999999996</v>
      </c>
      <c r="O6" s="101">
        <v>2.3801190000000005</v>
      </c>
      <c r="P6" s="101">
        <v>0.39221200000000001</v>
      </c>
      <c r="Q6" s="101">
        <v>57.006700000000002</v>
      </c>
      <c r="R6" s="101">
        <v>33.888327999999994</v>
      </c>
      <c r="S6" s="101">
        <v>16.482109999999999</v>
      </c>
      <c r="T6" s="100">
        <v>2021</v>
      </c>
      <c r="U6" s="159" t="s">
        <v>539</v>
      </c>
    </row>
    <row r="7" spans="1:21" x14ac:dyDescent="0.2">
      <c r="B7" s="159" t="s">
        <v>340</v>
      </c>
      <c r="C7" s="101">
        <v>13.863816</v>
      </c>
      <c r="D7" s="101">
        <v>67.041944999999998</v>
      </c>
      <c r="E7" s="101">
        <v>103.160465</v>
      </c>
      <c r="F7" s="101">
        <v>41.171025</v>
      </c>
      <c r="G7" s="101">
        <v>6.8845640000000001</v>
      </c>
      <c r="H7" s="101">
        <v>10.574953000000001</v>
      </c>
      <c r="I7" s="101">
        <v>36.436160000000001</v>
      </c>
      <c r="J7" s="101">
        <v>56.954931999999999</v>
      </c>
      <c r="K7" s="101">
        <v>21.149439999999998</v>
      </c>
      <c r="L7" s="101">
        <v>61.186686000000002</v>
      </c>
      <c r="M7" s="101">
        <v>8.2719190000000005</v>
      </c>
      <c r="N7" s="101">
        <v>54.605846999999997</v>
      </c>
      <c r="O7" s="101">
        <v>2.880951</v>
      </c>
      <c r="P7" s="101">
        <v>0.44686800000000004</v>
      </c>
      <c r="Q7" s="101">
        <v>63.688327999999998</v>
      </c>
      <c r="R7" s="101">
        <v>22.923940999999999</v>
      </c>
      <c r="S7" s="101">
        <v>10.972276000000001</v>
      </c>
      <c r="U7" s="159" t="s">
        <v>540</v>
      </c>
    </row>
    <row r="8" spans="1:21" x14ac:dyDescent="0.2">
      <c r="B8" s="159" t="s">
        <v>341</v>
      </c>
      <c r="C8" s="101">
        <v>18.795918</v>
      </c>
      <c r="D8" s="101">
        <v>90.564177000000001</v>
      </c>
      <c r="E8" s="101">
        <v>142.90159400000002</v>
      </c>
      <c r="F8" s="101">
        <v>52.166190999999998</v>
      </c>
      <c r="G8" s="101">
        <v>7.2852779999999999</v>
      </c>
      <c r="H8" s="101">
        <v>17.079287999999998</v>
      </c>
      <c r="I8" s="101">
        <v>48.573529000000001</v>
      </c>
      <c r="J8" s="101">
        <v>70.939504999999997</v>
      </c>
      <c r="K8" s="101">
        <v>25.319429</v>
      </c>
      <c r="L8" s="101">
        <v>91.256804000000002</v>
      </c>
      <c r="M8" s="101">
        <v>9.5787370000000003</v>
      </c>
      <c r="N8" s="101">
        <v>93.728175000000022</v>
      </c>
      <c r="O8" s="101">
        <v>4.2373479999999999</v>
      </c>
      <c r="P8" s="101">
        <v>0.33067800000000003</v>
      </c>
      <c r="Q8" s="101">
        <v>57.706294</v>
      </c>
      <c r="R8" s="101">
        <v>29.964100000000002</v>
      </c>
      <c r="S8" s="101">
        <v>17.772212</v>
      </c>
      <c r="U8" s="159" t="s">
        <v>541</v>
      </c>
    </row>
    <row r="9" spans="1:21" x14ac:dyDescent="0.2">
      <c r="B9" s="159" t="s">
        <v>342</v>
      </c>
      <c r="C9" s="101">
        <v>15.516891000000001</v>
      </c>
      <c r="D9" s="101">
        <v>82.484141000000008</v>
      </c>
      <c r="E9" s="101">
        <v>142.58854099999999</v>
      </c>
      <c r="F9" s="101">
        <v>49.379355000000004</v>
      </c>
      <c r="G9" s="101">
        <v>7.4276970000000002</v>
      </c>
      <c r="H9" s="101">
        <v>14.431715000000001</v>
      </c>
      <c r="I9" s="101">
        <v>44.976693000000004</v>
      </c>
      <c r="J9" s="101">
        <v>72.04534799999999</v>
      </c>
      <c r="K9" s="101">
        <v>27.954407999999997</v>
      </c>
      <c r="L9" s="101">
        <v>58.883704999999999</v>
      </c>
      <c r="M9" s="101">
        <v>9.755611</v>
      </c>
      <c r="N9" s="101">
        <v>78.364471000000009</v>
      </c>
      <c r="O9" s="101">
        <v>4.8935589999999998</v>
      </c>
      <c r="P9" s="101">
        <v>0.44192500000000001</v>
      </c>
      <c r="Q9" s="101">
        <v>70.311946000000006</v>
      </c>
      <c r="R9" s="101">
        <v>30.889472999999999</v>
      </c>
      <c r="S9" s="101">
        <v>22.020851999999998</v>
      </c>
      <c r="U9" s="159" t="s">
        <v>542</v>
      </c>
    </row>
    <row r="10" spans="1:21" x14ac:dyDescent="0.2">
      <c r="B10" s="159" t="s">
        <v>343</v>
      </c>
      <c r="C10" s="101">
        <v>16.347164999999997</v>
      </c>
      <c r="D10" s="101">
        <v>89.926907</v>
      </c>
      <c r="E10" s="101">
        <v>149.27770600000002</v>
      </c>
      <c r="F10" s="101">
        <v>50.505293000000002</v>
      </c>
      <c r="G10" s="101">
        <v>6.4029440000000006</v>
      </c>
      <c r="H10" s="101">
        <v>12.462002999999999</v>
      </c>
      <c r="I10" s="101">
        <v>32.570698</v>
      </c>
      <c r="J10" s="101">
        <v>77.751361999999986</v>
      </c>
      <c r="K10" s="101">
        <v>25.292743000000002</v>
      </c>
      <c r="L10" s="101">
        <v>101.45196800000001</v>
      </c>
      <c r="M10" s="101">
        <v>9.9060900000000007</v>
      </c>
      <c r="N10" s="101">
        <v>81.530172999999976</v>
      </c>
      <c r="O10" s="101">
        <v>5.2081060000000008</v>
      </c>
      <c r="P10" s="101">
        <v>0.74238099999999996</v>
      </c>
      <c r="Q10" s="101">
        <v>80.129241000000007</v>
      </c>
      <c r="R10" s="101">
        <v>32.328442000000003</v>
      </c>
      <c r="S10" s="101">
        <v>14.727122</v>
      </c>
      <c r="U10" s="159" t="s">
        <v>543</v>
      </c>
    </row>
    <row r="11" spans="1:21" x14ac:dyDescent="0.2">
      <c r="B11" s="159" t="s">
        <v>344</v>
      </c>
      <c r="C11" s="101">
        <v>14.470293999999999</v>
      </c>
      <c r="D11" s="101">
        <v>93.65760499999999</v>
      </c>
      <c r="E11" s="101">
        <v>162.064457</v>
      </c>
      <c r="F11" s="101">
        <v>50.299864999999997</v>
      </c>
      <c r="G11" s="101">
        <v>8.3384579999999993</v>
      </c>
      <c r="H11" s="101">
        <v>11.484289</v>
      </c>
      <c r="I11" s="101">
        <v>26.008796000000004</v>
      </c>
      <c r="J11" s="101">
        <v>78.989588999999995</v>
      </c>
      <c r="K11" s="101">
        <v>20.636157999999998</v>
      </c>
      <c r="L11" s="101">
        <v>65.117626999999999</v>
      </c>
      <c r="M11" s="101">
        <v>9.0749519999999997</v>
      </c>
      <c r="N11" s="101">
        <v>112.71600500000002</v>
      </c>
      <c r="O11" s="101">
        <v>3.3756539999999999</v>
      </c>
      <c r="P11" s="101">
        <v>0.74718799999999996</v>
      </c>
      <c r="Q11" s="101">
        <v>66.832897000000003</v>
      </c>
      <c r="R11" s="101">
        <v>31.549254999999999</v>
      </c>
      <c r="S11" s="101">
        <v>16.604922000000002</v>
      </c>
      <c r="U11" s="159" t="s">
        <v>544</v>
      </c>
    </row>
    <row r="12" spans="1:21" x14ac:dyDescent="0.2">
      <c r="B12" s="159" t="s">
        <v>345</v>
      </c>
      <c r="C12" s="101">
        <v>12.972255000000001</v>
      </c>
      <c r="D12" s="101">
        <v>93.614245999999994</v>
      </c>
      <c r="E12" s="101">
        <v>156.77808299999998</v>
      </c>
      <c r="F12" s="101">
        <v>51.174142000000003</v>
      </c>
      <c r="G12" s="101">
        <v>7.6781120000000005</v>
      </c>
      <c r="H12" s="101">
        <v>12.390988</v>
      </c>
      <c r="I12" s="101">
        <v>24.522372999999998</v>
      </c>
      <c r="J12" s="101">
        <v>80.434899000000001</v>
      </c>
      <c r="K12" s="101">
        <v>25.192343999999999</v>
      </c>
      <c r="L12" s="101">
        <v>72.944270000000017</v>
      </c>
      <c r="M12" s="101">
        <v>9.1428159999999998</v>
      </c>
      <c r="N12" s="101">
        <v>47.386547</v>
      </c>
      <c r="O12" s="101">
        <v>5.0266550000000008</v>
      </c>
      <c r="P12" s="101">
        <v>0.43631700000000007</v>
      </c>
      <c r="Q12" s="101">
        <v>65.413335000000004</v>
      </c>
      <c r="R12" s="101">
        <v>36.589072000000002</v>
      </c>
      <c r="S12" s="101">
        <v>21.912395000000004</v>
      </c>
      <c r="U12" s="159" t="s">
        <v>545</v>
      </c>
    </row>
    <row r="13" spans="1:21" x14ac:dyDescent="0.2">
      <c r="B13" s="159" t="s">
        <v>346</v>
      </c>
      <c r="C13" s="101">
        <v>14.571523000000001</v>
      </c>
      <c r="D13" s="101">
        <v>100.46834</v>
      </c>
      <c r="E13" s="101">
        <v>146.40391500000001</v>
      </c>
      <c r="F13" s="101">
        <v>52.618897000000004</v>
      </c>
      <c r="G13" s="101">
        <v>3.7014070000000001</v>
      </c>
      <c r="H13" s="101">
        <v>12.071695</v>
      </c>
      <c r="I13" s="101">
        <v>23.911512000000002</v>
      </c>
      <c r="J13" s="101">
        <v>80.540358999999995</v>
      </c>
      <c r="K13" s="101">
        <v>25.991355000000002</v>
      </c>
      <c r="L13" s="101">
        <v>79.246402000000018</v>
      </c>
      <c r="M13" s="101">
        <v>8.3557670000000002</v>
      </c>
      <c r="N13" s="101">
        <v>53.440899000000016</v>
      </c>
      <c r="O13" s="101">
        <v>4.7657169999999995</v>
      </c>
      <c r="P13" s="101">
        <v>0.66247400000000001</v>
      </c>
      <c r="Q13" s="101">
        <v>73.291495999999995</v>
      </c>
      <c r="R13" s="101">
        <v>36.591566999999998</v>
      </c>
      <c r="S13" s="101">
        <v>17.797795000000001</v>
      </c>
      <c r="U13" s="159" t="s">
        <v>546</v>
      </c>
    </row>
    <row r="14" spans="1:21" x14ac:dyDescent="0.2">
      <c r="B14" s="159" t="s">
        <v>347</v>
      </c>
      <c r="C14" s="101">
        <v>12.893189</v>
      </c>
      <c r="D14" s="101">
        <v>97.014341000000002</v>
      </c>
      <c r="E14" s="101">
        <v>158.23845399999999</v>
      </c>
      <c r="F14" s="101">
        <v>49.775672</v>
      </c>
      <c r="G14" s="101">
        <v>8.7502810000000011</v>
      </c>
      <c r="H14" s="101">
        <v>12.770171000000001</v>
      </c>
      <c r="I14" s="101">
        <v>28.890376</v>
      </c>
      <c r="J14" s="101">
        <v>93.605011000000019</v>
      </c>
      <c r="K14" s="101">
        <v>26.911202000000003</v>
      </c>
      <c r="L14" s="101">
        <v>82.480748000000006</v>
      </c>
      <c r="M14" s="101">
        <v>9.3473680000000012</v>
      </c>
      <c r="N14" s="101">
        <v>39.874814999999998</v>
      </c>
      <c r="O14" s="101">
        <v>2.9441860000000002</v>
      </c>
      <c r="P14" s="101">
        <v>0.70910200000000001</v>
      </c>
      <c r="Q14" s="101">
        <v>73.095763000000005</v>
      </c>
      <c r="R14" s="101">
        <v>35.934576</v>
      </c>
      <c r="S14" s="101">
        <v>21.877258000000005</v>
      </c>
      <c r="U14" s="159" t="s">
        <v>547</v>
      </c>
    </row>
    <row r="15" spans="1:21" x14ac:dyDescent="0.2">
      <c r="B15" s="159" t="s">
        <v>348</v>
      </c>
      <c r="C15" s="101">
        <v>11.598519000000001</v>
      </c>
      <c r="D15" s="101">
        <v>99.35785700000001</v>
      </c>
      <c r="E15" s="101">
        <v>192.06888699999999</v>
      </c>
      <c r="F15" s="101">
        <v>52.602319000000001</v>
      </c>
      <c r="G15" s="101">
        <v>6.600085</v>
      </c>
      <c r="H15" s="101">
        <v>15.491569</v>
      </c>
      <c r="I15" s="101">
        <v>35.691574000000003</v>
      </c>
      <c r="J15" s="101">
        <v>89.181190999999984</v>
      </c>
      <c r="K15" s="101">
        <v>27.100031999999995</v>
      </c>
      <c r="L15" s="101">
        <v>47.147970999999998</v>
      </c>
      <c r="M15" s="101">
        <v>11.842428</v>
      </c>
      <c r="N15" s="101">
        <v>79.933503999999999</v>
      </c>
      <c r="O15" s="101">
        <v>3.5630729999999993</v>
      </c>
      <c r="P15" s="101">
        <v>0.47811599999999999</v>
      </c>
      <c r="Q15" s="101">
        <v>82.775767999999999</v>
      </c>
      <c r="R15" s="101">
        <v>33.384855000000002</v>
      </c>
      <c r="S15" s="101">
        <v>21.662111000000003</v>
      </c>
      <c r="U15" s="159" t="s">
        <v>548</v>
      </c>
    </row>
    <row r="16" spans="1:21" x14ac:dyDescent="0.2">
      <c r="B16" s="159" t="s">
        <v>349</v>
      </c>
      <c r="C16" s="101">
        <v>11.884485</v>
      </c>
      <c r="D16" s="101">
        <v>110.92469000000001</v>
      </c>
      <c r="E16" s="101">
        <v>182.182074</v>
      </c>
      <c r="F16" s="101">
        <v>53.444502999999997</v>
      </c>
      <c r="G16" s="101">
        <v>7.1483539999999994</v>
      </c>
      <c r="H16" s="101">
        <v>14.336594999999999</v>
      </c>
      <c r="I16" s="101">
        <v>38.131124999999997</v>
      </c>
      <c r="J16" s="101">
        <v>69.548500000000004</v>
      </c>
      <c r="K16" s="101">
        <v>35.897310000000004</v>
      </c>
      <c r="L16" s="101">
        <v>82.398586000000009</v>
      </c>
      <c r="M16" s="101">
        <v>10.441212</v>
      </c>
      <c r="N16" s="101">
        <v>84.570190000000025</v>
      </c>
      <c r="O16" s="101">
        <v>5.6907360000000002</v>
      </c>
      <c r="P16" s="101">
        <v>0.93212000000000006</v>
      </c>
      <c r="Q16" s="101">
        <v>69.888824</v>
      </c>
      <c r="R16" s="101">
        <v>35.490508000000005</v>
      </c>
      <c r="S16" s="101">
        <v>24.441459000000005</v>
      </c>
      <c r="U16" s="159" t="s">
        <v>549</v>
      </c>
    </row>
    <row r="17" spans="1:21" x14ac:dyDescent="0.2">
      <c r="B17" s="159" t="s">
        <v>350</v>
      </c>
      <c r="C17" s="101">
        <v>16.393581000000001</v>
      </c>
      <c r="D17" s="101">
        <v>115.09549399999999</v>
      </c>
      <c r="E17" s="101">
        <v>166.37319300000001</v>
      </c>
      <c r="F17" s="101">
        <v>50.791850000000004</v>
      </c>
      <c r="G17" s="101">
        <v>8.1028479999999998</v>
      </c>
      <c r="H17" s="101">
        <v>16.116343000000001</v>
      </c>
      <c r="I17" s="101">
        <v>52.458750999999999</v>
      </c>
      <c r="J17" s="101">
        <v>62.619267000000001</v>
      </c>
      <c r="K17" s="101">
        <v>37.193023000000004</v>
      </c>
      <c r="L17" s="101">
        <v>118.50981200000001</v>
      </c>
      <c r="M17" s="101">
        <v>11.358383</v>
      </c>
      <c r="N17" s="101">
        <v>85.101262000000006</v>
      </c>
      <c r="O17" s="101">
        <v>5.4466249999999992</v>
      </c>
      <c r="P17" s="101">
        <v>0.69931100000000002</v>
      </c>
      <c r="Q17" s="101">
        <v>71.094594999999998</v>
      </c>
      <c r="R17" s="101">
        <v>35.621485</v>
      </c>
      <c r="S17" s="101">
        <v>17.473854000000003</v>
      </c>
      <c r="U17" s="159" t="s">
        <v>550</v>
      </c>
    </row>
    <row r="18" spans="1:21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 x14ac:dyDescent="0.2">
      <c r="A19" s="100">
        <v>2022</v>
      </c>
      <c r="B19" s="159" t="s">
        <v>339</v>
      </c>
      <c r="C19" s="101">
        <v>10.492274</v>
      </c>
      <c r="D19" s="101">
        <v>93.053656000000004</v>
      </c>
      <c r="E19" s="101">
        <v>128.64706100000001</v>
      </c>
      <c r="F19" s="101">
        <v>52.208506999999997</v>
      </c>
      <c r="G19" s="101">
        <v>6.3533020000000002</v>
      </c>
      <c r="H19" s="101">
        <v>11.316041999999999</v>
      </c>
      <c r="I19" s="101">
        <v>47.975829000000004</v>
      </c>
      <c r="J19" s="101">
        <v>55.658964000000005</v>
      </c>
      <c r="K19" s="101">
        <v>29.216084000000002</v>
      </c>
      <c r="L19" s="101">
        <v>94.41456500000001</v>
      </c>
      <c r="M19" s="101">
        <v>10.414194</v>
      </c>
      <c r="N19" s="101">
        <v>77.679503999999994</v>
      </c>
      <c r="O19" s="101">
        <v>5.0945270000000002</v>
      </c>
      <c r="P19" s="101">
        <v>1.0200199999999999</v>
      </c>
      <c r="Q19" s="101">
        <v>69.456056000000004</v>
      </c>
      <c r="R19" s="101">
        <v>47.003808999999997</v>
      </c>
      <c r="S19" s="101">
        <v>14.891092000000004</v>
      </c>
      <c r="T19" s="100">
        <v>2022</v>
      </c>
      <c r="U19" s="159" t="s">
        <v>539</v>
      </c>
    </row>
    <row r="20" spans="1:21" x14ac:dyDescent="0.2">
      <c r="B20" s="159" t="s">
        <v>340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U20" s="159" t="s">
        <v>540</v>
      </c>
    </row>
    <row r="21" spans="1:21" x14ac:dyDescent="0.2">
      <c r="B21" s="159" t="s">
        <v>341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U21" s="159" t="s">
        <v>541</v>
      </c>
    </row>
    <row r="22" spans="1:21" x14ac:dyDescent="0.2">
      <c r="B22" s="159" t="s">
        <v>342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U22" s="159" t="s">
        <v>542</v>
      </c>
    </row>
    <row r="23" spans="1:21" x14ac:dyDescent="0.2">
      <c r="B23" s="159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U23" s="159" t="s">
        <v>543</v>
      </c>
    </row>
    <row r="24" spans="1:21" x14ac:dyDescent="0.2">
      <c r="B24" s="159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U24" s="159" t="s">
        <v>544</v>
      </c>
    </row>
    <row r="25" spans="1:21" x14ac:dyDescent="0.2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545</v>
      </c>
    </row>
    <row r="26" spans="1:21" x14ac:dyDescent="0.2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546</v>
      </c>
    </row>
    <row r="27" spans="1:21" x14ac:dyDescent="0.2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 x14ac:dyDescent="0.2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 x14ac:dyDescent="0.2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 x14ac:dyDescent="0.2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 x14ac:dyDescent="0.2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3.8" x14ac:dyDescent="0.3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 x14ac:dyDescent="0.2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 x14ac:dyDescent="0.3">
      <c r="A34" s="269" t="s">
        <v>682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</row>
    <row r="35" spans="1:21" s="98" customFormat="1" ht="11.25" customHeight="1" thickBot="1" x14ac:dyDescent="0.3">
      <c r="A35" s="230" t="s">
        <v>162</v>
      </c>
      <c r="B35" s="230" t="s">
        <v>163</v>
      </c>
      <c r="C35" s="266" t="s">
        <v>681</v>
      </c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  <c r="T35" s="230" t="s">
        <v>536</v>
      </c>
      <c r="U35" s="230" t="s">
        <v>523</v>
      </c>
    </row>
    <row r="36" spans="1:21" ht="20.25" customHeight="1" thickBot="1" x14ac:dyDescent="0.25">
      <c r="A36" s="231"/>
      <c r="B36" s="231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31"/>
      <c r="U36" s="231"/>
    </row>
    <row r="37" spans="1:21" x14ac:dyDescent="0.2">
      <c r="A37" s="100">
        <v>2021</v>
      </c>
      <c r="B37" s="159" t="s">
        <v>339</v>
      </c>
      <c r="C37" s="101">
        <v>14.456792</v>
      </c>
      <c r="D37" s="101">
        <v>47.477936</v>
      </c>
      <c r="E37" s="101">
        <v>27.159079999999999</v>
      </c>
      <c r="F37" s="101">
        <v>26.568294000000002</v>
      </c>
      <c r="G37" s="101">
        <v>27.982248999999999</v>
      </c>
      <c r="H37" s="101">
        <v>33.627414000000002</v>
      </c>
      <c r="I37" s="101">
        <v>21.116723</v>
      </c>
      <c r="J37" s="101">
        <v>15.554273000000002</v>
      </c>
      <c r="K37" s="101">
        <v>1.610471</v>
      </c>
      <c r="L37" s="101">
        <v>489.47185899999999</v>
      </c>
      <c r="M37" s="101">
        <v>33.632657999999992</v>
      </c>
      <c r="N37" s="101">
        <v>125.409334</v>
      </c>
      <c r="O37" s="101">
        <v>213.68138200000001</v>
      </c>
      <c r="P37" s="101">
        <v>15.885222000000001</v>
      </c>
      <c r="Q37" s="101">
        <v>49.409618000000002</v>
      </c>
      <c r="R37" s="101">
        <v>41.976811999999995</v>
      </c>
      <c r="S37" s="101">
        <v>35.638866</v>
      </c>
      <c r="T37" s="100">
        <v>2021</v>
      </c>
      <c r="U37" s="159" t="s">
        <v>539</v>
      </c>
    </row>
    <row r="38" spans="1:21" x14ac:dyDescent="0.2">
      <c r="B38" s="159" t="s">
        <v>340</v>
      </c>
      <c r="C38" s="101">
        <v>19.343116000000002</v>
      </c>
      <c r="D38" s="101">
        <v>47.505108999999997</v>
      </c>
      <c r="E38" s="101">
        <v>27.927854</v>
      </c>
      <c r="F38" s="101">
        <v>31.895341000000002</v>
      </c>
      <c r="G38" s="101">
        <v>27.766659999999998</v>
      </c>
      <c r="H38" s="101">
        <v>32.658091999999996</v>
      </c>
      <c r="I38" s="101">
        <v>22.839917</v>
      </c>
      <c r="J38" s="101">
        <v>15.608449</v>
      </c>
      <c r="K38" s="101">
        <v>1.359569</v>
      </c>
      <c r="L38" s="101">
        <v>599.6816510000001</v>
      </c>
      <c r="M38" s="101">
        <v>43.063660999999996</v>
      </c>
      <c r="N38" s="101">
        <v>123.26820800000002</v>
      </c>
      <c r="O38" s="101">
        <v>239.840373</v>
      </c>
      <c r="P38" s="101">
        <v>16.083669</v>
      </c>
      <c r="Q38" s="101">
        <v>56.463754999999999</v>
      </c>
      <c r="R38" s="101">
        <v>38.988557999999998</v>
      </c>
      <c r="S38" s="101">
        <v>36.556287000000005</v>
      </c>
      <c r="U38" s="159" t="s">
        <v>540</v>
      </c>
    </row>
    <row r="39" spans="1:21" x14ac:dyDescent="0.2">
      <c r="B39" s="159" t="s">
        <v>341</v>
      </c>
      <c r="C39" s="101">
        <v>17.479892</v>
      </c>
      <c r="D39" s="101">
        <v>56.558034999999997</v>
      </c>
      <c r="E39" s="101">
        <v>34.421883999999999</v>
      </c>
      <c r="F39" s="101">
        <v>41.507789000000002</v>
      </c>
      <c r="G39" s="101">
        <v>39.367113999999994</v>
      </c>
      <c r="H39" s="101">
        <v>38.673926999999999</v>
      </c>
      <c r="I39" s="101">
        <v>28.198049000000001</v>
      </c>
      <c r="J39" s="101">
        <v>20.097014999999999</v>
      </c>
      <c r="K39" s="101">
        <v>2.070754</v>
      </c>
      <c r="L39" s="101">
        <v>606.03968800000007</v>
      </c>
      <c r="M39" s="101">
        <v>42.607830999999997</v>
      </c>
      <c r="N39" s="101">
        <v>166.004007</v>
      </c>
      <c r="O39" s="101">
        <v>285.191596</v>
      </c>
      <c r="P39" s="101">
        <v>37.199736000000001</v>
      </c>
      <c r="Q39" s="101">
        <v>62.703209000000001</v>
      </c>
      <c r="R39" s="101">
        <v>50.922975000000001</v>
      </c>
      <c r="S39" s="101">
        <v>45.474252000000007</v>
      </c>
      <c r="U39" s="159" t="s">
        <v>541</v>
      </c>
    </row>
    <row r="40" spans="1:21" x14ac:dyDescent="0.2">
      <c r="B40" s="159" t="s">
        <v>342</v>
      </c>
      <c r="C40" s="101">
        <v>16.818777000000001</v>
      </c>
      <c r="D40" s="101">
        <v>49.907896000000001</v>
      </c>
      <c r="E40" s="101">
        <v>32.813681000000003</v>
      </c>
      <c r="F40" s="101">
        <v>43.203766000000002</v>
      </c>
      <c r="G40" s="101">
        <v>38.342257000000004</v>
      </c>
      <c r="H40" s="101">
        <v>36.491720000000001</v>
      </c>
      <c r="I40" s="101">
        <v>18.692861000000001</v>
      </c>
      <c r="J40" s="101">
        <v>20.515889000000001</v>
      </c>
      <c r="K40" s="101">
        <v>1.8909630000000002</v>
      </c>
      <c r="L40" s="101">
        <v>656.92493799999988</v>
      </c>
      <c r="M40" s="101">
        <v>51.192037000000006</v>
      </c>
      <c r="N40" s="101">
        <v>151.60696799999994</v>
      </c>
      <c r="O40" s="101">
        <v>267.78169400000002</v>
      </c>
      <c r="P40" s="101">
        <v>23.992923000000001</v>
      </c>
      <c r="Q40" s="101">
        <v>61.093623000000008</v>
      </c>
      <c r="R40" s="101">
        <v>55.107837000000004</v>
      </c>
      <c r="S40" s="101">
        <v>41.071000999999995</v>
      </c>
      <c r="U40" s="159" t="s">
        <v>542</v>
      </c>
    </row>
    <row r="41" spans="1:21" x14ac:dyDescent="0.2">
      <c r="B41" s="159" t="s">
        <v>343</v>
      </c>
      <c r="C41" s="101">
        <v>13.687427000000001</v>
      </c>
      <c r="D41" s="101">
        <v>49.223725999999999</v>
      </c>
      <c r="E41" s="101">
        <v>33.047024999999998</v>
      </c>
      <c r="F41" s="101">
        <v>44.819946000000002</v>
      </c>
      <c r="G41" s="101">
        <v>41.451370999999995</v>
      </c>
      <c r="H41" s="101">
        <v>32.341861000000002</v>
      </c>
      <c r="I41" s="101">
        <v>22.097884000000001</v>
      </c>
      <c r="J41" s="101">
        <v>17.272784000000001</v>
      </c>
      <c r="K41" s="101">
        <v>2.5366580000000001</v>
      </c>
      <c r="L41" s="101">
        <v>724.27622099999996</v>
      </c>
      <c r="M41" s="101">
        <v>41.370238000000001</v>
      </c>
      <c r="N41" s="101">
        <v>171.04061199999995</v>
      </c>
      <c r="O41" s="101">
        <v>244.15634800000001</v>
      </c>
      <c r="P41" s="101">
        <v>19.354237999999999</v>
      </c>
      <c r="Q41" s="101">
        <v>62.096880999999996</v>
      </c>
      <c r="R41" s="101">
        <v>56.882527000000003</v>
      </c>
      <c r="S41" s="101">
        <v>37.819311999999996</v>
      </c>
      <c r="U41" s="159" t="s">
        <v>543</v>
      </c>
    </row>
    <row r="42" spans="1:21" x14ac:dyDescent="0.2">
      <c r="B42" s="159" t="s">
        <v>344</v>
      </c>
      <c r="C42" s="101">
        <v>14.570419999999999</v>
      </c>
      <c r="D42" s="101">
        <v>49.673455000000004</v>
      </c>
      <c r="E42" s="101">
        <v>37.741520999999999</v>
      </c>
      <c r="F42" s="101">
        <v>49.772972999999993</v>
      </c>
      <c r="G42" s="101">
        <v>49.536926000000001</v>
      </c>
      <c r="H42" s="101">
        <v>37.981079000000001</v>
      </c>
      <c r="I42" s="101">
        <v>25.219522999999999</v>
      </c>
      <c r="J42" s="101">
        <v>19.113976000000001</v>
      </c>
      <c r="K42" s="101">
        <v>2.108482</v>
      </c>
      <c r="L42" s="101">
        <v>634.15315299999997</v>
      </c>
      <c r="M42" s="101">
        <v>39.824796999999997</v>
      </c>
      <c r="N42" s="101">
        <v>151.94448599999998</v>
      </c>
      <c r="O42" s="101">
        <v>279.360525</v>
      </c>
      <c r="P42" s="101">
        <v>24.479508000000003</v>
      </c>
      <c r="Q42" s="101">
        <v>57.233584</v>
      </c>
      <c r="R42" s="101">
        <v>55.937810999999996</v>
      </c>
      <c r="S42" s="101">
        <v>38.759501</v>
      </c>
      <c r="U42" s="159" t="s">
        <v>544</v>
      </c>
    </row>
    <row r="43" spans="1:21" x14ac:dyDescent="0.2">
      <c r="B43" s="159" t="s">
        <v>345</v>
      </c>
      <c r="C43" s="101">
        <v>12.79139</v>
      </c>
      <c r="D43" s="101">
        <v>53.397228000000005</v>
      </c>
      <c r="E43" s="101">
        <v>38.216388999999999</v>
      </c>
      <c r="F43" s="101">
        <v>49.690178000000003</v>
      </c>
      <c r="G43" s="101">
        <v>51.298113999999998</v>
      </c>
      <c r="H43" s="101">
        <v>37.563375999999998</v>
      </c>
      <c r="I43" s="101">
        <v>27.472923999999999</v>
      </c>
      <c r="J43" s="101">
        <v>20.853475</v>
      </c>
      <c r="K43" s="101">
        <v>2.218083</v>
      </c>
      <c r="L43" s="101">
        <v>868.67884900000001</v>
      </c>
      <c r="M43" s="101">
        <v>42.393021000000005</v>
      </c>
      <c r="N43" s="101">
        <v>181.61300199999999</v>
      </c>
      <c r="O43" s="101">
        <v>310.07034900000002</v>
      </c>
      <c r="P43" s="101">
        <v>20.085626000000001</v>
      </c>
      <c r="Q43" s="101">
        <v>62.510129000000006</v>
      </c>
      <c r="R43" s="101">
        <v>55.118603999999998</v>
      </c>
      <c r="S43" s="101">
        <v>41.37941</v>
      </c>
      <c r="U43" s="159" t="s">
        <v>545</v>
      </c>
    </row>
    <row r="44" spans="1:21" x14ac:dyDescent="0.2">
      <c r="B44" s="159" t="s">
        <v>346</v>
      </c>
      <c r="C44" s="101">
        <v>14.021132999999999</v>
      </c>
      <c r="D44" s="101">
        <v>53.132722999999999</v>
      </c>
      <c r="E44" s="101">
        <v>34.836328999999992</v>
      </c>
      <c r="F44" s="101">
        <v>43.838248999999998</v>
      </c>
      <c r="G44" s="101">
        <v>44.686779000000001</v>
      </c>
      <c r="H44" s="101">
        <v>49.88353</v>
      </c>
      <c r="I44" s="101">
        <v>19.084467</v>
      </c>
      <c r="J44" s="101">
        <v>14.876416000000001</v>
      </c>
      <c r="K44" s="101">
        <v>1.113917</v>
      </c>
      <c r="L44" s="101">
        <v>880.51788199999999</v>
      </c>
      <c r="M44" s="101">
        <v>39.844613999999993</v>
      </c>
      <c r="N44" s="101">
        <v>165.97088199999996</v>
      </c>
      <c r="O44" s="101">
        <v>256.297798</v>
      </c>
      <c r="P44" s="101">
        <v>20.366398</v>
      </c>
      <c r="Q44" s="101">
        <v>47.132461000000006</v>
      </c>
      <c r="R44" s="101">
        <v>52.354421000000002</v>
      </c>
      <c r="S44" s="101">
        <v>37.645028000000003</v>
      </c>
      <c r="U44" s="159" t="s">
        <v>546</v>
      </c>
    </row>
    <row r="45" spans="1:21" x14ac:dyDescent="0.2">
      <c r="B45" s="159" t="s">
        <v>347</v>
      </c>
      <c r="C45" s="101">
        <v>29.941423</v>
      </c>
      <c r="D45" s="101">
        <v>55.074530000000003</v>
      </c>
      <c r="E45" s="101">
        <v>35.654741999999999</v>
      </c>
      <c r="F45" s="101">
        <v>43.794229000000001</v>
      </c>
      <c r="G45" s="101">
        <v>44.942943</v>
      </c>
      <c r="H45" s="101">
        <v>52.193219999999997</v>
      </c>
      <c r="I45" s="101">
        <v>21.379463000000001</v>
      </c>
      <c r="J45" s="101">
        <v>21.371532999999999</v>
      </c>
      <c r="K45" s="101">
        <v>1.6937849999999999</v>
      </c>
      <c r="L45" s="101">
        <v>1017.3610089999995</v>
      </c>
      <c r="M45" s="101">
        <v>43.347635000000004</v>
      </c>
      <c r="N45" s="101">
        <v>179.80392700000004</v>
      </c>
      <c r="O45" s="101">
        <v>246.992907</v>
      </c>
      <c r="P45" s="101">
        <v>25.138811000000004</v>
      </c>
      <c r="Q45" s="101">
        <v>61.010331000000001</v>
      </c>
      <c r="R45" s="101">
        <v>61.372940999999997</v>
      </c>
      <c r="S45" s="101">
        <v>49.462330000000001</v>
      </c>
      <c r="U45" s="159" t="s">
        <v>547</v>
      </c>
    </row>
    <row r="46" spans="1:21" x14ac:dyDescent="0.2">
      <c r="B46" s="159" t="s">
        <v>348</v>
      </c>
      <c r="C46" s="101">
        <v>35.840957000000003</v>
      </c>
      <c r="D46" s="101">
        <v>57.626564000000002</v>
      </c>
      <c r="E46" s="101">
        <v>35.204523999999999</v>
      </c>
      <c r="F46" s="101">
        <v>38.806184999999999</v>
      </c>
      <c r="G46" s="101">
        <v>46.296200999999996</v>
      </c>
      <c r="H46" s="101">
        <v>37.416575000000002</v>
      </c>
      <c r="I46" s="101">
        <v>23.619755999999999</v>
      </c>
      <c r="J46" s="101">
        <v>20.328935999999999</v>
      </c>
      <c r="K46" s="101">
        <v>2.3747039999999999</v>
      </c>
      <c r="L46" s="101">
        <v>1088.9739649999997</v>
      </c>
      <c r="M46" s="101">
        <v>54.490499</v>
      </c>
      <c r="N46" s="101">
        <v>159.749695</v>
      </c>
      <c r="O46" s="101">
        <v>300.983903</v>
      </c>
      <c r="P46" s="101">
        <v>19.860670999999996</v>
      </c>
      <c r="Q46" s="101">
        <v>58.025779999999997</v>
      </c>
      <c r="R46" s="101">
        <v>65.200552000000002</v>
      </c>
      <c r="S46" s="101">
        <v>44.154720000000005</v>
      </c>
      <c r="U46" s="159" t="s">
        <v>548</v>
      </c>
    </row>
    <row r="47" spans="1:21" x14ac:dyDescent="0.2">
      <c r="B47" s="159" t="s">
        <v>349</v>
      </c>
      <c r="C47" s="101">
        <v>27.605319999999999</v>
      </c>
      <c r="D47" s="101">
        <v>57.386887000000002</v>
      </c>
      <c r="E47" s="101">
        <v>39.567523999999999</v>
      </c>
      <c r="F47" s="101">
        <v>38.612293000000001</v>
      </c>
      <c r="G47" s="101">
        <v>50.266678999999996</v>
      </c>
      <c r="H47" s="101">
        <v>36.933551999999999</v>
      </c>
      <c r="I47" s="101">
        <v>30.865022000000003</v>
      </c>
      <c r="J47" s="101">
        <v>21.054563000000002</v>
      </c>
      <c r="K47" s="101">
        <v>2.1214</v>
      </c>
      <c r="L47" s="101">
        <v>1034.9080220000001</v>
      </c>
      <c r="M47" s="101">
        <v>52.57595400000001</v>
      </c>
      <c r="N47" s="101">
        <v>321.33717300000001</v>
      </c>
      <c r="O47" s="101">
        <v>272.17265399999997</v>
      </c>
      <c r="P47" s="101">
        <v>32.309215999999999</v>
      </c>
      <c r="Q47" s="101">
        <v>62.441635000000005</v>
      </c>
      <c r="R47" s="101">
        <v>67.488629000000003</v>
      </c>
      <c r="S47" s="101">
        <v>44.599199999999996</v>
      </c>
      <c r="U47" s="159" t="s">
        <v>549</v>
      </c>
    </row>
    <row r="48" spans="1:21" x14ac:dyDescent="0.2">
      <c r="B48" s="159" t="s">
        <v>350</v>
      </c>
      <c r="C48" s="101">
        <v>20.986554000000002</v>
      </c>
      <c r="D48" s="101">
        <v>57.433643000000004</v>
      </c>
      <c r="E48" s="101">
        <v>35.769510000000004</v>
      </c>
      <c r="F48" s="101">
        <v>38.520263</v>
      </c>
      <c r="G48" s="101">
        <v>43.935340999999994</v>
      </c>
      <c r="H48" s="101">
        <v>37.444505999999997</v>
      </c>
      <c r="I48" s="101">
        <v>24.271052999999998</v>
      </c>
      <c r="J48" s="101">
        <v>18.743759000000001</v>
      </c>
      <c r="K48" s="101">
        <v>1.456202</v>
      </c>
      <c r="L48" s="101">
        <v>956.30664300000024</v>
      </c>
      <c r="M48" s="101">
        <v>48.263123999999998</v>
      </c>
      <c r="N48" s="101">
        <v>329.0083229999999</v>
      </c>
      <c r="O48" s="101">
        <v>271.30351000000002</v>
      </c>
      <c r="P48" s="101">
        <v>41.427304999999997</v>
      </c>
      <c r="Q48" s="101">
        <v>53.638386999999994</v>
      </c>
      <c r="R48" s="101">
        <v>59.030394000000001</v>
      </c>
      <c r="S48" s="101">
        <v>40.825766000000002</v>
      </c>
      <c r="U48" s="159" t="s">
        <v>550</v>
      </c>
    </row>
    <row r="49" spans="1:21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 x14ac:dyDescent="0.2">
      <c r="A50" s="100">
        <v>2022</v>
      </c>
      <c r="B50" s="159" t="s">
        <v>339</v>
      </c>
      <c r="C50" s="101">
        <v>20.315742999999998</v>
      </c>
      <c r="D50" s="101">
        <v>53.742812000000001</v>
      </c>
      <c r="E50" s="101">
        <v>33.329473999999998</v>
      </c>
      <c r="F50" s="101">
        <v>32.989612999999999</v>
      </c>
      <c r="G50" s="101">
        <v>37.889626999999997</v>
      </c>
      <c r="H50" s="101">
        <v>36.606031999999999</v>
      </c>
      <c r="I50" s="101">
        <v>25.272488000000003</v>
      </c>
      <c r="J50" s="101">
        <v>16.414728999999998</v>
      </c>
      <c r="K50" s="101">
        <v>1.978583</v>
      </c>
      <c r="L50" s="101">
        <v>1056.3918869999998</v>
      </c>
      <c r="M50" s="101">
        <v>64.589512999999982</v>
      </c>
      <c r="N50" s="101">
        <v>182.48355300000003</v>
      </c>
      <c r="O50" s="101">
        <v>275.345797</v>
      </c>
      <c r="P50" s="101">
        <v>37.432375999999998</v>
      </c>
      <c r="Q50" s="101">
        <v>60.841282</v>
      </c>
      <c r="R50" s="101">
        <v>55.093674999999998</v>
      </c>
      <c r="S50" s="101">
        <v>42.124463000000006</v>
      </c>
      <c r="T50" s="100">
        <v>2022</v>
      </c>
      <c r="U50" s="159" t="s">
        <v>539</v>
      </c>
    </row>
    <row r="51" spans="1:21" x14ac:dyDescent="0.2">
      <c r="B51" s="159" t="s">
        <v>340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U51" s="159" t="s">
        <v>540</v>
      </c>
    </row>
    <row r="52" spans="1:21" x14ac:dyDescent="0.2">
      <c r="B52" s="159" t="s">
        <v>341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U52" s="159" t="s">
        <v>541</v>
      </c>
    </row>
    <row r="53" spans="1:21" x14ac:dyDescent="0.2">
      <c r="B53" s="159" t="s">
        <v>342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U53" s="159" t="s">
        <v>542</v>
      </c>
    </row>
    <row r="54" spans="1:21" x14ac:dyDescent="0.2">
      <c r="B54" s="159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U54" s="159" t="s">
        <v>543</v>
      </c>
    </row>
    <row r="55" spans="1:21" x14ac:dyDescent="0.2">
      <c r="B55" s="159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U55" s="159" t="s">
        <v>544</v>
      </c>
    </row>
    <row r="56" spans="1:21" x14ac:dyDescent="0.2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545</v>
      </c>
    </row>
    <row r="57" spans="1:21" x14ac:dyDescent="0.2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546</v>
      </c>
    </row>
    <row r="58" spans="1:21" x14ac:dyDescent="0.2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 x14ac:dyDescent="0.2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 x14ac:dyDescent="0.2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 x14ac:dyDescent="0.2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 x14ac:dyDescent="0.2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 x14ac:dyDescent="0.2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 x14ac:dyDescent="0.2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 x14ac:dyDescent="0.3">
      <c r="A65" s="269" t="s">
        <v>682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</row>
    <row r="66" spans="1:21" s="98" customFormat="1" ht="11.25" customHeight="1" thickBot="1" x14ac:dyDescent="0.3">
      <c r="A66" s="230" t="s">
        <v>162</v>
      </c>
      <c r="B66" s="230" t="s">
        <v>163</v>
      </c>
      <c r="C66" s="266" t="s">
        <v>681</v>
      </c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8"/>
      <c r="T66" s="230" t="s">
        <v>536</v>
      </c>
      <c r="U66" s="230" t="s">
        <v>523</v>
      </c>
    </row>
    <row r="67" spans="1:21" ht="20.25" customHeight="1" thickBot="1" x14ac:dyDescent="0.25">
      <c r="A67" s="231"/>
      <c r="B67" s="231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31"/>
      <c r="U67" s="231"/>
    </row>
    <row r="68" spans="1:21" x14ac:dyDescent="0.2">
      <c r="A68" s="100">
        <v>2021</v>
      </c>
      <c r="B68" s="159" t="s">
        <v>339</v>
      </c>
      <c r="C68" s="101">
        <v>8.5398800000000001</v>
      </c>
      <c r="D68" s="101">
        <v>1.045814</v>
      </c>
      <c r="E68" s="101">
        <v>2.512518</v>
      </c>
      <c r="F68" s="101">
        <v>182.01464799999999</v>
      </c>
      <c r="G68" s="101">
        <v>283.90811099999996</v>
      </c>
      <c r="H68" s="101">
        <v>76.304541</v>
      </c>
      <c r="I68" s="101">
        <v>24.137752999999996</v>
      </c>
      <c r="J68" s="101">
        <v>17.891112000000003</v>
      </c>
      <c r="K68" s="101">
        <v>0.38736599999999999</v>
      </c>
      <c r="L68" s="101">
        <v>65.715126999999981</v>
      </c>
      <c r="M68" s="101">
        <v>10.171878</v>
      </c>
      <c r="N68" s="101">
        <v>0.63020200000000004</v>
      </c>
      <c r="O68" s="101">
        <v>5.4778519999999995</v>
      </c>
      <c r="P68" s="101">
        <v>78.106735999999998</v>
      </c>
      <c r="Q68" s="101">
        <v>14.943741999999999</v>
      </c>
      <c r="R68" s="101">
        <v>0.17633200000000002</v>
      </c>
      <c r="S68" s="101">
        <v>3.7400369999999996</v>
      </c>
      <c r="T68" s="100">
        <v>2021</v>
      </c>
      <c r="U68" s="159" t="s">
        <v>539</v>
      </c>
    </row>
    <row r="69" spans="1:21" x14ac:dyDescent="0.2">
      <c r="B69" s="159" t="s">
        <v>340</v>
      </c>
      <c r="C69" s="101">
        <v>9.1024729999999998</v>
      </c>
      <c r="D69" s="101">
        <v>1.5160439999999999</v>
      </c>
      <c r="E69" s="101">
        <v>2.3895370000000002</v>
      </c>
      <c r="F69" s="101">
        <v>166.046831</v>
      </c>
      <c r="G69" s="101">
        <v>313.41882600000002</v>
      </c>
      <c r="H69" s="101">
        <v>82.691355000000016</v>
      </c>
      <c r="I69" s="101">
        <v>20.399493999999997</v>
      </c>
      <c r="J69" s="101">
        <v>17.229892</v>
      </c>
      <c r="K69" s="101">
        <v>0.26928400000000002</v>
      </c>
      <c r="L69" s="101">
        <v>57.444203999999999</v>
      </c>
      <c r="M69" s="101">
        <v>12.131451</v>
      </c>
      <c r="N69" s="101">
        <v>0.46146100000000001</v>
      </c>
      <c r="O69" s="101">
        <v>6.9669850000000002</v>
      </c>
      <c r="P69" s="101">
        <v>86.089358000000004</v>
      </c>
      <c r="Q69" s="101">
        <v>9.0650479999999991</v>
      </c>
      <c r="R69" s="101">
        <v>0.28448699999999999</v>
      </c>
      <c r="S69" s="101">
        <v>4.1554149999999996</v>
      </c>
      <c r="U69" s="159" t="s">
        <v>540</v>
      </c>
    </row>
    <row r="70" spans="1:21" x14ac:dyDescent="0.2">
      <c r="B70" s="159" t="s">
        <v>341</v>
      </c>
      <c r="C70" s="101">
        <v>9.6836269999999995</v>
      </c>
      <c r="D70" s="101">
        <v>1.485706</v>
      </c>
      <c r="E70" s="101">
        <v>3.3456770000000002</v>
      </c>
      <c r="F70" s="101">
        <v>169.26098400000001</v>
      </c>
      <c r="G70" s="101">
        <v>373.08582300000006</v>
      </c>
      <c r="H70" s="101">
        <v>86.833859000000004</v>
      </c>
      <c r="I70" s="101">
        <v>28.332141</v>
      </c>
      <c r="J70" s="101">
        <v>22.464068000000001</v>
      </c>
      <c r="K70" s="101">
        <v>0.728931</v>
      </c>
      <c r="L70" s="101">
        <v>83.351252000000017</v>
      </c>
      <c r="M70" s="101">
        <v>16.712275999999999</v>
      </c>
      <c r="N70" s="101">
        <v>0.42377299999999996</v>
      </c>
      <c r="O70" s="101">
        <v>7.2108990000000004</v>
      </c>
      <c r="P70" s="101">
        <v>97.071714</v>
      </c>
      <c r="Q70" s="101">
        <v>11.559075</v>
      </c>
      <c r="R70" s="101">
        <v>0.38229400000000002</v>
      </c>
      <c r="S70" s="101">
        <v>6.3235640000000002</v>
      </c>
      <c r="U70" s="159" t="s">
        <v>541</v>
      </c>
    </row>
    <row r="71" spans="1:21" x14ac:dyDescent="0.2">
      <c r="B71" s="159" t="s">
        <v>342</v>
      </c>
      <c r="C71" s="101">
        <v>9.397082000000001</v>
      </c>
      <c r="D71" s="101">
        <v>0.98710500000000012</v>
      </c>
      <c r="E71" s="101">
        <v>2.6674990000000003</v>
      </c>
      <c r="F71" s="101">
        <v>171.85782800000001</v>
      </c>
      <c r="G71" s="101">
        <v>372.61140700000004</v>
      </c>
      <c r="H71" s="101">
        <v>87.056688000000037</v>
      </c>
      <c r="I71" s="101">
        <v>32.275801000000001</v>
      </c>
      <c r="J71" s="101">
        <v>18.659686000000001</v>
      </c>
      <c r="K71" s="101">
        <v>0.66934299999999991</v>
      </c>
      <c r="L71" s="101">
        <v>79.286928000000003</v>
      </c>
      <c r="M71" s="101">
        <v>13.703181000000001</v>
      </c>
      <c r="N71" s="101">
        <v>0.74769599999999992</v>
      </c>
      <c r="O71" s="101">
        <v>7.4901020000000003</v>
      </c>
      <c r="P71" s="101">
        <v>92.978082000000001</v>
      </c>
      <c r="Q71" s="101">
        <v>13.863485000000001</v>
      </c>
      <c r="R71" s="101">
        <v>0.42130400000000001</v>
      </c>
      <c r="S71" s="101">
        <v>6.7426310000000003</v>
      </c>
      <c r="U71" s="159" t="s">
        <v>542</v>
      </c>
    </row>
    <row r="72" spans="1:21" x14ac:dyDescent="0.2">
      <c r="B72" s="159" t="s">
        <v>343</v>
      </c>
      <c r="C72" s="101">
        <v>10.423216</v>
      </c>
      <c r="D72" s="101">
        <v>1.8043079999999998</v>
      </c>
      <c r="E72" s="101">
        <v>2.6592889999999998</v>
      </c>
      <c r="F72" s="101">
        <v>159.72618600000001</v>
      </c>
      <c r="G72" s="101">
        <v>372.86816300000004</v>
      </c>
      <c r="H72" s="101">
        <v>91.265180000000015</v>
      </c>
      <c r="I72" s="101">
        <v>32.993673000000001</v>
      </c>
      <c r="J72" s="101">
        <v>21.801707999999998</v>
      </c>
      <c r="K72" s="101">
        <v>0.94655</v>
      </c>
      <c r="L72" s="101">
        <v>75.003222000000008</v>
      </c>
      <c r="M72" s="101">
        <v>14.100118</v>
      </c>
      <c r="N72" s="101">
        <v>0.85512299999999997</v>
      </c>
      <c r="O72" s="101">
        <v>7.5174859999999999</v>
      </c>
      <c r="P72" s="101">
        <v>98.077229000000003</v>
      </c>
      <c r="Q72" s="101">
        <v>11.490337</v>
      </c>
      <c r="R72" s="101">
        <v>0.38819799999999999</v>
      </c>
      <c r="S72" s="101">
        <v>10.063611</v>
      </c>
      <c r="U72" s="159" t="s">
        <v>543</v>
      </c>
    </row>
    <row r="73" spans="1:21" x14ac:dyDescent="0.2">
      <c r="B73" s="159" t="s">
        <v>344</v>
      </c>
      <c r="C73" s="101">
        <v>11.022259</v>
      </c>
      <c r="D73" s="101">
        <v>1.530632</v>
      </c>
      <c r="E73" s="101">
        <v>2.9400049999999998</v>
      </c>
      <c r="F73" s="101">
        <v>171.64427799999999</v>
      </c>
      <c r="G73" s="101">
        <v>395.71582899999999</v>
      </c>
      <c r="H73" s="101">
        <v>88.107006000000027</v>
      </c>
      <c r="I73" s="101">
        <v>25.582326000000002</v>
      </c>
      <c r="J73" s="101">
        <v>21.994009999999999</v>
      </c>
      <c r="K73" s="101">
        <v>0.77162399999999998</v>
      </c>
      <c r="L73" s="101">
        <v>74.785464000000005</v>
      </c>
      <c r="M73" s="101">
        <v>16.432586000000001</v>
      </c>
      <c r="N73" s="101">
        <v>1.101912</v>
      </c>
      <c r="O73" s="101">
        <v>7.3122620000000005</v>
      </c>
      <c r="P73" s="101">
        <v>103.51231</v>
      </c>
      <c r="Q73" s="101">
        <v>11.381271999999999</v>
      </c>
      <c r="R73" s="101">
        <v>0.40281899999999993</v>
      </c>
      <c r="S73" s="101">
        <v>12.643719000000001</v>
      </c>
      <c r="U73" s="159" t="s">
        <v>544</v>
      </c>
    </row>
    <row r="74" spans="1:21" x14ac:dyDescent="0.2">
      <c r="B74" s="159" t="s">
        <v>345</v>
      </c>
      <c r="C74" s="101">
        <v>11.800056</v>
      </c>
      <c r="D74" s="101">
        <v>0.92138700000000007</v>
      </c>
      <c r="E74" s="101">
        <v>2.5667080000000002</v>
      </c>
      <c r="F74" s="101">
        <v>158.86000899999999</v>
      </c>
      <c r="G74" s="101">
        <v>393.55326700000001</v>
      </c>
      <c r="H74" s="101">
        <v>97.488721999999996</v>
      </c>
      <c r="I74" s="101">
        <v>24.338196999999994</v>
      </c>
      <c r="J74" s="101">
        <v>29.088772000000002</v>
      </c>
      <c r="K74" s="101">
        <v>0.83456600000000003</v>
      </c>
      <c r="L74" s="101">
        <v>90.076341999999983</v>
      </c>
      <c r="M74" s="101">
        <v>22.756982000000001</v>
      </c>
      <c r="N74" s="101">
        <v>0.8375220000000001</v>
      </c>
      <c r="O74" s="101">
        <v>7.6831629999999995</v>
      </c>
      <c r="P74" s="101">
        <v>107.27745300000001</v>
      </c>
      <c r="Q74" s="101">
        <v>13.919321</v>
      </c>
      <c r="R74" s="101">
        <v>0.47638900000000001</v>
      </c>
      <c r="S74" s="101">
        <v>11.784966000000001</v>
      </c>
      <c r="U74" s="159" t="s">
        <v>545</v>
      </c>
    </row>
    <row r="75" spans="1:21" x14ac:dyDescent="0.2">
      <c r="B75" s="159" t="s">
        <v>346</v>
      </c>
      <c r="C75" s="101">
        <v>8.8948660000000004</v>
      </c>
      <c r="D75" s="101">
        <v>0.96488200000000002</v>
      </c>
      <c r="E75" s="101">
        <v>2.2770459999999999</v>
      </c>
      <c r="F75" s="101">
        <v>125.32024099999998</v>
      </c>
      <c r="G75" s="101">
        <v>330.15055399999994</v>
      </c>
      <c r="H75" s="101">
        <v>73.123498999999995</v>
      </c>
      <c r="I75" s="101">
        <v>11.973600999999999</v>
      </c>
      <c r="J75" s="101">
        <v>28.030456000000001</v>
      </c>
      <c r="K75" s="101">
        <v>0.32156800000000002</v>
      </c>
      <c r="L75" s="101">
        <v>59.607325999999986</v>
      </c>
      <c r="M75" s="101">
        <v>20.239674000000001</v>
      </c>
      <c r="N75" s="101">
        <v>0.84974099999999997</v>
      </c>
      <c r="O75" s="101">
        <v>7.9408120000000002</v>
      </c>
      <c r="P75" s="101">
        <v>90.515534000000002</v>
      </c>
      <c r="Q75" s="101">
        <v>12.605074999999999</v>
      </c>
      <c r="R75" s="101">
        <v>0.39887600000000001</v>
      </c>
      <c r="S75" s="101">
        <v>6.7855699999999999</v>
      </c>
      <c r="U75" s="159" t="s">
        <v>546</v>
      </c>
    </row>
    <row r="76" spans="1:21" x14ac:dyDescent="0.2">
      <c r="B76" s="159" t="s">
        <v>347</v>
      </c>
      <c r="C76" s="101">
        <v>11.574014</v>
      </c>
      <c r="D76" s="101">
        <v>1.157219</v>
      </c>
      <c r="E76" s="101">
        <v>2.5670660000000001</v>
      </c>
      <c r="F76" s="101">
        <v>170.10436399999998</v>
      </c>
      <c r="G76" s="101">
        <v>392.41715200000004</v>
      </c>
      <c r="H76" s="101">
        <v>93.053517000000028</v>
      </c>
      <c r="I76" s="101">
        <v>27.042752999999998</v>
      </c>
      <c r="J76" s="101">
        <v>33.293357999999998</v>
      </c>
      <c r="K76" s="101">
        <v>0.88081500000000001</v>
      </c>
      <c r="L76" s="101">
        <v>89.056576999999976</v>
      </c>
      <c r="M76" s="101">
        <v>23.852640000000001</v>
      </c>
      <c r="N76" s="101">
        <v>0.96216299999999999</v>
      </c>
      <c r="O76" s="101">
        <v>12.693696000000001</v>
      </c>
      <c r="P76" s="101">
        <v>112.75572699999999</v>
      </c>
      <c r="Q76" s="101">
        <v>14.089615</v>
      </c>
      <c r="R76" s="101">
        <v>0.83975299999999997</v>
      </c>
      <c r="S76" s="101">
        <v>11.160544</v>
      </c>
      <c r="U76" s="159" t="s">
        <v>547</v>
      </c>
    </row>
    <row r="77" spans="1:21" x14ac:dyDescent="0.2">
      <c r="B77" s="159" t="s">
        <v>348</v>
      </c>
      <c r="C77" s="101">
        <v>10.682433</v>
      </c>
      <c r="D77" s="101">
        <v>1.965668</v>
      </c>
      <c r="E77" s="101">
        <v>2.63679</v>
      </c>
      <c r="F77" s="101">
        <v>150.874955</v>
      </c>
      <c r="G77" s="101">
        <v>386.77718600000003</v>
      </c>
      <c r="H77" s="101">
        <v>92.311215000000018</v>
      </c>
      <c r="I77" s="101">
        <v>29.560097000000003</v>
      </c>
      <c r="J77" s="101">
        <v>30.097901999999998</v>
      </c>
      <c r="K77" s="101">
        <v>0.68672800000000001</v>
      </c>
      <c r="L77" s="101">
        <v>86.915857999999957</v>
      </c>
      <c r="M77" s="101">
        <v>18.582167000000002</v>
      </c>
      <c r="N77" s="101">
        <v>0.87499300000000002</v>
      </c>
      <c r="O77" s="101">
        <v>6.3504930000000002</v>
      </c>
      <c r="P77" s="101">
        <v>108.803112</v>
      </c>
      <c r="Q77" s="101">
        <v>15.163223</v>
      </c>
      <c r="R77" s="101">
        <v>0.42396500000000004</v>
      </c>
      <c r="S77" s="101">
        <v>8.2126409999999996</v>
      </c>
      <c r="U77" s="159" t="s">
        <v>548</v>
      </c>
    </row>
    <row r="78" spans="1:21" x14ac:dyDescent="0.2">
      <c r="B78" s="159" t="s">
        <v>349</v>
      </c>
      <c r="C78" s="101">
        <v>12.834403</v>
      </c>
      <c r="D78" s="101">
        <v>1.786427</v>
      </c>
      <c r="E78" s="101">
        <v>3.5547800000000001</v>
      </c>
      <c r="F78" s="101">
        <v>167.63663500000001</v>
      </c>
      <c r="G78" s="101">
        <v>411.82143599999989</v>
      </c>
      <c r="H78" s="101">
        <v>99.011647999999994</v>
      </c>
      <c r="I78" s="101">
        <v>32.041051000000003</v>
      </c>
      <c r="J78" s="101">
        <v>40.014038000000014</v>
      </c>
      <c r="K78" s="101">
        <v>1.7489710000000005</v>
      </c>
      <c r="L78" s="101">
        <v>106.91139900000002</v>
      </c>
      <c r="M78" s="101">
        <v>17.437027</v>
      </c>
      <c r="N78" s="101">
        <v>0.792628</v>
      </c>
      <c r="O78" s="101">
        <v>5.5040789999999999</v>
      </c>
      <c r="P78" s="101">
        <v>119.23015299999999</v>
      </c>
      <c r="Q78" s="101">
        <v>14.512621999999999</v>
      </c>
      <c r="R78" s="101">
        <v>0.50898300000000007</v>
      </c>
      <c r="S78" s="101">
        <v>10.131307999999999</v>
      </c>
      <c r="U78" s="159" t="s">
        <v>549</v>
      </c>
    </row>
    <row r="79" spans="1:21" x14ac:dyDescent="0.2">
      <c r="B79" s="159" t="s">
        <v>350</v>
      </c>
      <c r="C79" s="101">
        <v>10.523719999999999</v>
      </c>
      <c r="D79" s="101">
        <v>1.6543619999999999</v>
      </c>
      <c r="E79" s="101">
        <v>2.7192280000000002</v>
      </c>
      <c r="F79" s="101">
        <v>187.753512</v>
      </c>
      <c r="G79" s="101">
        <v>373.62910700000009</v>
      </c>
      <c r="H79" s="101">
        <v>83.221589000000037</v>
      </c>
      <c r="I79" s="101">
        <v>23.892560000000003</v>
      </c>
      <c r="J79" s="101">
        <v>40.410495000000004</v>
      </c>
      <c r="K79" s="101">
        <v>0.84039399999999997</v>
      </c>
      <c r="L79" s="101">
        <v>95.265946999999997</v>
      </c>
      <c r="M79" s="101">
        <v>12.94529</v>
      </c>
      <c r="N79" s="101">
        <v>0.802948</v>
      </c>
      <c r="O79" s="101">
        <v>11.155226000000001</v>
      </c>
      <c r="P79" s="101">
        <v>113.843828</v>
      </c>
      <c r="Q79" s="101">
        <v>15.113522999999999</v>
      </c>
      <c r="R79" s="101">
        <v>0.30062</v>
      </c>
      <c r="S79" s="101">
        <v>7.0959950000000003</v>
      </c>
      <c r="U79" s="159" t="s">
        <v>550</v>
      </c>
    </row>
    <row r="80" spans="1:21" x14ac:dyDescent="0.2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 x14ac:dyDescent="0.2">
      <c r="A81" s="100">
        <v>2022</v>
      </c>
      <c r="B81" s="159" t="s">
        <v>339</v>
      </c>
      <c r="C81" s="101">
        <v>10.727611</v>
      </c>
      <c r="D81" s="101">
        <v>1.630719</v>
      </c>
      <c r="E81" s="101">
        <v>2.0291899999999998</v>
      </c>
      <c r="F81" s="101">
        <v>175.25759800000003</v>
      </c>
      <c r="G81" s="101">
        <v>423.81338600000004</v>
      </c>
      <c r="H81" s="101">
        <v>93.080991999999995</v>
      </c>
      <c r="I81" s="101">
        <v>25.169888</v>
      </c>
      <c r="J81" s="101">
        <v>26.657977000000002</v>
      </c>
      <c r="K81" s="101">
        <v>1.3829389999999999</v>
      </c>
      <c r="L81" s="101">
        <v>98.363730000000018</v>
      </c>
      <c r="M81" s="101">
        <v>14.918786000000001</v>
      </c>
      <c r="N81" s="101">
        <v>1.241331</v>
      </c>
      <c r="O81" s="101">
        <v>8.4075070000000007</v>
      </c>
      <c r="P81" s="101">
        <v>111.50517199999999</v>
      </c>
      <c r="Q81" s="101">
        <v>13.113434</v>
      </c>
      <c r="R81" s="101">
        <v>0.25779399999999997</v>
      </c>
      <c r="S81" s="101">
        <v>7.2423859999999998</v>
      </c>
      <c r="T81" s="100">
        <v>2022</v>
      </c>
      <c r="U81" s="159" t="s">
        <v>539</v>
      </c>
    </row>
    <row r="82" spans="1:21" x14ac:dyDescent="0.2">
      <c r="B82" s="159" t="s">
        <v>340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U82" s="159" t="s">
        <v>540</v>
      </c>
    </row>
    <row r="83" spans="1:21" x14ac:dyDescent="0.2">
      <c r="B83" s="159" t="s">
        <v>341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U83" s="159" t="s">
        <v>541</v>
      </c>
    </row>
    <row r="84" spans="1:21" x14ac:dyDescent="0.2">
      <c r="B84" s="159" t="s">
        <v>342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U84" s="159" t="s">
        <v>542</v>
      </c>
    </row>
    <row r="85" spans="1:21" x14ac:dyDescent="0.2">
      <c r="B85" s="159" t="s">
        <v>343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U85" s="159" t="s">
        <v>543</v>
      </c>
    </row>
    <row r="86" spans="1:21" x14ac:dyDescent="0.2">
      <c r="B86" s="159" t="s">
        <v>344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U86" s="159" t="s">
        <v>544</v>
      </c>
    </row>
    <row r="87" spans="1:21" x14ac:dyDescent="0.2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545</v>
      </c>
    </row>
    <row r="88" spans="1:21" x14ac:dyDescent="0.2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546</v>
      </c>
    </row>
    <row r="89" spans="1:21" x14ac:dyDescent="0.2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 x14ac:dyDescent="0.2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 x14ac:dyDescent="0.2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 x14ac:dyDescent="0.2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 x14ac:dyDescent="0.2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 x14ac:dyDescent="0.2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 x14ac:dyDescent="0.2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 x14ac:dyDescent="0.3">
      <c r="A96" s="269" t="s">
        <v>682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</row>
    <row r="97" spans="1:21" s="98" customFormat="1" ht="11.25" customHeight="1" thickBot="1" x14ac:dyDescent="0.3">
      <c r="A97" s="230" t="s">
        <v>162</v>
      </c>
      <c r="B97" s="230" t="s">
        <v>163</v>
      </c>
      <c r="C97" s="266" t="s">
        <v>681</v>
      </c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8"/>
      <c r="T97" s="230" t="s">
        <v>536</v>
      </c>
      <c r="U97" s="230" t="s">
        <v>523</v>
      </c>
    </row>
    <row r="98" spans="1:21" ht="20.25" customHeight="1" thickBot="1" x14ac:dyDescent="0.25">
      <c r="A98" s="231"/>
      <c r="B98" s="231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31"/>
      <c r="U98" s="231"/>
    </row>
    <row r="99" spans="1:21" x14ac:dyDescent="0.2">
      <c r="A99" s="100">
        <v>2021</v>
      </c>
      <c r="B99" s="159" t="s">
        <v>339</v>
      </c>
      <c r="C99" s="101">
        <v>31.519313000000022</v>
      </c>
      <c r="D99" s="101">
        <v>7.5379289999999983</v>
      </c>
      <c r="E99" s="101">
        <v>25.589290000000005</v>
      </c>
      <c r="F99" s="101">
        <v>16.773964999999997</v>
      </c>
      <c r="G99" s="101">
        <v>9.8972899999999999</v>
      </c>
      <c r="H99" s="101">
        <v>4.6778110000000002</v>
      </c>
      <c r="I99" s="101">
        <v>3.1509790000000004</v>
      </c>
      <c r="J99" s="101">
        <v>9.808193000000001</v>
      </c>
      <c r="K99" s="101">
        <v>6.2748579999999992</v>
      </c>
      <c r="L99" s="101">
        <v>61.594570999999988</v>
      </c>
      <c r="M99" s="101">
        <v>55.09845399999999</v>
      </c>
      <c r="N99" s="101">
        <v>21.331144000000002</v>
      </c>
      <c r="O99" s="101">
        <v>45.934104000000012</v>
      </c>
      <c r="P99" s="101">
        <v>2.372528</v>
      </c>
      <c r="Q99" s="101">
        <v>1.4725410000000001</v>
      </c>
      <c r="R99" s="101">
        <v>1.1301479999999999</v>
      </c>
      <c r="S99" s="101">
        <v>18.802087999999998</v>
      </c>
      <c r="T99" s="100">
        <v>2021</v>
      </c>
      <c r="U99" s="159" t="s">
        <v>539</v>
      </c>
    </row>
    <row r="100" spans="1:21" x14ac:dyDescent="0.2">
      <c r="B100" s="159" t="s">
        <v>340</v>
      </c>
      <c r="C100" s="101">
        <v>47.532296000000024</v>
      </c>
      <c r="D100" s="101">
        <v>5.4633240000000001</v>
      </c>
      <c r="E100" s="101">
        <v>23.933116000000002</v>
      </c>
      <c r="F100" s="101">
        <v>18.503487</v>
      </c>
      <c r="G100" s="101">
        <v>10.577446999999999</v>
      </c>
      <c r="H100" s="101">
        <v>4.3330739999999999</v>
      </c>
      <c r="I100" s="101">
        <v>3.578665</v>
      </c>
      <c r="J100" s="101">
        <v>9.7382070000000009</v>
      </c>
      <c r="K100" s="101">
        <v>7.7244590000000004</v>
      </c>
      <c r="L100" s="101">
        <v>49.844506999999972</v>
      </c>
      <c r="M100" s="101">
        <v>48.799525999999972</v>
      </c>
      <c r="N100" s="101">
        <v>24.751369999999994</v>
      </c>
      <c r="O100" s="101">
        <v>37.393040000000006</v>
      </c>
      <c r="P100" s="101">
        <v>2.8542479999999997</v>
      </c>
      <c r="Q100" s="101">
        <v>2.0318040000000006</v>
      </c>
      <c r="R100" s="101">
        <v>0.90256999999999987</v>
      </c>
      <c r="S100" s="101">
        <v>20.639838000000001</v>
      </c>
      <c r="U100" s="159" t="s">
        <v>540</v>
      </c>
    </row>
    <row r="101" spans="1:21" x14ac:dyDescent="0.2">
      <c r="B101" s="159" t="s">
        <v>341</v>
      </c>
      <c r="C101" s="101">
        <v>48.724751999999988</v>
      </c>
      <c r="D101" s="101">
        <v>9.847118</v>
      </c>
      <c r="E101" s="101">
        <v>30.003992999999987</v>
      </c>
      <c r="F101" s="101">
        <v>24.417722999999999</v>
      </c>
      <c r="G101" s="101">
        <v>12.120415999999999</v>
      </c>
      <c r="H101" s="101">
        <v>5.6946309999999993</v>
      </c>
      <c r="I101" s="101">
        <v>4.7230699999999999</v>
      </c>
      <c r="J101" s="101">
        <v>11.753043999999999</v>
      </c>
      <c r="K101" s="101">
        <v>8.092156000000001</v>
      </c>
      <c r="L101" s="101">
        <v>58.89807500000002</v>
      </c>
      <c r="M101" s="101">
        <v>61.298928000000004</v>
      </c>
      <c r="N101" s="101">
        <v>22.341842000000003</v>
      </c>
      <c r="O101" s="101">
        <v>52.282003999999986</v>
      </c>
      <c r="P101" s="101">
        <v>2.7061819999999996</v>
      </c>
      <c r="Q101" s="101">
        <v>1.7486989999999998</v>
      </c>
      <c r="R101" s="101">
        <v>0.95818800000000004</v>
      </c>
      <c r="S101" s="101">
        <v>24.415018</v>
      </c>
      <c r="U101" s="159" t="s">
        <v>541</v>
      </c>
    </row>
    <row r="102" spans="1:21" x14ac:dyDescent="0.2">
      <c r="B102" s="159" t="s">
        <v>342</v>
      </c>
      <c r="C102" s="101">
        <v>60.897064999999984</v>
      </c>
      <c r="D102" s="101">
        <v>7.1331769999999999</v>
      </c>
      <c r="E102" s="101">
        <v>28.336652999999995</v>
      </c>
      <c r="F102" s="101">
        <v>24.683678999999998</v>
      </c>
      <c r="G102" s="101">
        <v>11.499050999999998</v>
      </c>
      <c r="H102" s="101">
        <v>6.8900990000000002</v>
      </c>
      <c r="I102" s="101">
        <v>4.3696609999999998</v>
      </c>
      <c r="J102" s="101">
        <v>11.020902</v>
      </c>
      <c r="K102" s="101">
        <v>7.9878919999999987</v>
      </c>
      <c r="L102" s="101">
        <v>76.707809999999995</v>
      </c>
      <c r="M102" s="101">
        <v>84.016313000000025</v>
      </c>
      <c r="N102" s="101">
        <v>22.049727000000004</v>
      </c>
      <c r="O102" s="101">
        <v>61.948331999999994</v>
      </c>
      <c r="P102" s="101">
        <v>2.8575209999999998</v>
      </c>
      <c r="Q102" s="101">
        <v>3.1729509999999994</v>
      </c>
      <c r="R102" s="101">
        <v>1.355394</v>
      </c>
      <c r="S102" s="101">
        <v>22.921241000000002</v>
      </c>
      <c r="U102" s="159" t="s">
        <v>542</v>
      </c>
    </row>
    <row r="103" spans="1:21" x14ac:dyDescent="0.2">
      <c r="B103" s="159" t="s">
        <v>343</v>
      </c>
      <c r="C103" s="101">
        <v>66.153087000000014</v>
      </c>
      <c r="D103" s="101">
        <v>7.0240649999999993</v>
      </c>
      <c r="E103" s="101">
        <v>27.453441999999995</v>
      </c>
      <c r="F103" s="101">
        <v>23.426385999999997</v>
      </c>
      <c r="G103" s="101">
        <v>10.541745000000002</v>
      </c>
      <c r="H103" s="101">
        <v>6.5331180000000009</v>
      </c>
      <c r="I103" s="101">
        <v>6.2938160000000005</v>
      </c>
      <c r="J103" s="101">
        <v>10.723493999999999</v>
      </c>
      <c r="K103" s="101">
        <v>9.4120019999999993</v>
      </c>
      <c r="L103" s="101">
        <v>69.115825999999998</v>
      </c>
      <c r="M103" s="101">
        <v>78.020235999999997</v>
      </c>
      <c r="N103" s="101">
        <v>20.438292000000004</v>
      </c>
      <c r="O103" s="101">
        <v>64.093357999999981</v>
      </c>
      <c r="P103" s="101">
        <v>3.113899</v>
      </c>
      <c r="Q103" s="101">
        <v>2.164514</v>
      </c>
      <c r="R103" s="101">
        <v>1.4684969999999999</v>
      </c>
      <c r="S103" s="101">
        <v>23.694953999999999</v>
      </c>
      <c r="U103" s="159" t="s">
        <v>543</v>
      </c>
    </row>
    <row r="104" spans="1:21" x14ac:dyDescent="0.2">
      <c r="B104" s="159" t="s">
        <v>344</v>
      </c>
      <c r="C104" s="101">
        <v>68.088690999999969</v>
      </c>
      <c r="D104" s="101">
        <v>5.3150060000000012</v>
      </c>
      <c r="E104" s="101">
        <v>28.171566999999996</v>
      </c>
      <c r="F104" s="101">
        <v>23.380893999999991</v>
      </c>
      <c r="G104" s="101">
        <v>11.064214</v>
      </c>
      <c r="H104" s="101">
        <v>6.4754829999999988</v>
      </c>
      <c r="I104" s="101">
        <v>5.1509540000000005</v>
      </c>
      <c r="J104" s="101">
        <v>12.333889000000001</v>
      </c>
      <c r="K104" s="101">
        <v>9.9313700000000011</v>
      </c>
      <c r="L104" s="101">
        <v>76.454988000000014</v>
      </c>
      <c r="M104" s="101">
        <v>76.813198</v>
      </c>
      <c r="N104" s="101">
        <v>21.310072000000005</v>
      </c>
      <c r="O104" s="101">
        <v>52.441913999999997</v>
      </c>
      <c r="P104" s="101">
        <v>2.9588900000000007</v>
      </c>
      <c r="Q104" s="101">
        <v>2.0855830000000002</v>
      </c>
      <c r="R104" s="101">
        <v>1.8963190000000001</v>
      </c>
      <c r="S104" s="101">
        <v>26.455962000000003</v>
      </c>
      <c r="U104" s="159" t="s">
        <v>544</v>
      </c>
    </row>
    <row r="105" spans="1:21" x14ac:dyDescent="0.2">
      <c r="B105" s="159" t="s">
        <v>345</v>
      </c>
      <c r="C105" s="101">
        <v>58.353884000000008</v>
      </c>
      <c r="D105" s="101">
        <v>7.5065279999999976</v>
      </c>
      <c r="E105" s="101">
        <v>30.211588999999996</v>
      </c>
      <c r="F105" s="101">
        <v>25.555121000000003</v>
      </c>
      <c r="G105" s="101">
        <v>9.9780179999999987</v>
      </c>
      <c r="H105" s="101">
        <v>7.2237949999999991</v>
      </c>
      <c r="I105" s="101">
        <v>4.8728589999999992</v>
      </c>
      <c r="J105" s="101">
        <v>11.255423</v>
      </c>
      <c r="K105" s="101">
        <v>10.935447</v>
      </c>
      <c r="L105" s="101">
        <v>88.41086700000001</v>
      </c>
      <c r="M105" s="101">
        <v>82.148887000000002</v>
      </c>
      <c r="N105" s="101">
        <v>21.222954000000005</v>
      </c>
      <c r="O105" s="101">
        <v>67.011097000000007</v>
      </c>
      <c r="P105" s="101">
        <v>3.1111409999999999</v>
      </c>
      <c r="Q105" s="101">
        <v>2.053137</v>
      </c>
      <c r="R105" s="101">
        <v>1.6206930000000002</v>
      </c>
      <c r="S105" s="101">
        <v>25.514246999999997</v>
      </c>
      <c r="U105" s="159" t="s">
        <v>545</v>
      </c>
    </row>
    <row r="106" spans="1:21" x14ac:dyDescent="0.2">
      <c r="B106" s="159" t="s">
        <v>346</v>
      </c>
      <c r="C106" s="101">
        <v>32.746908999999995</v>
      </c>
      <c r="D106" s="101">
        <v>6.0796150000000022</v>
      </c>
      <c r="E106" s="101">
        <v>21.259431999999993</v>
      </c>
      <c r="F106" s="101">
        <v>15.185323999999998</v>
      </c>
      <c r="G106" s="101">
        <v>6.3625499999999997</v>
      </c>
      <c r="H106" s="101">
        <v>5.567183</v>
      </c>
      <c r="I106" s="101">
        <v>3.3466429999999994</v>
      </c>
      <c r="J106" s="101">
        <v>8.2360170000000004</v>
      </c>
      <c r="K106" s="101">
        <v>6.0003080000000004</v>
      </c>
      <c r="L106" s="101">
        <v>93.307091999999997</v>
      </c>
      <c r="M106" s="101">
        <v>89.781835999999998</v>
      </c>
      <c r="N106" s="101">
        <v>20.660209999999996</v>
      </c>
      <c r="O106" s="101">
        <v>64.804683999999995</v>
      </c>
      <c r="P106" s="101">
        <v>3.2155810000000002</v>
      </c>
      <c r="Q106" s="101">
        <v>1.3758049999999999</v>
      </c>
      <c r="R106" s="101">
        <v>2.5313820000000007</v>
      </c>
      <c r="S106" s="101">
        <v>19.937663000000001</v>
      </c>
      <c r="U106" s="159" t="s">
        <v>546</v>
      </c>
    </row>
    <row r="107" spans="1:21" x14ac:dyDescent="0.2">
      <c r="B107" s="159" t="s">
        <v>347</v>
      </c>
      <c r="C107" s="101">
        <v>66.34402900000002</v>
      </c>
      <c r="D107" s="101">
        <v>6.7251030000000007</v>
      </c>
      <c r="E107" s="101">
        <v>32.452292999999997</v>
      </c>
      <c r="F107" s="101">
        <v>25.866351000000009</v>
      </c>
      <c r="G107" s="101">
        <v>9.6042149999999982</v>
      </c>
      <c r="H107" s="101">
        <v>7.1644099999999993</v>
      </c>
      <c r="I107" s="101">
        <v>5.591632999999999</v>
      </c>
      <c r="J107" s="101">
        <v>13.128755999999999</v>
      </c>
      <c r="K107" s="101">
        <v>11.446092</v>
      </c>
      <c r="L107" s="101">
        <v>101.41834099999998</v>
      </c>
      <c r="M107" s="101">
        <v>95.059392000000017</v>
      </c>
      <c r="N107" s="101">
        <v>22.472416999999993</v>
      </c>
      <c r="O107" s="101">
        <v>65.107565000000022</v>
      </c>
      <c r="P107" s="101">
        <v>3.7176260000000001</v>
      </c>
      <c r="Q107" s="101">
        <v>1.4354899999999999</v>
      </c>
      <c r="R107" s="101">
        <v>2.9896270000000005</v>
      </c>
      <c r="S107" s="101">
        <v>23.664618000000001</v>
      </c>
      <c r="U107" s="159" t="s">
        <v>547</v>
      </c>
    </row>
    <row r="108" spans="1:21" x14ac:dyDescent="0.2">
      <c r="B108" s="159" t="s">
        <v>348</v>
      </c>
      <c r="C108" s="101">
        <v>66.78519399999999</v>
      </c>
      <c r="D108" s="101">
        <v>8.2434509999999985</v>
      </c>
      <c r="E108" s="101">
        <v>32.025193000000016</v>
      </c>
      <c r="F108" s="101">
        <v>25.015027</v>
      </c>
      <c r="G108" s="101">
        <v>9.2869200000000003</v>
      </c>
      <c r="H108" s="101">
        <v>7.1805690000000011</v>
      </c>
      <c r="I108" s="101">
        <v>5.9470099999999979</v>
      </c>
      <c r="J108" s="101">
        <v>11.816908000000002</v>
      </c>
      <c r="K108" s="101">
        <v>11.159678999999999</v>
      </c>
      <c r="L108" s="101">
        <v>105.48241999999998</v>
      </c>
      <c r="M108" s="101">
        <v>97.395545000000013</v>
      </c>
      <c r="N108" s="101">
        <v>23.216087999999992</v>
      </c>
      <c r="O108" s="101">
        <v>66.120207000000008</v>
      </c>
      <c r="P108" s="101">
        <v>3.7107850000000004</v>
      </c>
      <c r="Q108" s="101">
        <v>2.0710670000000002</v>
      </c>
      <c r="R108" s="101">
        <v>3.0770120000000003</v>
      </c>
      <c r="S108" s="101">
        <v>21.586875000000003</v>
      </c>
      <c r="U108" s="159" t="s">
        <v>548</v>
      </c>
    </row>
    <row r="109" spans="1:21" x14ac:dyDescent="0.2">
      <c r="B109" s="159" t="s">
        <v>349</v>
      </c>
      <c r="C109" s="101">
        <v>65.005142999999961</v>
      </c>
      <c r="D109" s="101">
        <v>12.898721000000002</v>
      </c>
      <c r="E109" s="101">
        <v>33.666978999999998</v>
      </c>
      <c r="F109" s="101">
        <v>29.126435999999998</v>
      </c>
      <c r="G109" s="101">
        <v>11.391482</v>
      </c>
      <c r="H109" s="101">
        <v>7.1034670000000002</v>
      </c>
      <c r="I109" s="101">
        <v>5.0061409999999995</v>
      </c>
      <c r="J109" s="101">
        <v>14.235687000000002</v>
      </c>
      <c r="K109" s="101">
        <v>11.354407999999999</v>
      </c>
      <c r="L109" s="101">
        <v>125.49994200000002</v>
      </c>
      <c r="M109" s="101">
        <v>101.647193</v>
      </c>
      <c r="N109" s="101">
        <v>24.276248999999996</v>
      </c>
      <c r="O109" s="101">
        <v>72.290720000000007</v>
      </c>
      <c r="P109" s="101">
        <v>4.6364659999999995</v>
      </c>
      <c r="Q109" s="101">
        <v>3.1896059999999995</v>
      </c>
      <c r="R109" s="101">
        <v>3.7596559999999997</v>
      </c>
      <c r="S109" s="101">
        <v>25.369210000000002</v>
      </c>
      <c r="U109" s="159" t="s">
        <v>549</v>
      </c>
    </row>
    <row r="110" spans="1:21" x14ac:dyDescent="0.2">
      <c r="B110" s="159" t="s">
        <v>350</v>
      </c>
      <c r="C110" s="101">
        <v>55.643239999999984</v>
      </c>
      <c r="D110" s="101">
        <v>8.6171450000000007</v>
      </c>
      <c r="E110" s="101">
        <v>25.846256999999994</v>
      </c>
      <c r="F110" s="101">
        <v>23.82684299999999</v>
      </c>
      <c r="G110" s="101">
        <v>9.6004389999999997</v>
      </c>
      <c r="H110" s="101">
        <v>6.0558670000000001</v>
      </c>
      <c r="I110" s="101">
        <v>4.0948819999999992</v>
      </c>
      <c r="J110" s="101">
        <v>12.100513000000003</v>
      </c>
      <c r="K110" s="101">
        <v>8.5874410000000001</v>
      </c>
      <c r="L110" s="101">
        <v>132.42181199999999</v>
      </c>
      <c r="M110" s="101">
        <v>100.94507799999998</v>
      </c>
      <c r="N110" s="101">
        <v>25.243020999999999</v>
      </c>
      <c r="O110" s="101">
        <v>61.875506999999999</v>
      </c>
      <c r="P110" s="101">
        <v>4.2529239999999993</v>
      </c>
      <c r="Q110" s="101">
        <v>2.5339689999999999</v>
      </c>
      <c r="R110" s="101">
        <v>2.2753390000000002</v>
      </c>
      <c r="S110" s="101">
        <v>22.196778000000002</v>
      </c>
      <c r="U110" s="159" t="s">
        <v>550</v>
      </c>
    </row>
    <row r="111" spans="1:21" x14ac:dyDescent="0.2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 x14ac:dyDescent="0.2">
      <c r="A112" s="100">
        <v>2022</v>
      </c>
      <c r="B112" s="159" t="s">
        <v>339</v>
      </c>
      <c r="C112" s="101">
        <v>73.347137000000004</v>
      </c>
      <c r="D112" s="101">
        <v>14.009259</v>
      </c>
      <c r="E112" s="101">
        <v>31.497688</v>
      </c>
      <c r="F112" s="101">
        <v>28.361632999999991</v>
      </c>
      <c r="G112" s="101">
        <v>9.8596180000000011</v>
      </c>
      <c r="H112" s="101">
        <v>5.5870960000000007</v>
      </c>
      <c r="I112" s="101">
        <v>4.1538550000000001</v>
      </c>
      <c r="J112" s="101">
        <v>10.713626000000001</v>
      </c>
      <c r="K112" s="101">
        <v>9.9834759999999996</v>
      </c>
      <c r="L112" s="101">
        <v>97.828053000000011</v>
      </c>
      <c r="M112" s="101">
        <v>85.044202999999996</v>
      </c>
      <c r="N112" s="101">
        <v>21.656153000000003</v>
      </c>
      <c r="O112" s="101">
        <v>68.682848000000021</v>
      </c>
      <c r="P112" s="101">
        <v>4.7070410000000003</v>
      </c>
      <c r="Q112" s="101">
        <v>2.180021</v>
      </c>
      <c r="R112" s="101">
        <v>2.482075</v>
      </c>
      <c r="S112" s="101">
        <v>23.157078999999996</v>
      </c>
      <c r="T112" s="100">
        <v>2022</v>
      </c>
      <c r="U112" s="159" t="s">
        <v>539</v>
      </c>
    </row>
    <row r="113" spans="1:21" x14ac:dyDescent="0.2">
      <c r="B113" s="159" t="s">
        <v>340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U113" s="159" t="s">
        <v>540</v>
      </c>
    </row>
    <row r="114" spans="1:21" x14ac:dyDescent="0.2">
      <c r="B114" s="159" t="s">
        <v>341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U114" s="159" t="s">
        <v>541</v>
      </c>
    </row>
    <row r="115" spans="1:21" x14ac:dyDescent="0.2">
      <c r="B115" s="159" t="s">
        <v>342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U115" s="159" t="s">
        <v>542</v>
      </c>
    </row>
    <row r="116" spans="1:21" x14ac:dyDescent="0.2">
      <c r="B116" s="159" t="s">
        <v>343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U116" s="159" t="s">
        <v>543</v>
      </c>
    </row>
    <row r="117" spans="1:21" x14ac:dyDescent="0.2">
      <c r="B117" s="159" t="s">
        <v>344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U117" s="159" t="s">
        <v>544</v>
      </c>
    </row>
    <row r="118" spans="1:21" x14ac:dyDescent="0.2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545</v>
      </c>
    </row>
    <row r="119" spans="1:21" x14ac:dyDescent="0.2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546</v>
      </c>
    </row>
    <row r="120" spans="1:21" x14ac:dyDescent="0.2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 x14ac:dyDescent="0.2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 x14ac:dyDescent="0.2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 x14ac:dyDescent="0.2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 x14ac:dyDescent="0.2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 x14ac:dyDescent="0.2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 x14ac:dyDescent="0.2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 x14ac:dyDescent="0.3">
      <c r="A127" s="269" t="s">
        <v>682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</row>
    <row r="128" spans="1:21" s="98" customFormat="1" ht="11.25" customHeight="1" thickBot="1" x14ac:dyDescent="0.3">
      <c r="A128" s="230" t="s">
        <v>162</v>
      </c>
      <c r="B128" s="230" t="s">
        <v>163</v>
      </c>
      <c r="C128" s="266" t="s">
        <v>681</v>
      </c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8"/>
      <c r="T128" s="230" t="s">
        <v>536</v>
      </c>
      <c r="U128" s="230" t="s">
        <v>523</v>
      </c>
    </row>
    <row r="129" spans="1:21" ht="20.25" customHeight="1" thickBot="1" x14ac:dyDescent="0.25">
      <c r="A129" s="231"/>
      <c r="B129" s="231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31"/>
      <c r="U129" s="231"/>
    </row>
    <row r="130" spans="1:21" x14ac:dyDescent="0.2">
      <c r="A130" s="100">
        <v>2021</v>
      </c>
      <c r="B130" s="159" t="s">
        <v>339</v>
      </c>
      <c r="C130" s="101">
        <v>12.580306</v>
      </c>
      <c r="D130" s="101">
        <v>36.672310000000003</v>
      </c>
      <c r="E130" s="101">
        <v>11.700420999999999</v>
      </c>
      <c r="F130" s="101">
        <v>201.09655400000003</v>
      </c>
      <c r="G130" s="101">
        <v>96.819201000000007</v>
      </c>
      <c r="H130" s="101">
        <v>47.303192000000003</v>
      </c>
      <c r="I130" s="101">
        <v>1.283655</v>
      </c>
      <c r="J130" s="101">
        <v>64.018258000000003</v>
      </c>
      <c r="K130" s="101">
        <v>2.3857189999999999</v>
      </c>
      <c r="L130" s="101">
        <v>6.589321</v>
      </c>
      <c r="M130" s="101">
        <v>2.7885010000000001</v>
      </c>
      <c r="N130" s="101">
        <v>1.435867</v>
      </c>
      <c r="O130" s="101">
        <v>19.763404999999999</v>
      </c>
      <c r="P130" s="101">
        <v>37.929935999999998</v>
      </c>
      <c r="Q130" s="101">
        <v>509.74183199999987</v>
      </c>
      <c r="R130" s="101">
        <v>604.26116799999977</v>
      </c>
      <c r="S130" s="101">
        <v>1.4340809999999999</v>
      </c>
      <c r="T130" s="100">
        <v>2021</v>
      </c>
      <c r="U130" s="159" t="s">
        <v>539</v>
      </c>
    </row>
    <row r="131" spans="1:21" x14ac:dyDescent="0.2">
      <c r="B131" s="159" t="s">
        <v>340</v>
      </c>
      <c r="C131" s="101">
        <v>16.073807000000002</v>
      </c>
      <c r="D131" s="101">
        <v>40.197887000000001</v>
      </c>
      <c r="E131" s="101">
        <v>13.158473000000001</v>
      </c>
      <c r="F131" s="101">
        <v>177.322619</v>
      </c>
      <c r="G131" s="101">
        <v>99.105389000000002</v>
      </c>
      <c r="H131" s="101">
        <v>54.023792</v>
      </c>
      <c r="I131" s="101">
        <v>1.237984</v>
      </c>
      <c r="J131" s="101">
        <v>72.090254000000002</v>
      </c>
      <c r="K131" s="101">
        <v>3.7149579999999998</v>
      </c>
      <c r="L131" s="101">
        <v>5.94238</v>
      </c>
      <c r="M131" s="101">
        <v>2.4961880000000001</v>
      </c>
      <c r="N131" s="101">
        <v>1.3640240000000001</v>
      </c>
      <c r="O131" s="101">
        <v>21.292863999999994</v>
      </c>
      <c r="P131" s="101">
        <v>37.347255999999994</v>
      </c>
      <c r="Q131" s="101">
        <v>559.52117699999985</v>
      </c>
      <c r="R131" s="101">
        <v>565.79443999999978</v>
      </c>
      <c r="S131" s="101">
        <v>2.0587230000000001</v>
      </c>
      <c r="U131" s="159" t="s">
        <v>540</v>
      </c>
    </row>
    <row r="132" spans="1:21" x14ac:dyDescent="0.2">
      <c r="B132" s="159" t="s">
        <v>341</v>
      </c>
      <c r="C132" s="101">
        <v>17.935203000000001</v>
      </c>
      <c r="D132" s="101">
        <v>50.657395000000008</v>
      </c>
      <c r="E132" s="101">
        <v>15.612159999999999</v>
      </c>
      <c r="F132" s="101">
        <v>262.04376999999994</v>
      </c>
      <c r="G132" s="101">
        <v>116.17791299999996</v>
      </c>
      <c r="H132" s="101">
        <v>63.595440000000004</v>
      </c>
      <c r="I132" s="101">
        <v>1.6502780000000001</v>
      </c>
      <c r="J132" s="101">
        <v>85.265938000000006</v>
      </c>
      <c r="K132" s="101">
        <v>4.456315</v>
      </c>
      <c r="L132" s="101">
        <v>7.6438560000000004</v>
      </c>
      <c r="M132" s="101">
        <v>2.5896309999999998</v>
      </c>
      <c r="N132" s="101">
        <v>1.4851049999999999</v>
      </c>
      <c r="O132" s="101">
        <v>24.466597</v>
      </c>
      <c r="P132" s="101">
        <v>44.678134</v>
      </c>
      <c r="Q132" s="101">
        <v>685.95328200000006</v>
      </c>
      <c r="R132" s="101">
        <v>676.6487810000001</v>
      </c>
      <c r="S132" s="101">
        <v>5.7966540000000002</v>
      </c>
      <c r="U132" s="159" t="s">
        <v>541</v>
      </c>
    </row>
    <row r="133" spans="1:21" x14ac:dyDescent="0.2">
      <c r="B133" s="159" t="s">
        <v>342</v>
      </c>
      <c r="C133" s="101">
        <v>18.180405</v>
      </c>
      <c r="D133" s="101">
        <v>46.577299999999994</v>
      </c>
      <c r="E133" s="101">
        <v>12.679534</v>
      </c>
      <c r="F133" s="101">
        <v>273.90412400000002</v>
      </c>
      <c r="G133" s="101">
        <v>115.56504499999998</v>
      </c>
      <c r="H133" s="101">
        <v>57.502122999999997</v>
      </c>
      <c r="I133" s="101">
        <v>2.0071639999999999</v>
      </c>
      <c r="J133" s="101">
        <v>78.872523000000001</v>
      </c>
      <c r="K133" s="101">
        <v>2.1599300000000001</v>
      </c>
      <c r="L133" s="101">
        <v>8.1353999999999989</v>
      </c>
      <c r="M133" s="101">
        <v>2.4463749999999997</v>
      </c>
      <c r="N133" s="101">
        <v>1.4457820000000001</v>
      </c>
      <c r="O133" s="101">
        <v>22.051571999999997</v>
      </c>
      <c r="P133" s="101">
        <v>41.778156000000003</v>
      </c>
      <c r="Q133" s="101">
        <v>606.86607300000003</v>
      </c>
      <c r="R133" s="101">
        <v>644.47731099999987</v>
      </c>
      <c r="S133" s="101">
        <v>2.3293279999999998</v>
      </c>
      <c r="U133" s="159" t="s">
        <v>542</v>
      </c>
    </row>
    <row r="134" spans="1:21" x14ac:dyDescent="0.2">
      <c r="B134" s="159" t="s">
        <v>343</v>
      </c>
      <c r="C134" s="101">
        <v>18.285963999999996</v>
      </c>
      <c r="D134" s="101">
        <v>49.491357999999998</v>
      </c>
      <c r="E134" s="101">
        <v>19.294326999999999</v>
      </c>
      <c r="F134" s="101">
        <v>304.86422600000003</v>
      </c>
      <c r="G134" s="101">
        <v>123.46888099999998</v>
      </c>
      <c r="H134" s="101">
        <v>65.991984000000002</v>
      </c>
      <c r="I134" s="101">
        <v>1.543496</v>
      </c>
      <c r="J134" s="101">
        <v>85.955524999999994</v>
      </c>
      <c r="K134" s="101">
        <v>5.1062240000000001</v>
      </c>
      <c r="L134" s="101">
        <v>7.8799489999999999</v>
      </c>
      <c r="M134" s="101">
        <v>2.4558499999999999</v>
      </c>
      <c r="N134" s="101">
        <v>1.7084890000000001</v>
      </c>
      <c r="O134" s="101">
        <v>22.560068000000001</v>
      </c>
      <c r="P134" s="101">
        <v>38.696826999999999</v>
      </c>
      <c r="Q134" s="101">
        <v>593.64857600000016</v>
      </c>
      <c r="R134" s="101">
        <v>628.79296100000045</v>
      </c>
      <c r="S134" s="101">
        <v>5.7201390000000014</v>
      </c>
      <c r="U134" s="159" t="s">
        <v>543</v>
      </c>
    </row>
    <row r="135" spans="1:21" x14ac:dyDescent="0.2">
      <c r="B135" s="159" t="s">
        <v>344</v>
      </c>
      <c r="C135" s="101">
        <v>21.514679000000001</v>
      </c>
      <c r="D135" s="101">
        <v>45.538964999999997</v>
      </c>
      <c r="E135" s="101">
        <v>17.786102</v>
      </c>
      <c r="F135" s="101">
        <v>334.25559599999997</v>
      </c>
      <c r="G135" s="101">
        <v>116.323762</v>
      </c>
      <c r="H135" s="101">
        <v>58.426067000000003</v>
      </c>
      <c r="I135" s="101">
        <v>1.908258</v>
      </c>
      <c r="J135" s="101">
        <v>85.92543400000001</v>
      </c>
      <c r="K135" s="101">
        <v>4.6066250000000002</v>
      </c>
      <c r="L135" s="101">
        <v>8.3466640000000005</v>
      </c>
      <c r="M135" s="101">
        <v>1.492483</v>
      </c>
      <c r="N135" s="101">
        <v>2.417862</v>
      </c>
      <c r="O135" s="101">
        <v>23.230121</v>
      </c>
      <c r="P135" s="101">
        <v>43.448568999999999</v>
      </c>
      <c r="Q135" s="101">
        <v>642.83386100000018</v>
      </c>
      <c r="R135" s="101">
        <v>598.6347139999998</v>
      </c>
      <c r="S135" s="101">
        <v>1.727001</v>
      </c>
      <c r="U135" s="159" t="s">
        <v>544</v>
      </c>
    </row>
    <row r="136" spans="1:21" x14ac:dyDescent="0.2">
      <c r="B136" s="159" t="s">
        <v>345</v>
      </c>
      <c r="C136" s="101">
        <v>20.528229</v>
      </c>
      <c r="D136" s="101">
        <v>47.273935000000002</v>
      </c>
      <c r="E136" s="101">
        <v>22.129066999999999</v>
      </c>
      <c r="F136" s="101">
        <v>295.71172500000006</v>
      </c>
      <c r="G136" s="101">
        <v>121.43649199999999</v>
      </c>
      <c r="H136" s="101">
        <v>70.148381000000001</v>
      </c>
      <c r="I136" s="101">
        <v>1.3963169999999998</v>
      </c>
      <c r="J136" s="101">
        <v>91.194226999999998</v>
      </c>
      <c r="K136" s="101">
        <v>8.4866100000000007</v>
      </c>
      <c r="L136" s="101">
        <v>8.3721979999999991</v>
      </c>
      <c r="M136" s="101">
        <v>1.7876690000000002</v>
      </c>
      <c r="N136" s="101">
        <v>1.809307</v>
      </c>
      <c r="O136" s="101">
        <v>22.981421000000005</v>
      </c>
      <c r="P136" s="101">
        <v>52.065373000000001</v>
      </c>
      <c r="Q136" s="101">
        <v>597.39151499999991</v>
      </c>
      <c r="R136" s="101">
        <v>632.46256300000027</v>
      </c>
      <c r="S136" s="101">
        <v>4.9673870000000004</v>
      </c>
      <c r="U136" s="159" t="s">
        <v>545</v>
      </c>
    </row>
    <row r="137" spans="1:21" x14ac:dyDescent="0.2">
      <c r="B137" s="159" t="s">
        <v>346</v>
      </c>
      <c r="C137" s="101">
        <v>14.309869000000001</v>
      </c>
      <c r="D137" s="101">
        <v>38.046148999999993</v>
      </c>
      <c r="E137" s="101">
        <v>14.818305000000001</v>
      </c>
      <c r="F137" s="101">
        <v>263.51299499999999</v>
      </c>
      <c r="G137" s="101">
        <v>94.286227999999994</v>
      </c>
      <c r="H137" s="101">
        <v>44.362000999999999</v>
      </c>
      <c r="I137" s="101">
        <v>0.85502199999999995</v>
      </c>
      <c r="J137" s="101">
        <v>67.360147999999995</v>
      </c>
      <c r="K137" s="101">
        <v>5.4733150000000004</v>
      </c>
      <c r="L137" s="101">
        <v>5.2150560000000006</v>
      </c>
      <c r="M137" s="101">
        <v>3.3587359999999999</v>
      </c>
      <c r="N137" s="101">
        <v>2.1318090000000001</v>
      </c>
      <c r="O137" s="101">
        <v>18.373273000000001</v>
      </c>
      <c r="P137" s="101">
        <v>28.254390999999998</v>
      </c>
      <c r="Q137" s="101">
        <v>444.46606600000007</v>
      </c>
      <c r="R137" s="101">
        <v>573.69741900000031</v>
      </c>
      <c r="S137" s="101">
        <v>1.3276569999999999</v>
      </c>
      <c r="U137" s="159" t="s">
        <v>546</v>
      </c>
    </row>
    <row r="138" spans="1:21" x14ac:dyDescent="0.2">
      <c r="B138" s="159" t="s">
        <v>347</v>
      </c>
      <c r="C138" s="101">
        <v>21.314278000000002</v>
      </c>
      <c r="D138" s="101">
        <v>47.028463000000002</v>
      </c>
      <c r="E138" s="101">
        <v>23.014688999999997</v>
      </c>
      <c r="F138" s="101">
        <v>316.80379599999998</v>
      </c>
      <c r="G138" s="101">
        <v>120.28207499999999</v>
      </c>
      <c r="H138" s="101">
        <v>66.378162000000003</v>
      </c>
      <c r="I138" s="101">
        <v>1.135956</v>
      </c>
      <c r="J138" s="101">
        <v>102.646411</v>
      </c>
      <c r="K138" s="101">
        <v>4.9651510000000005</v>
      </c>
      <c r="L138" s="101">
        <v>8.7003400000000006</v>
      </c>
      <c r="M138" s="101">
        <v>1.2884040000000001</v>
      </c>
      <c r="N138" s="101">
        <v>2.076292</v>
      </c>
      <c r="O138" s="101">
        <v>24.857288999999994</v>
      </c>
      <c r="P138" s="101">
        <v>43.075088000000008</v>
      </c>
      <c r="Q138" s="101">
        <v>582.20795200000009</v>
      </c>
      <c r="R138" s="101">
        <v>703.39314800000022</v>
      </c>
      <c r="S138" s="101">
        <v>2.371038</v>
      </c>
      <c r="U138" s="159" t="s">
        <v>547</v>
      </c>
    </row>
    <row r="139" spans="1:21" x14ac:dyDescent="0.2">
      <c r="B139" s="159" t="s">
        <v>348</v>
      </c>
      <c r="C139" s="101">
        <v>19.905252999999998</v>
      </c>
      <c r="D139" s="101">
        <v>45.158192</v>
      </c>
      <c r="E139" s="101">
        <v>19.809807999999997</v>
      </c>
      <c r="F139" s="101">
        <v>434.10071299999998</v>
      </c>
      <c r="G139" s="101">
        <v>124.79607400000002</v>
      </c>
      <c r="H139" s="101">
        <v>62.457644000000002</v>
      </c>
      <c r="I139" s="101">
        <v>1.7001629999999999</v>
      </c>
      <c r="J139" s="101">
        <v>103.210043</v>
      </c>
      <c r="K139" s="101">
        <v>5.3805350000000001</v>
      </c>
      <c r="L139" s="101">
        <v>16.504042999999999</v>
      </c>
      <c r="M139" s="101">
        <v>4.6321940000000001</v>
      </c>
      <c r="N139" s="101">
        <v>2.5977879999999995</v>
      </c>
      <c r="O139" s="101">
        <v>22.501882000000002</v>
      </c>
      <c r="P139" s="101">
        <v>44.171165999999999</v>
      </c>
      <c r="Q139" s="101">
        <v>606.60859099999959</v>
      </c>
      <c r="R139" s="101">
        <v>678.00161999999989</v>
      </c>
      <c r="S139" s="101">
        <v>3.037433</v>
      </c>
      <c r="U139" s="159" t="s">
        <v>548</v>
      </c>
    </row>
    <row r="140" spans="1:21" x14ac:dyDescent="0.2">
      <c r="B140" s="159" t="s">
        <v>349</v>
      </c>
      <c r="C140" s="101">
        <v>22.264099000000002</v>
      </c>
      <c r="D140" s="101">
        <v>50.31719600000001</v>
      </c>
      <c r="E140" s="101">
        <v>21.471305999999998</v>
      </c>
      <c r="F140" s="101">
        <v>344.6140700000002</v>
      </c>
      <c r="G140" s="101">
        <v>140.24939899999998</v>
      </c>
      <c r="H140" s="101">
        <v>60.112022000000003</v>
      </c>
      <c r="I140" s="101">
        <v>1.2925500000000001</v>
      </c>
      <c r="J140" s="101">
        <v>109.921747</v>
      </c>
      <c r="K140" s="101">
        <v>6.0309469999999994</v>
      </c>
      <c r="L140" s="101">
        <v>11.051463</v>
      </c>
      <c r="M140" s="101">
        <v>1.8734789999999999</v>
      </c>
      <c r="N140" s="101">
        <v>2.2159789999999999</v>
      </c>
      <c r="O140" s="101">
        <v>29.091042000000009</v>
      </c>
      <c r="P140" s="101">
        <v>46.403272999999999</v>
      </c>
      <c r="Q140" s="101">
        <v>739.077586</v>
      </c>
      <c r="R140" s="101">
        <v>828.43153100000018</v>
      </c>
      <c r="S140" s="101">
        <v>2.612565</v>
      </c>
      <c r="U140" s="159" t="s">
        <v>549</v>
      </c>
    </row>
    <row r="141" spans="1:21" x14ac:dyDescent="0.2">
      <c r="B141" s="159" t="s">
        <v>350</v>
      </c>
      <c r="C141" s="101">
        <v>20.415193000000002</v>
      </c>
      <c r="D141" s="101">
        <v>43.716898</v>
      </c>
      <c r="E141" s="101">
        <v>25.923486000000004</v>
      </c>
      <c r="F141" s="101">
        <v>249.86092900000006</v>
      </c>
      <c r="G141" s="101">
        <v>121.14891500000002</v>
      </c>
      <c r="H141" s="101">
        <v>50.941564999999997</v>
      </c>
      <c r="I141" s="101">
        <v>1.6424189999999999</v>
      </c>
      <c r="J141" s="101">
        <v>80.012175999999997</v>
      </c>
      <c r="K141" s="101">
        <v>4.6919149999999998</v>
      </c>
      <c r="L141" s="101">
        <v>9.6237880000000011</v>
      </c>
      <c r="M141" s="101">
        <v>4.2845500000000003</v>
      </c>
      <c r="N141" s="101">
        <v>1.733055</v>
      </c>
      <c r="O141" s="101">
        <v>23.703443999999998</v>
      </c>
      <c r="P141" s="101">
        <v>38.198405000000001</v>
      </c>
      <c r="Q141" s="101">
        <v>733.26875999999959</v>
      </c>
      <c r="R141" s="101">
        <v>738.52642099999991</v>
      </c>
      <c r="S141" s="101">
        <v>2.4598200000000001</v>
      </c>
      <c r="U141" s="159" t="s">
        <v>550</v>
      </c>
    </row>
    <row r="142" spans="1:21" x14ac:dyDescent="0.2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 x14ac:dyDescent="0.2">
      <c r="A143" s="100">
        <v>2022</v>
      </c>
      <c r="B143" s="159" t="s">
        <v>339</v>
      </c>
      <c r="C143" s="101">
        <v>17.850197000000001</v>
      </c>
      <c r="D143" s="101">
        <v>49.077666999999998</v>
      </c>
      <c r="E143" s="101">
        <v>16.549586000000001</v>
      </c>
      <c r="F143" s="101">
        <v>406.47775399999995</v>
      </c>
      <c r="G143" s="101">
        <v>127.95228699999998</v>
      </c>
      <c r="H143" s="101">
        <v>75.615552000000008</v>
      </c>
      <c r="I143" s="101">
        <v>1.0223089999999999</v>
      </c>
      <c r="J143" s="101">
        <v>102.07220500000001</v>
      </c>
      <c r="K143" s="101">
        <v>5.8911479999999994</v>
      </c>
      <c r="L143" s="101">
        <v>9.4474629999999991</v>
      </c>
      <c r="M143" s="101">
        <v>6.4039439999999992</v>
      </c>
      <c r="N143" s="101">
        <v>1.5966040000000001</v>
      </c>
      <c r="O143" s="101">
        <v>23.015893999999999</v>
      </c>
      <c r="P143" s="101">
        <v>45.022655999999998</v>
      </c>
      <c r="Q143" s="101">
        <v>615.19866400000001</v>
      </c>
      <c r="R143" s="101">
        <v>731.40229700000054</v>
      </c>
      <c r="S143" s="101">
        <v>1.839731</v>
      </c>
      <c r="T143" s="100">
        <v>2022</v>
      </c>
      <c r="U143" s="159" t="s">
        <v>539</v>
      </c>
    </row>
    <row r="144" spans="1:21" x14ac:dyDescent="0.2">
      <c r="B144" s="159" t="s">
        <v>340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U144" s="159" t="s">
        <v>540</v>
      </c>
    </row>
    <row r="145" spans="1:21" x14ac:dyDescent="0.2">
      <c r="B145" s="159" t="s">
        <v>341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U145" s="159" t="s">
        <v>541</v>
      </c>
    </row>
    <row r="146" spans="1:21" x14ac:dyDescent="0.2">
      <c r="B146" s="159" t="s">
        <v>342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U146" s="159" t="s">
        <v>542</v>
      </c>
    </row>
    <row r="147" spans="1:21" x14ac:dyDescent="0.2">
      <c r="B147" s="159" t="s">
        <v>343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U147" s="159" t="s">
        <v>543</v>
      </c>
    </row>
    <row r="148" spans="1:21" x14ac:dyDescent="0.2">
      <c r="B148" s="159" t="s">
        <v>344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U148" s="159" t="s">
        <v>544</v>
      </c>
    </row>
    <row r="149" spans="1:21" x14ac:dyDescent="0.2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545</v>
      </c>
    </row>
    <row r="150" spans="1:21" x14ac:dyDescent="0.2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546</v>
      </c>
    </row>
    <row r="151" spans="1:21" x14ac:dyDescent="0.2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 x14ac:dyDescent="0.2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 x14ac:dyDescent="0.2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 x14ac:dyDescent="0.2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 x14ac:dyDescent="0.2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 x14ac:dyDescent="0.2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 x14ac:dyDescent="0.2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 x14ac:dyDescent="0.3">
      <c r="A158" s="269" t="s">
        <v>682</v>
      </c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163"/>
      <c r="S158" s="163"/>
      <c r="T158" s="163"/>
      <c r="U158" s="163"/>
    </row>
    <row r="159" spans="1:21" s="98" customFormat="1" ht="11.25" customHeight="1" thickBot="1" x14ac:dyDescent="0.3">
      <c r="A159" s="230" t="s">
        <v>162</v>
      </c>
      <c r="B159" s="230" t="s">
        <v>163</v>
      </c>
      <c r="C159" s="266" t="s">
        <v>681</v>
      </c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8"/>
      <c r="P159" s="230" t="s">
        <v>536</v>
      </c>
      <c r="Q159" s="230" t="s">
        <v>523</v>
      </c>
    </row>
    <row r="160" spans="1:21" ht="20.25" customHeight="1" thickBot="1" x14ac:dyDescent="0.25">
      <c r="A160" s="231"/>
      <c r="B160" s="231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31"/>
      <c r="Q160" s="231"/>
      <c r="T160" s="159"/>
    </row>
    <row r="161" spans="1:17" x14ac:dyDescent="0.2">
      <c r="A161" s="100">
        <v>2021</v>
      </c>
      <c r="B161" s="159" t="s">
        <v>339</v>
      </c>
      <c r="C161" s="101">
        <v>612.73692099999994</v>
      </c>
      <c r="D161" s="101">
        <v>10.935393999999999</v>
      </c>
      <c r="E161" s="101">
        <v>0.58197500000000002</v>
      </c>
      <c r="F161" s="101">
        <v>121.12934700000001</v>
      </c>
      <c r="G161" s="101">
        <v>11.451450000000001</v>
      </c>
      <c r="H161" s="101">
        <v>2.7131240000000001</v>
      </c>
      <c r="I161" s="101">
        <v>3.8685070000000001</v>
      </c>
      <c r="J161" s="101">
        <v>89.603877000000011</v>
      </c>
      <c r="K161" s="101">
        <v>20.127369999999996</v>
      </c>
      <c r="L161" s="101">
        <v>21.348494000000002</v>
      </c>
      <c r="M161" s="101">
        <v>0.51139000000000001</v>
      </c>
      <c r="N161" s="101">
        <v>0</v>
      </c>
      <c r="O161" s="101">
        <v>0</v>
      </c>
      <c r="P161" s="100">
        <v>2021</v>
      </c>
      <c r="Q161" s="159" t="s">
        <v>539</v>
      </c>
    </row>
    <row r="162" spans="1:17" x14ac:dyDescent="0.2">
      <c r="B162" s="159" t="s">
        <v>340</v>
      </c>
      <c r="C162" s="101">
        <v>670.76634200000001</v>
      </c>
      <c r="D162" s="101">
        <v>21.907408999999991</v>
      </c>
      <c r="E162" s="101">
        <v>3.3429820000000001</v>
      </c>
      <c r="F162" s="101">
        <v>130.60541999999998</v>
      </c>
      <c r="G162" s="101">
        <v>8.5345530000000007</v>
      </c>
      <c r="H162" s="101">
        <v>2.8644430000000001</v>
      </c>
      <c r="I162" s="101">
        <v>2.3926720000000001</v>
      </c>
      <c r="J162" s="101">
        <v>92.072996000000003</v>
      </c>
      <c r="K162" s="101">
        <v>22.922367999999999</v>
      </c>
      <c r="L162" s="101">
        <v>18.7316</v>
      </c>
      <c r="M162" s="101">
        <v>2.396617</v>
      </c>
      <c r="N162" s="101">
        <v>0</v>
      </c>
      <c r="O162" s="101">
        <v>0</v>
      </c>
      <c r="P162" s="96"/>
      <c r="Q162" s="159" t="s">
        <v>540</v>
      </c>
    </row>
    <row r="163" spans="1:17" x14ac:dyDescent="0.2">
      <c r="B163" s="159" t="s">
        <v>341</v>
      </c>
      <c r="C163" s="101">
        <v>766.45427799999993</v>
      </c>
      <c r="D163" s="101">
        <v>99.628105000000005</v>
      </c>
      <c r="E163" s="101">
        <v>9.1362590000000008</v>
      </c>
      <c r="F163" s="101">
        <v>164.093671</v>
      </c>
      <c r="G163" s="101">
        <v>7.3878389999999996</v>
      </c>
      <c r="H163" s="101">
        <v>3.5794729999999997</v>
      </c>
      <c r="I163" s="101">
        <v>2.8014250000000001</v>
      </c>
      <c r="J163" s="101">
        <v>106.82365799999999</v>
      </c>
      <c r="K163" s="101">
        <v>32.455069000000002</v>
      </c>
      <c r="L163" s="101">
        <v>25.351029999999998</v>
      </c>
      <c r="M163" s="101">
        <v>3.6281999999999992</v>
      </c>
      <c r="N163" s="101">
        <v>0</v>
      </c>
      <c r="O163" s="101">
        <v>0</v>
      </c>
      <c r="P163" s="96"/>
      <c r="Q163" s="159" t="s">
        <v>541</v>
      </c>
    </row>
    <row r="164" spans="1:17" x14ac:dyDescent="0.2">
      <c r="B164" s="159" t="s">
        <v>342</v>
      </c>
      <c r="C164" s="101">
        <v>677.86049600000001</v>
      </c>
      <c r="D164" s="101">
        <v>128.54592599999998</v>
      </c>
      <c r="E164" s="101">
        <v>2.2020369999999998</v>
      </c>
      <c r="F164" s="101">
        <v>146.97187100000002</v>
      </c>
      <c r="G164" s="101">
        <v>16.351089999999999</v>
      </c>
      <c r="H164" s="101">
        <v>3.0194840000000003</v>
      </c>
      <c r="I164" s="101">
        <v>4.5344139999999999</v>
      </c>
      <c r="J164" s="101">
        <v>111.16131299999999</v>
      </c>
      <c r="K164" s="101">
        <v>28.902392000000006</v>
      </c>
      <c r="L164" s="101">
        <v>22.177888999999997</v>
      </c>
      <c r="M164" s="101">
        <v>0.90654800000000035</v>
      </c>
      <c r="N164" s="101">
        <v>0</v>
      </c>
      <c r="O164" s="101">
        <v>0</v>
      </c>
      <c r="P164" s="96"/>
      <c r="Q164" s="159" t="s">
        <v>542</v>
      </c>
    </row>
    <row r="165" spans="1:17" x14ac:dyDescent="0.2">
      <c r="B165" s="159" t="s">
        <v>343</v>
      </c>
      <c r="C165" s="101">
        <v>661.112481</v>
      </c>
      <c r="D165" s="101">
        <v>21.727039000000001</v>
      </c>
      <c r="E165" s="101">
        <v>2.8794409999999999</v>
      </c>
      <c r="F165" s="101">
        <v>152.31383100000002</v>
      </c>
      <c r="G165" s="101">
        <v>13.645356</v>
      </c>
      <c r="H165" s="101">
        <v>2.7668189999999999</v>
      </c>
      <c r="I165" s="101">
        <v>6.6187439999999995</v>
      </c>
      <c r="J165" s="101">
        <v>110.01873999999999</v>
      </c>
      <c r="K165" s="101">
        <v>33.525378000000003</v>
      </c>
      <c r="L165" s="101">
        <v>24.460101000000002</v>
      </c>
      <c r="M165" s="101">
        <v>0.74722699999999986</v>
      </c>
      <c r="N165" s="101">
        <v>0</v>
      </c>
      <c r="O165" s="101">
        <v>0</v>
      </c>
      <c r="P165" s="96"/>
      <c r="Q165" s="159" t="s">
        <v>543</v>
      </c>
    </row>
    <row r="166" spans="1:17" x14ac:dyDescent="0.2">
      <c r="B166" s="159" t="s">
        <v>344</v>
      </c>
      <c r="C166" s="101">
        <v>654.70725100000004</v>
      </c>
      <c r="D166" s="101">
        <v>10.402027</v>
      </c>
      <c r="E166" s="101">
        <v>5.6727369999999997</v>
      </c>
      <c r="F166" s="101">
        <v>156.54786899999999</v>
      </c>
      <c r="G166" s="101">
        <v>14.685746999999999</v>
      </c>
      <c r="H166" s="101">
        <v>3.303661</v>
      </c>
      <c r="I166" s="101">
        <v>3.8718260000000004</v>
      </c>
      <c r="J166" s="101">
        <v>105.71302000000001</v>
      </c>
      <c r="K166" s="101">
        <v>33.361167000000002</v>
      </c>
      <c r="L166" s="101">
        <v>26.027481999999999</v>
      </c>
      <c r="M166" s="101">
        <v>2.4934310000000002</v>
      </c>
      <c r="N166" s="101">
        <v>0</v>
      </c>
      <c r="O166" s="101">
        <v>0</v>
      </c>
      <c r="P166" s="96"/>
      <c r="Q166" s="159" t="s">
        <v>544</v>
      </c>
    </row>
    <row r="167" spans="1:17" x14ac:dyDescent="0.2">
      <c r="B167" s="159" t="s">
        <v>345</v>
      </c>
      <c r="C167" s="101">
        <v>680.3822990000001</v>
      </c>
      <c r="D167" s="101">
        <v>86.278093999999996</v>
      </c>
      <c r="E167" s="101">
        <v>5.3317889999999997</v>
      </c>
      <c r="F167" s="101">
        <v>157.99069400000002</v>
      </c>
      <c r="G167" s="101">
        <v>14.739418000000001</v>
      </c>
      <c r="H167" s="101">
        <v>3.3366479999999998</v>
      </c>
      <c r="I167" s="101">
        <v>3.2478879999999997</v>
      </c>
      <c r="J167" s="101">
        <v>109.23204099999998</v>
      </c>
      <c r="K167" s="101">
        <v>31.928934999999999</v>
      </c>
      <c r="L167" s="101">
        <v>26.331463000000003</v>
      </c>
      <c r="M167" s="101">
        <v>1.1467499999999999</v>
      </c>
      <c r="N167" s="101">
        <v>0</v>
      </c>
      <c r="O167" s="101">
        <v>0</v>
      </c>
      <c r="P167" s="96"/>
      <c r="Q167" s="159" t="s">
        <v>545</v>
      </c>
    </row>
    <row r="168" spans="1:17" x14ac:dyDescent="0.2">
      <c r="B168" s="159" t="s">
        <v>346</v>
      </c>
      <c r="C168" s="101">
        <v>443.12476599999997</v>
      </c>
      <c r="D168" s="101">
        <v>66.435378</v>
      </c>
      <c r="E168" s="101">
        <v>4.5951690000000003</v>
      </c>
      <c r="F168" s="101">
        <v>126.82669299999999</v>
      </c>
      <c r="G168" s="101">
        <v>10.576938</v>
      </c>
      <c r="H168" s="101">
        <v>3.2116280000000001</v>
      </c>
      <c r="I168" s="101">
        <v>2.2674159999999999</v>
      </c>
      <c r="J168" s="101">
        <v>91.047303000000014</v>
      </c>
      <c r="K168" s="101">
        <v>30.631883999999999</v>
      </c>
      <c r="L168" s="101">
        <v>24.623628999999998</v>
      </c>
      <c r="M168" s="101">
        <v>0.94030499999999995</v>
      </c>
      <c r="N168" s="101">
        <v>0</v>
      </c>
      <c r="O168" s="101">
        <v>0</v>
      </c>
      <c r="P168" s="96"/>
      <c r="Q168" s="159" t="s">
        <v>546</v>
      </c>
    </row>
    <row r="169" spans="1:17" x14ac:dyDescent="0.2">
      <c r="B169" s="159" t="s">
        <v>347</v>
      </c>
      <c r="C169" s="101">
        <v>620.46241299999997</v>
      </c>
      <c r="D169" s="101">
        <v>39.709072999999989</v>
      </c>
      <c r="E169" s="101">
        <v>1.4582310000000001</v>
      </c>
      <c r="F169" s="101">
        <v>154.96864899999997</v>
      </c>
      <c r="G169" s="101">
        <v>16.001652999999997</v>
      </c>
      <c r="H169" s="101">
        <v>3.7839519999999998</v>
      </c>
      <c r="I169" s="101">
        <v>3.4968219999999999</v>
      </c>
      <c r="J169" s="101">
        <v>117.04553900000002</v>
      </c>
      <c r="K169" s="101">
        <v>47.796160999999991</v>
      </c>
      <c r="L169" s="101">
        <v>25.958686</v>
      </c>
      <c r="M169" s="101">
        <v>5.5743890000000018</v>
      </c>
      <c r="N169" s="101">
        <v>0</v>
      </c>
      <c r="O169" s="101">
        <v>0</v>
      </c>
      <c r="P169" s="96"/>
      <c r="Q169" s="159" t="s">
        <v>547</v>
      </c>
    </row>
    <row r="170" spans="1:17" x14ac:dyDescent="0.2">
      <c r="B170" s="159" t="s">
        <v>348</v>
      </c>
      <c r="C170" s="101">
        <v>657.96557200000007</v>
      </c>
      <c r="D170" s="101">
        <v>18.437649999999998</v>
      </c>
      <c r="E170" s="101">
        <v>1.1298620000000001</v>
      </c>
      <c r="F170" s="101">
        <v>148.24084800000003</v>
      </c>
      <c r="G170" s="101">
        <v>16.324228999999999</v>
      </c>
      <c r="H170" s="101">
        <v>3.9071539999999998</v>
      </c>
      <c r="I170" s="101">
        <v>5.555015</v>
      </c>
      <c r="J170" s="101">
        <v>115.72430999999997</v>
      </c>
      <c r="K170" s="101">
        <v>63.100700999999994</v>
      </c>
      <c r="L170" s="101">
        <v>25.794414</v>
      </c>
      <c r="M170" s="101">
        <v>1.0783739999999999</v>
      </c>
      <c r="N170" s="101">
        <v>0</v>
      </c>
      <c r="O170" s="101">
        <v>0</v>
      </c>
      <c r="P170" s="96"/>
      <c r="Q170" s="159" t="s">
        <v>548</v>
      </c>
    </row>
    <row r="171" spans="1:17" x14ac:dyDescent="0.2">
      <c r="B171" s="159" t="s">
        <v>349</v>
      </c>
      <c r="C171" s="101">
        <v>789.22839099999987</v>
      </c>
      <c r="D171" s="101">
        <v>23.696196</v>
      </c>
      <c r="E171" s="101">
        <v>1.169019</v>
      </c>
      <c r="F171" s="101">
        <v>167.012688</v>
      </c>
      <c r="G171" s="101">
        <v>20.916433999999995</v>
      </c>
      <c r="H171" s="101">
        <v>4.1863989999999998</v>
      </c>
      <c r="I171" s="101">
        <v>3.0396710000000002</v>
      </c>
      <c r="J171" s="101">
        <v>120.35873100000001</v>
      </c>
      <c r="K171" s="101">
        <v>64.904567999999983</v>
      </c>
      <c r="L171" s="101">
        <v>29.086048000000002</v>
      </c>
      <c r="M171" s="101">
        <v>4.0766970000000002</v>
      </c>
      <c r="N171" s="101">
        <v>0</v>
      </c>
      <c r="O171" s="101">
        <v>0</v>
      </c>
      <c r="P171" s="96"/>
      <c r="Q171" s="159" t="s">
        <v>549</v>
      </c>
    </row>
    <row r="172" spans="1:17" x14ac:dyDescent="0.2">
      <c r="B172" s="159" t="s">
        <v>350</v>
      </c>
      <c r="C172" s="101">
        <v>703.20319800000004</v>
      </c>
      <c r="D172" s="101">
        <v>30.181306999999997</v>
      </c>
      <c r="E172" s="101">
        <v>4.3545400000000001</v>
      </c>
      <c r="F172" s="101">
        <v>168.46793399999996</v>
      </c>
      <c r="G172" s="101">
        <v>16.531126</v>
      </c>
      <c r="H172" s="101">
        <v>4.1113900000000001</v>
      </c>
      <c r="I172" s="101">
        <v>3.2683599999999999</v>
      </c>
      <c r="J172" s="101">
        <v>112.73525600000001</v>
      </c>
      <c r="K172" s="101">
        <v>45.367989000000001</v>
      </c>
      <c r="L172" s="101">
        <v>29.808261999999999</v>
      </c>
      <c r="M172" s="101">
        <v>1.4512809999999994</v>
      </c>
      <c r="N172" s="101">
        <v>0</v>
      </c>
      <c r="O172" s="101">
        <v>0</v>
      </c>
      <c r="P172" s="96"/>
      <c r="Q172" s="159" t="s">
        <v>550</v>
      </c>
    </row>
    <row r="173" spans="1:17" x14ac:dyDescent="0.2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 x14ac:dyDescent="0.2">
      <c r="A174" s="100">
        <v>2022</v>
      </c>
      <c r="B174" s="159" t="s">
        <v>339</v>
      </c>
      <c r="C174" s="101">
        <v>664.65290900000002</v>
      </c>
      <c r="D174" s="101">
        <v>46.016272000000015</v>
      </c>
      <c r="E174" s="101">
        <v>3.7208889999999997</v>
      </c>
      <c r="F174" s="101">
        <v>140.21954500000004</v>
      </c>
      <c r="G174" s="101">
        <v>13.793067000000001</v>
      </c>
      <c r="H174" s="101">
        <v>3.2505189999999997</v>
      </c>
      <c r="I174" s="101">
        <v>4.9478599999999995</v>
      </c>
      <c r="J174" s="101">
        <v>97.22784900000002</v>
      </c>
      <c r="K174" s="101">
        <v>29.884359</v>
      </c>
      <c r="L174" s="101">
        <v>25.628965000000001</v>
      </c>
      <c r="M174" s="101">
        <v>6.4089730000000005</v>
      </c>
      <c r="N174" s="101">
        <v>0</v>
      </c>
      <c r="O174" s="101">
        <v>0</v>
      </c>
      <c r="P174" s="100">
        <v>2022</v>
      </c>
      <c r="Q174" s="159" t="s">
        <v>539</v>
      </c>
    </row>
    <row r="175" spans="1:17" x14ac:dyDescent="0.2">
      <c r="B175" s="159" t="s">
        <v>340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96"/>
      <c r="Q175" s="159" t="s">
        <v>540</v>
      </c>
    </row>
    <row r="176" spans="1:17" x14ac:dyDescent="0.2">
      <c r="B176" s="159" t="s">
        <v>341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96"/>
      <c r="Q176" s="159" t="s">
        <v>541</v>
      </c>
    </row>
    <row r="177" spans="2:19" x14ac:dyDescent="0.2">
      <c r="B177" s="159" t="s">
        <v>342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96"/>
      <c r="Q177" s="159" t="s">
        <v>542</v>
      </c>
    </row>
    <row r="178" spans="2:19" x14ac:dyDescent="0.2">
      <c r="B178" s="159" t="s">
        <v>343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96"/>
      <c r="Q178" s="159" t="s">
        <v>543</v>
      </c>
    </row>
    <row r="179" spans="2:19" x14ac:dyDescent="0.2">
      <c r="B179" s="159" t="s">
        <v>344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96"/>
      <c r="Q179" s="159" t="s">
        <v>544</v>
      </c>
      <c r="R179" s="161"/>
      <c r="S179" s="161"/>
    </row>
    <row r="180" spans="2:19" x14ac:dyDescent="0.2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545</v>
      </c>
      <c r="R180" s="161"/>
      <c r="S180" s="161"/>
    </row>
    <row r="181" spans="2:19" x14ac:dyDescent="0.2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546</v>
      </c>
      <c r="R181" s="161"/>
      <c r="S181" s="161"/>
    </row>
    <row r="182" spans="2:19" x14ac:dyDescent="0.2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 x14ac:dyDescent="0.2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 x14ac:dyDescent="0.2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 x14ac:dyDescent="0.2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 x14ac:dyDescent="0.2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 x14ac:dyDescent="0.2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 x14ac:dyDescent="0.2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159:A160"/>
    <mergeCell ref="B159:B160"/>
    <mergeCell ref="C159:O159"/>
    <mergeCell ref="P159:P160"/>
    <mergeCell ref="Q159:Q160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T128:T129"/>
    <mergeCell ref="U128:U129"/>
    <mergeCell ref="T4:T5"/>
    <mergeCell ref="U4:U5"/>
    <mergeCell ref="T35:T36"/>
    <mergeCell ref="U35:U36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88"/>
  <sheetViews>
    <sheetView showGridLines="0" topLeftCell="A2" zoomScale="90" zoomScaleNormal="90" workbookViewId="0">
      <selection activeCell="A2" sqref="A2:U2"/>
    </sheetView>
  </sheetViews>
  <sheetFormatPr defaultColWidth="9.109375" defaultRowHeight="9.6" x14ac:dyDescent="0.2"/>
  <cols>
    <col min="1" max="1" width="6.88671875" style="96" customWidth="1"/>
    <col min="2" max="2" width="9.88671875" style="159" bestFit="1" customWidth="1"/>
    <col min="3" max="19" width="7.44140625" style="159" customWidth="1"/>
    <col min="20" max="20" width="9.109375" style="96"/>
    <col min="21" max="16384" width="9.109375" style="159"/>
  </cols>
  <sheetData>
    <row r="1" spans="1:21" hidden="1" x14ac:dyDescent="0.2"/>
    <row r="2" spans="1:21" s="103" customFormat="1" ht="9" customHeight="1" x14ac:dyDescent="0.2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s="103" customFormat="1" ht="27" customHeight="1" thickBot="1" x14ac:dyDescent="0.3">
      <c r="A3" s="269" t="s">
        <v>683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</row>
    <row r="4" spans="1:21" s="98" customFormat="1" ht="11.25" customHeight="1" thickBot="1" x14ac:dyDescent="0.3">
      <c r="A4" s="230" t="s">
        <v>162</v>
      </c>
      <c r="B4" s="230" t="s">
        <v>163</v>
      </c>
      <c r="C4" s="266" t="s">
        <v>681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  <c r="T4" s="230" t="s">
        <v>536</v>
      </c>
      <c r="U4" s="230" t="s">
        <v>523</v>
      </c>
    </row>
    <row r="5" spans="1:21" ht="20.25" customHeight="1" thickBot="1" x14ac:dyDescent="0.25">
      <c r="A5" s="231"/>
      <c r="B5" s="231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31"/>
      <c r="U5" s="231"/>
    </row>
    <row r="6" spans="1:21" x14ac:dyDescent="0.2">
      <c r="A6" s="100">
        <v>2021</v>
      </c>
      <c r="B6" s="159" t="s">
        <v>339</v>
      </c>
      <c r="C6" s="101">
        <v>11.366828</v>
      </c>
      <c r="D6" s="101">
        <v>17.816502</v>
      </c>
      <c r="E6" s="101">
        <v>48.530211999999992</v>
      </c>
      <c r="F6" s="101">
        <v>22.156880000000001</v>
      </c>
      <c r="G6" s="101">
        <v>8.5033850000000015</v>
      </c>
      <c r="H6" s="101">
        <v>11.764063999999999</v>
      </c>
      <c r="I6" s="101">
        <v>21.981057999999997</v>
      </c>
      <c r="J6" s="101">
        <v>43.196333000000003</v>
      </c>
      <c r="K6" s="101">
        <v>8.7825879999999987</v>
      </c>
      <c r="L6" s="101">
        <v>4.0195759999999998</v>
      </c>
      <c r="M6" s="101">
        <v>5.016699</v>
      </c>
      <c r="N6" s="101">
        <v>10.367571</v>
      </c>
      <c r="O6" s="101">
        <v>0.10575000000000001</v>
      </c>
      <c r="P6" s="101">
        <v>0.36254899999999995</v>
      </c>
      <c r="Q6" s="101">
        <v>71.569820000000007</v>
      </c>
      <c r="R6" s="101">
        <v>22.841847999999999</v>
      </c>
      <c r="S6" s="101">
        <v>9.3605119999999999</v>
      </c>
      <c r="T6" s="100">
        <v>2021</v>
      </c>
      <c r="U6" s="159" t="s">
        <v>539</v>
      </c>
    </row>
    <row r="7" spans="1:21" x14ac:dyDescent="0.2">
      <c r="B7" s="159" t="s">
        <v>340</v>
      </c>
      <c r="C7" s="101">
        <v>28.970386000000005</v>
      </c>
      <c r="D7" s="101">
        <v>22.979529000000003</v>
      </c>
      <c r="E7" s="101">
        <v>48.853568000000003</v>
      </c>
      <c r="F7" s="101">
        <v>38.368391000000003</v>
      </c>
      <c r="G7" s="101">
        <v>6.9813130000000001</v>
      </c>
      <c r="H7" s="101">
        <v>14.435668</v>
      </c>
      <c r="I7" s="101">
        <v>22.789046999999997</v>
      </c>
      <c r="J7" s="101">
        <v>40.932940000000002</v>
      </c>
      <c r="K7" s="101">
        <v>8.7292069999999988</v>
      </c>
      <c r="L7" s="101">
        <v>5.0068540000000006</v>
      </c>
      <c r="M7" s="101">
        <v>4.2753589999999999</v>
      </c>
      <c r="N7" s="101">
        <v>12.30167</v>
      </c>
      <c r="O7" s="101">
        <v>0.23874200000000001</v>
      </c>
      <c r="P7" s="101">
        <v>0.45578000000000002</v>
      </c>
      <c r="Q7" s="101">
        <v>83.546968000000007</v>
      </c>
      <c r="R7" s="101">
        <v>24.786928000000003</v>
      </c>
      <c r="S7" s="101">
        <v>6.4234340000000003</v>
      </c>
      <c r="U7" s="159" t="s">
        <v>540</v>
      </c>
    </row>
    <row r="8" spans="1:21" x14ac:dyDescent="0.2">
      <c r="B8" s="159" t="s">
        <v>341</v>
      </c>
      <c r="C8" s="101">
        <v>29.252883000000004</v>
      </c>
      <c r="D8" s="101">
        <v>25.594240999999997</v>
      </c>
      <c r="E8" s="101">
        <v>64.848553999999993</v>
      </c>
      <c r="F8" s="101">
        <v>32.882228999999995</v>
      </c>
      <c r="G8" s="101">
        <v>9.2153449999999992</v>
      </c>
      <c r="H8" s="101">
        <v>17.710265</v>
      </c>
      <c r="I8" s="101">
        <v>28.503246999999998</v>
      </c>
      <c r="J8" s="101">
        <v>50.075989999999997</v>
      </c>
      <c r="K8" s="101">
        <v>10.402482999999998</v>
      </c>
      <c r="L8" s="101">
        <v>6.8008439999999997</v>
      </c>
      <c r="M8" s="101">
        <v>5.021234999999999</v>
      </c>
      <c r="N8" s="101">
        <v>10.350112000000001</v>
      </c>
      <c r="O8" s="101">
        <v>0.20946499999999996</v>
      </c>
      <c r="P8" s="101">
        <v>0.43710100000000002</v>
      </c>
      <c r="Q8" s="101">
        <v>73.076120000000003</v>
      </c>
      <c r="R8" s="101">
        <v>31.507290999999995</v>
      </c>
      <c r="S8" s="101">
        <v>10.289887</v>
      </c>
      <c r="U8" s="159" t="s">
        <v>541</v>
      </c>
    </row>
    <row r="9" spans="1:21" x14ac:dyDescent="0.2">
      <c r="B9" s="159" t="s">
        <v>342</v>
      </c>
      <c r="C9" s="101">
        <v>30.769945000000003</v>
      </c>
      <c r="D9" s="101">
        <v>21.232877000000002</v>
      </c>
      <c r="E9" s="101">
        <v>51.993273999999992</v>
      </c>
      <c r="F9" s="101">
        <v>34.528264000000007</v>
      </c>
      <c r="G9" s="101">
        <v>7.0718050000000003</v>
      </c>
      <c r="H9" s="101">
        <v>20.199262000000001</v>
      </c>
      <c r="I9" s="101">
        <v>29.401232999999998</v>
      </c>
      <c r="J9" s="101">
        <v>52.524814999999997</v>
      </c>
      <c r="K9" s="101">
        <v>10.018555000000001</v>
      </c>
      <c r="L9" s="101">
        <v>6.2792939999999993</v>
      </c>
      <c r="M9" s="101">
        <v>6.7819449999999994</v>
      </c>
      <c r="N9" s="101">
        <v>9.2377660000000006</v>
      </c>
      <c r="O9" s="101">
        <v>0.42554400000000003</v>
      </c>
      <c r="P9" s="101">
        <v>0.53325099999999992</v>
      </c>
      <c r="Q9" s="101">
        <v>67.113268000000019</v>
      </c>
      <c r="R9" s="101">
        <v>27.930150999999999</v>
      </c>
      <c r="S9" s="101">
        <v>9.2571619999999992</v>
      </c>
      <c r="U9" s="159" t="s">
        <v>542</v>
      </c>
    </row>
    <row r="10" spans="1:21" x14ac:dyDescent="0.2">
      <c r="B10" s="159" t="s">
        <v>343</v>
      </c>
      <c r="C10" s="101">
        <v>30.363098000000008</v>
      </c>
      <c r="D10" s="101">
        <v>22.811387999999994</v>
      </c>
      <c r="E10" s="101">
        <v>55.321931000000006</v>
      </c>
      <c r="F10" s="101">
        <v>36.155897000000003</v>
      </c>
      <c r="G10" s="101">
        <v>8.9793060000000011</v>
      </c>
      <c r="H10" s="101">
        <v>14.710025999999999</v>
      </c>
      <c r="I10" s="101">
        <v>31.918108</v>
      </c>
      <c r="J10" s="101">
        <v>57.824912000000005</v>
      </c>
      <c r="K10" s="101">
        <v>9.9074930000000059</v>
      </c>
      <c r="L10" s="101">
        <v>5.3137350000000012</v>
      </c>
      <c r="M10" s="101">
        <v>3.8154230000000009</v>
      </c>
      <c r="N10" s="101">
        <v>10.920245</v>
      </c>
      <c r="O10" s="101">
        <v>6.3700000000000007E-2</v>
      </c>
      <c r="P10" s="101">
        <v>0.43356600000000001</v>
      </c>
      <c r="Q10" s="101">
        <v>80.453046999999998</v>
      </c>
      <c r="R10" s="101">
        <v>27.145126000000001</v>
      </c>
      <c r="S10" s="101">
        <v>10.423172000000001</v>
      </c>
      <c r="U10" s="159" t="s">
        <v>543</v>
      </c>
    </row>
    <row r="11" spans="1:21" x14ac:dyDescent="0.2">
      <c r="B11" s="159" t="s">
        <v>344</v>
      </c>
      <c r="C11" s="101">
        <v>26.223992999999997</v>
      </c>
      <c r="D11" s="101">
        <v>20.473147999999998</v>
      </c>
      <c r="E11" s="101">
        <v>60.646209000000006</v>
      </c>
      <c r="F11" s="101">
        <v>31.889896</v>
      </c>
      <c r="G11" s="101">
        <v>8.9834899999999998</v>
      </c>
      <c r="H11" s="101">
        <v>8.5479209999999988</v>
      </c>
      <c r="I11" s="101">
        <v>30.452511000000001</v>
      </c>
      <c r="J11" s="101">
        <v>70.472284999999999</v>
      </c>
      <c r="K11" s="101">
        <v>9.2179529999999996</v>
      </c>
      <c r="L11" s="101">
        <v>5.5697669999999997</v>
      </c>
      <c r="M11" s="101">
        <v>3.9526039999999996</v>
      </c>
      <c r="N11" s="101">
        <v>13.368805</v>
      </c>
      <c r="O11" s="101">
        <v>0.13275200000000001</v>
      </c>
      <c r="P11" s="101">
        <v>0.40121400000000002</v>
      </c>
      <c r="Q11" s="101">
        <v>66.654037999999986</v>
      </c>
      <c r="R11" s="101">
        <v>25.843342</v>
      </c>
      <c r="S11" s="101">
        <v>8.8765750000000008</v>
      </c>
      <c r="U11" s="159" t="s">
        <v>544</v>
      </c>
    </row>
    <row r="12" spans="1:21" x14ac:dyDescent="0.2">
      <c r="B12" s="159" t="s">
        <v>345</v>
      </c>
      <c r="C12" s="101">
        <v>24.656369999999999</v>
      </c>
      <c r="D12" s="101">
        <v>19.684754999999999</v>
      </c>
      <c r="E12" s="101">
        <v>70.532245999999986</v>
      </c>
      <c r="F12" s="101">
        <v>28.240079000000001</v>
      </c>
      <c r="G12" s="101">
        <v>7.9096050000000009</v>
      </c>
      <c r="H12" s="101">
        <v>4.9403300000000003</v>
      </c>
      <c r="I12" s="101">
        <v>23.955069000000002</v>
      </c>
      <c r="J12" s="101">
        <v>65.265727999999996</v>
      </c>
      <c r="K12" s="101">
        <v>9.6972490000000011</v>
      </c>
      <c r="L12" s="101">
        <v>5.8903239999999997</v>
      </c>
      <c r="M12" s="101">
        <v>3.2087750000000002</v>
      </c>
      <c r="N12" s="101">
        <v>9.5795830000000013</v>
      </c>
      <c r="O12" s="101">
        <v>0.19361</v>
      </c>
      <c r="P12" s="101">
        <v>0.37908000000000003</v>
      </c>
      <c r="Q12" s="101">
        <v>79.443006999999994</v>
      </c>
      <c r="R12" s="101">
        <v>29.849075000000003</v>
      </c>
      <c r="S12" s="101">
        <v>18.12998</v>
      </c>
      <c r="U12" s="159" t="s">
        <v>545</v>
      </c>
    </row>
    <row r="13" spans="1:21" x14ac:dyDescent="0.2">
      <c r="B13" s="159" t="s">
        <v>346</v>
      </c>
      <c r="C13" s="101">
        <v>23.294368999999996</v>
      </c>
      <c r="D13" s="101">
        <v>17.210785000000001</v>
      </c>
      <c r="E13" s="101">
        <v>73.497172999999989</v>
      </c>
      <c r="F13" s="101">
        <v>27.350614</v>
      </c>
      <c r="G13" s="101">
        <v>5.3414089999999996</v>
      </c>
      <c r="H13" s="101">
        <v>3.4570180000000001</v>
      </c>
      <c r="I13" s="101">
        <v>25.091203</v>
      </c>
      <c r="J13" s="101">
        <v>71.872793999999999</v>
      </c>
      <c r="K13" s="101">
        <v>9.9190250000000013</v>
      </c>
      <c r="L13" s="101">
        <v>6.5840290000000019</v>
      </c>
      <c r="M13" s="101">
        <v>3.9654559999999996</v>
      </c>
      <c r="N13" s="101">
        <v>4.7392599999999998</v>
      </c>
      <c r="O13" s="101">
        <v>6.5500000000000003E-2</v>
      </c>
      <c r="P13" s="101">
        <v>0.21936099999999997</v>
      </c>
      <c r="Q13" s="101">
        <v>63.999362000000019</v>
      </c>
      <c r="R13" s="101">
        <v>21.755251000000005</v>
      </c>
      <c r="S13" s="101">
        <v>13.365029</v>
      </c>
      <c r="U13" s="159" t="s">
        <v>546</v>
      </c>
    </row>
    <row r="14" spans="1:21" x14ac:dyDescent="0.2">
      <c r="B14" s="159" t="s">
        <v>347</v>
      </c>
      <c r="C14" s="101">
        <v>20.851277000000003</v>
      </c>
      <c r="D14" s="101">
        <v>18.928553999999998</v>
      </c>
      <c r="E14" s="101">
        <v>86.431047000000021</v>
      </c>
      <c r="F14" s="101">
        <v>46.796672999999998</v>
      </c>
      <c r="G14" s="101">
        <v>8.7467790000000001</v>
      </c>
      <c r="H14" s="101">
        <v>4.6325089999999998</v>
      </c>
      <c r="I14" s="101">
        <v>30.287858</v>
      </c>
      <c r="J14" s="101">
        <v>95.490917999999994</v>
      </c>
      <c r="K14" s="101">
        <v>9.9014469999999992</v>
      </c>
      <c r="L14" s="101">
        <v>8.4900100000000016</v>
      </c>
      <c r="M14" s="101">
        <v>4.1754100000000012</v>
      </c>
      <c r="N14" s="101">
        <v>9.3502179999999999</v>
      </c>
      <c r="O14" s="101">
        <v>0.21063200000000001</v>
      </c>
      <c r="P14" s="101">
        <v>0.34104800000000002</v>
      </c>
      <c r="Q14" s="101">
        <v>75.12448400000001</v>
      </c>
      <c r="R14" s="101">
        <v>29.568247000000007</v>
      </c>
      <c r="S14" s="101">
        <v>16.811384999999998</v>
      </c>
      <c r="U14" s="159" t="s">
        <v>547</v>
      </c>
    </row>
    <row r="15" spans="1:21" x14ac:dyDescent="0.2">
      <c r="B15" s="159" t="s">
        <v>348</v>
      </c>
      <c r="C15" s="101">
        <v>19.379300000000004</v>
      </c>
      <c r="D15" s="101">
        <v>17.454746</v>
      </c>
      <c r="E15" s="101">
        <v>91.152884999999998</v>
      </c>
      <c r="F15" s="101">
        <v>35.912895000000006</v>
      </c>
      <c r="G15" s="101">
        <v>8.5524070000000005</v>
      </c>
      <c r="H15" s="101">
        <v>6.4115149999999996</v>
      </c>
      <c r="I15" s="101">
        <v>31.912922999999999</v>
      </c>
      <c r="J15" s="101">
        <v>91.50448200000001</v>
      </c>
      <c r="K15" s="101">
        <v>9.7367229999999978</v>
      </c>
      <c r="L15" s="101">
        <v>10.702522</v>
      </c>
      <c r="M15" s="101">
        <v>3.3458170000000003</v>
      </c>
      <c r="N15" s="101">
        <v>10.360303</v>
      </c>
      <c r="O15" s="101">
        <v>0.208734</v>
      </c>
      <c r="P15" s="101">
        <v>0.43264999999999998</v>
      </c>
      <c r="Q15" s="101">
        <v>81.874904000000015</v>
      </c>
      <c r="R15" s="101">
        <v>26.402314000000001</v>
      </c>
      <c r="S15" s="101">
        <v>12.710243999999999</v>
      </c>
      <c r="U15" s="159" t="s">
        <v>548</v>
      </c>
    </row>
    <row r="16" spans="1:21" x14ac:dyDescent="0.2">
      <c r="B16" s="159" t="s">
        <v>349</v>
      </c>
      <c r="C16" s="101">
        <v>24.931157999999996</v>
      </c>
      <c r="D16" s="101">
        <v>22.282765999999995</v>
      </c>
      <c r="E16" s="101">
        <v>87.236562000000006</v>
      </c>
      <c r="F16" s="101">
        <v>40.21406600000001</v>
      </c>
      <c r="G16" s="101">
        <v>8.4940749999999987</v>
      </c>
      <c r="H16" s="101">
        <v>7.8829050000000001</v>
      </c>
      <c r="I16" s="101">
        <v>33.69903</v>
      </c>
      <c r="J16" s="101">
        <v>72.285493999999986</v>
      </c>
      <c r="K16" s="101">
        <v>10.824032000000001</v>
      </c>
      <c r="L16" s="101">
        <v>12.65157</v>
      </c>
      <c r="M16" s="101">
        <v>4.7565799999999996</v>
      </c>
      <c r="N16" s="101">
        <v>9.2871290000000002</v>
      </c>
      <c r="O16" s="101">
        <v>0.12986799999999998</v>
      </c>
      <c r="P16" s="101">
        <v>0.347464</v>
      </c>
      <c r="Q16" s="101">
        <v>139.10287999999997</v>
      </c>
      <c r="R16" s="101">
        <v>27.690264999999997</v>
      </c>
      <c r="S16" s="101">
        <v>10.594499000000001</v>
      </c>
      <c r="U16" s="159" t="s">
        <v>549</v>
      </c>
    </row>
    <row r="17" spans="1:21" x14ac:dyDescent="0.2">
      <c r="B17" s="159" t="s">
        <v>350</v>
      </c>
      <c r="C17" s="101">
        <v>20.584009999999999</v>
      </c>
      <c r="D17" s="101">
        <v>20.638164000000003</v>
      </c>
      <c r="E17" s="101">
        <v>79.912942999999999</v>
      </c>
      <c r="F17" s="101">
        <v>33.533438999999994</v>
      </c>
      <c r="G17" s="101">
        <v>7.0094069999999995</v>
      </c>
      <c r="H17" s="101">
        <v>9.8400160000000003</v>
      </c>
      <c r="I17" s="101">
        <v>33.076439999999998</v>
      </c>
      <c r="J17" s="101">
        <v>77.863607000000002</v>
      </c>
      <c r="K17" s="101">
        <v>10.794413</v>
      </c>
      <c r="L17" s="101">
        <v>11.772888000000002</v>
      </c>
      <c r="M17" s="101">
        <v>4.2481840000000002</v>
      </c>
      <c r="N17" s="101">
        <v>9.0522719999999985</v>
      </c>
      <c r="O17" s="101">
        <v>0.56998400000000005</v>
      </c>
      <c r="P17" s="101">
        <v>0.25718200000000002</v>
      </c>
      <c r="Q17" s="101">
        <v>162.93579599999998</v>
      </c>
      <c r="R17" s="101">
        <v>25.355971999999998</v>
      </c>
      <c r="S17" s="101">
        <v>9.4915530000000015</v>
      </c>
      <c r="U17" s="159" t="s">
        <v>550</v>
      </c>
    </row>
    <row r="18" spans="1:21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 x14ac:dyDescent="0.2">
      <c r="A19" s="100">
        <v>2022</v>
      </c>
      <c r="B19" s="159" t="s">
        <v>339</v>
      </c>
      <c r="C19" s="101">
        <v>24.626727999999993</v>
      </c>
      <c r="D19" s="101">
        <v>15.936768999999998</v>
      </c>
      <c r="E19" s="101">
        <v>60.573192999999989</v>
      </c>
      <c r="F19" s="101">
        <v>36.767357000000004</v>
      </c>
      <c r="G19" s="101">
        <v>7.3008649999999999</v>
      </c>
      <c r="H19" s="101">
        <v>10.946618000000001</v>
      </c>
      <c r="I19" s="101">
        <v>26.291842000000003</v>
      </c>
      <c r="J19" s="101">
        <v>51.412371000000007</v>
      </c>
      <c r="K19" s="101">
        <v>10.592123999999998</v>
      </c>
      <c r="L19" s="101">
        <v>10.024436000000001</v>
      </c>
      <c r="M19" s="101">
        <v>6.768046</v>
      </c>
      <c r="N19" s="101">
        <v>18.414881000000001</v>
      </c>
      <c r="O19" s="101">
        <v>0.19917700000000002</v>
      </c>
      <c r="P19" s="101">
        <v>0.35422700000000001</v>
      </c>
      <c r="Q19" s="101">
        <v>115.17613200000002</v>
      </c>
      <c r="R19" s="101">
        <v>25.701395000000002</v>
      </c>
      <c r="S19" s="101">
        <v>12.381500999999995</v>
      </c>
      <c r="T19" s="100">
        <v>2022</v>
      </c>
      <c r="U19" s="159" t="s">
        <v>539</v>
      </c>
    </row>
    <row r="20" spans="1:21" x14ac:dyDescent="0.2">
      <c r="B20" s="159" t="s">
        <v>340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U20" s="159" t="s">
        <v>540</v>
      </c>
    </row>
    <row r="21" spans="1:21" x14ac:dyDescent="0.2">
      <c r="B21" s="159" t="s">
        <v>341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U21" s="159" t="s">
        <v>541</v>
      </c>
    </row>
    <row r="22" spans="1:21" x14ac:dyDescent="0.2">
      <c r="B22" s="159" t="s">
        <v>342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U22" s="159" t="s">
        <v>542</v>
      </c>
    </row>
    <row r="23" spans="1:21" x14ac:dyDescent="0.2">
      <c r="B23" s="159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U23" s="159" t="s">
        <v>543</v>
      </c>
    </row>
    <row r="24" spans="1:21" x14ac:dyDescent="0.2">
      <c r="B24" s="159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U24" s="159" t="s">
        <v>544</v>
      </c>
    </row>
    <row r="25" spans="1:21" x14ac:dyDescent="0.2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545</v>
      </c>
    </row>
    <row r="26" spans="1:21" x14ac:dyDescent="0.2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546</v>
      </c>
    </row>
    <row r="27" spans="1:21" x14ac:dyDescent="0.2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 x14ac:dyDescent="0.2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 x14ac:dyDescent="0.2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 x14ac:dyDescent="0.2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 x14ac:dyDescent="0.2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3.8" x14ac:dyDescent="0.3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 x14ac:dyDescent="0.2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 x14ac:dyDescent="0.3">
      <c r="A34" s="269" t="s">
        <v>683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</row>
    <row r="35" spans="1:21" s="98" customFormat="1" ht="11.25" customHeight="1" thickBot="1" x14ac:dyDescent="0.3">
      <c r="A35" s="230" t="s">
        <v>162</v>
      </c>
      <c r="B35" s="230" t="s">
        <v>163</v>
      </c>
      <c r="C35" s="266" t="s">
        <v>681</v>
      </c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  <c r="T35" s="230" t="s">
        <v>536</v>
      </c>
      <c r="U35" s="230" t="s">
        <v>523</v>
      </c>
    </row>
    <row r="36" spans="1:21" ht="20.25" customHeight="1" thickBot="1" x14ac:dyDescent="0.25">
      <c r="A36" s="231"/>
      <c r="B36" s="231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31"/>
      <c r="U36" s="231"/>
    </row>
    <row r="37" spans="1:21" x14ac:dyDescent="0.2">
      <c r="A37" s="100">
        <v>2021</v>
      </c>
      <c r="B37" s="159" t="s">
        <v>339</v>
      </c>
      <c r="C37" s="101">
        <v>2.5968919999999995</v>
      </c>
      <c r="D37" s="101">
        <v>28.579071999999996</v>
      </c>
      <c r="E37" s="101">
        <v>33.949385999999997</v>
      </c>
      <c r="F37" s="101">
        <v>16.411002</v>
      </c>
      <c r="G37" s="101">
        <v>81.372559000000052</v>
      </c>
      <c r="H37" s="101">
        <v>19.048780000000001</v>
      </c>
      <c r="I37" s="101">
        <v>64.71545900000001</v>
      </c>
      <c r="J37" s="101">
        <v>21.715537000000001</v>
      </c>
      <c r="K37" s="101">
        <v>27.379650999999999</v>
      </c>
      <c r="L37" s="101">
        <v>262.56940500000002</v>
      </c>
      <c r="M37" s="101">
        <v>5.4507639999999995</v>
      </c>
      <c r="N37" s="101">
        <v>75.471877000000006</v>
      </c>
      <c r="O37" s="101">
        <v>94.375271999999995</v>
      </c>
      <c r="P37" s="101">
        <v>7.9103309999999993</v>
      </c>
      <c r="Q37" s="101">
        <v>16.089106000000001</v>
      </c>
      <c r="R37" s="101">
        <v>10.755554999999999</v>
      </c>
      <c r="S37" s="101">
        <v>11.563406000000001</v>
      </c>
      <c r="T37" s="100">
        <v>2021</v>
      </c>
      <c r="U37" s="159" t="s">
        <v>539</v>
      </c>
    </row>
    <row r="38" spans="1:21" x14ac:dyDescent="0.2">
      <c r="B38" s="159" t="s">
        <v>340</v>
      </c>
      <c r="C38" s="101">
        <v>3.1369899999999999</v>
      </c>
      <c r="D38" s="101">
        <v>29.909644999999998</v>
      </c>
      <c r="E38" s="101">
        <v>37.379186999999995</v>
      </c>
      <c r="F38" s="101">
        <v>18.241208</v>
      </c>
      <c r="G38" s="101">
        <v>84.585795000000047</v>
      </c>
      <c r="H38" s="101">
        <v>18.381996999999998</v>
      </c>
      <c r="I38" s="101">
        <v>56.989054999999993</v>
      </c>
      <c r="J38" s="101">
        <v>24.102650999999998</v>
      </c>
      <c r="K38" s="101">
        <v>38.956001999999998</v>
      </c>
      <c r="L38" s="101">
        <v>338.68476099999998</v>
      </c>
      <c r="M38" s="101">
        <v>6.2534899999999984</v>
      </c>
      <c r="N38" s="101">
        <v>82.885758999999993</v>
      </c>
      <c r="O38" s="101">
        <v>81.28428000000001</v>
      </c>
      <c r="P38" s="101">
        <v>10.213805000000001</v>
      </c>
      <c r="Q38" s="101">
        <v>16.163596000000005</v>
      </c>
      <c r="R38" s="101">
        <v>13.296996</v>
      </c>
      <c r="S38" s="101">
        <v>15.960825000000002</v>
      </c>
      <c r="U38" s="159" t="s">
        <v>540</v>
      </c>
    </row>
    <row r="39" spans="1:21" x14ac:dyDescent="0.2">
      <c r="B39" s="159" t="s">
        <v>341</v>
      </c>
      <c r="C39" s="101">
        <v>3.091755</v>
      </c>
      <c r="D39" s="101">
        <v>33.640112999999992</v>
      </c>
      <c r="E39" s="101">
        <v>46.321250999999997</v>
      </c>
      <c r="F39" s="101">
        <v>25.904206000000002</v>
      </c>
      <c r="G39" s="101">
        <v>116.84445400000001</v>
      </c>
      <c r="H39" s="101">
        <v>16.660305000000001</v>
      </c>
      <c r="I39" s="101">
        <v>52.496963000000001</v>
      </c>
      <c r="J39" s="101">
        <v>29.563741999999998</v>
      </c>
      <c r="K39" s="101">
        <v>47.084083</v>
      </c>
      <c r="L39" s="101">
        <v>342.517968</v>
      </c>
      <c r="M39" s="101">
        <v>18.625053999999999</v>
      </c>
      <c r="N39" s="101">
        <v>109.44724299999999</v>
      </c>
      <c r="O39" s="101">
        <v>125.099256</v>
      </c>
      <c r="P39" s="101">
        <v>10.770349</v>
      </c>
      <c r="Q39" s="101">
        <v>20.987818999999995</v>
      </c>
      <c r="R39" s="101">
        <v>14.706927</v>
      </c>
      <c r="S39" s="101">
        <v>18.325153999999998</v>
      </c>
      <c r="U39" s="159" t="s">
        <v>541</v>
      </c>
    </row>
    <row r="40" spans="1:21" x14ac:dyDescent="0.2">
      <c r="B40" s="159" t="s">
        <v>342</v>
      </c>
      <c r="C40" s="101">
        <v>3.0893700000000002</v>
      </c>
      <c r="D40" s="101">
        <v>33.373349000000005</v>
      </c>
      <c r="E40" s="101">
        <v>36.911985000000001</v>
      </c>
      <c r="F40" s="101">
        <v>20.669524000000003</v>
      </c>
      <c r="G40" s="101">
        <v>106.74416300000001</v>
      </c>
      <c r="H40" s="101">
        <v>15.168308000000001</v>
      </c>
      <c r="I40" s="101">
        <v>49.784731999999998</v>
      </c>
      <c r="J40" s="101">
        <v>25.876239999999996</v>
      </c>
      <c r="K40" s="101">
        <v>55.911426999999996</v>
      </c>
      <c r="L40" s="101">
        <v>284.38748700000002</v>
      </c>
      <c r="M40" s="101">
        <v>8.4682209999999998</v>
      </c>
      <c r="N40" s="101">
        <v>93.993700000000004</v>
      </c>
      <c r="O40" s="101">
        <v>103.59810299999999</v>
      </c>
      <c r="P40" s="101">
        <v>5.9231619999999996</v>
      </c>
      <c r="Q40" s="101">
        <v>18.400096999999995</v>
      </c>
      <c r="R40" s="101">
        <v>15.451632000000004</v>
      </c>
      <c r="S40" s="101">
        <v>17.168812000000003</v>
      </c>
      <c r="U40" s="159" t="s">
        <v>542</v>
      </c>
    </row>
    <row r="41" spans="1:21" x14ac:dyDescent="0.2">
      <c r="B41" s="159" t="s">
        <v>343</v>
      </c>
      <c r="C41" s="101">
        <v>3.0141420000000001</v>
      </c>
      <c r="D41" s="101">
        <v>32.827097999999999</v>
      </c>
      <c r="E41" s="101">
        <v>38.892850000000003</v>
      </c>
      <c r="F41" s="101">
        <v>23.518166000000001</v>
      </c>
      <c r="G41" s="101">
        <v>111.25495799999992</v>
      </c>
      <c r="H41" s="101">
        <v>17.020033000000002</v>
      </c>
      <c r="I41" s="101">
        <v>55.125620999999995</v>
      </c>
      <c r="J41" s="101">
        <v>26.528758999999994</v>
      </c>
      <c r="K41" s="101">
        <v>62.491515999999997</v>
      </c>
      <c r="L41" s="101">
        <v>284.81024700000006</v>
      </c>
      <c r="M41" s="101">
        <v>7.1876449999999998</v>
      </c>
      <c r="N41" s="101">
        <v>97.660054000000002</v>
      </c>
      <c r="O41" s="101">
        <v>114.35306299999999</v>
      </c>
      <c r="P41" s="101">
        <v>9.1346240000000005</v>
      </c>
      <c r="Q41" s="101">
        <v>22.572949999999999</v>
      </c>
      <c r="R41" s="101">
        <v>15.729807000000001</v>
      </c>
      <c r="S41" s="101">
        <v>16.901682000000001</v>
      </c>
      <c r="U41" s="159" t="s">
        <v>543</v>
      </c>
    </row>
    <row r="42" spans="1:21" x14ac:dyDescent="0.2">
      <c r="B42" s="159" t="s">
        <v>344</v>
      </c>
      <c r="C42" s="101">
        <v>2.5873349999999999</v>
      </c>
      <c r="D42" s="101">
        <v>33.050859000000003</v>
      </c>
      <c r="E42" s="101">
        <v>41.077870000000004</v>
      </c>
      <c r="F42" s="101">
        <v>21.718015000000001</v>
      </c>
      <c r="G42" s="101">
        <v>109.46401700000004</v>
      </c>
      <c r="H42" s="101">
        <v>18.472955999999996</v>
      </c>
      <c r="I42" s="101">
        <v>51.871036000000004</v>
      </c>
      <c r="J42" s="101">
        <v>27.441915999999999</v>
      </c>
      <c r="K42" s="101">
        <v>60.643269000000004</v>
      </c>
      <c r="L42" s="101">
        <v>290.518416</v>
      </c>
      <c r="M42" s="101">
        <v>13.152782000000002</v>
      </c>
      <c r="N42" s="101">
        <v>101.63365899999999</v>
      </c>
      <c r="O42" s="101">
        <v>100.15789700000002</v>
      </c>
      <c r="P42" s="101">
        <v>13.844512</v>
      </c>
      <c r="Q42" s="101">
        <v>21.513836000000008</v>
      </c>
      <c r="R42" s="101">
        <v>15.067020999999993</v>
      </c>
      <c r="S42" s="101">
        <v>15.945347999999997</v>
      </c>
      <c r="U42" s="159" t="s">
        <v>544</v>
      </c>
    </row>
    <row r="43" spans="1:21" x14ac:dyDescent="0.2">
      <c r="B43" s="159" t="s">
        <v>345</v>
      </c>
      <c r="C43" s="101">
        <v>2.4004099999999999</v>
      </c>
      <c r="D43" s="101">
        <v>37.780105000000006</v>
      </c>
      <c r="E43" s="101">
        <v>38.298324999999998</v>
      </c>
      <c r="F43" s="101">
        <v>24.463893999999996</v>
      </c>
      <c r="G43" s="101">
        <v>115.71409200000008</v>
      </c>
      <c r="H43" s="101">
        <v>18.100895999999999</v>
      </c>
      <c r="I43" s="101">
        <v>73.147809999999993</v>
      </c>
      <c r="J43" s="101">
        <v>28.986446000000001</v>
      </c>
      <c r="K43" s="101">
        <v>49.484840999999996</v>
      </c>
      <c r="L43" s="101">
        <v>296.62569299999996</v>
      </c>
      <c r="M43" s="101">
        <v>9.9077310000000018</v>
      </c>
      <c r="N43" s="101">
        <v>77.265912000000014</v>
      </c>
      <c r="O43" s="101">
        <v>101.00936100000001</v>
      </c>
      <c r="P43" s="101">
        <v>11.615051000000001</v>
      </c>
      <c r="Q43" s="101">
        <v>22.738790000000002</v>
      </c>
      <c r="R43" s="101">
        <v>17.279207999999997</v>
      </c>
      <c r="S43" s="101">
        <v>16.909365999999999</v>
      </c>
      <c r="U43" s="159" t="s">
        <v>545</v>
      </c>
    </row>
    <row r="44" spans="1:21" x14ac:dyDescent="0.2">
      <c r="B44" s="159" t="s">
        <v>346</v>
      </c>
      <c r="C44" s="101">
        <v>3.4285219999999992</v>
      </c>
      <c r="D44" s="101">
        <v>37.016363000000005</v>
      </c>
      <c r="E44" s="101">
        <v>37.565438000000526</v>
      </c>
      <c r="F44" s="101">
        <v>21.765651000000002</v>
      </c>
      <c r="G44" s="101">
        <v>92.456635000000006</v>
      </c>
      <c r="H44" s="101">
        <v>15.333795000000002</v>
      </c>
      <c r="I44" s="101">
        <v>70.349857999999998</v>
      </c>
      <c r="J44" s="101">
        <v>24.645094999999998</v>
      </c>
      <c r="K44" s="101">
        <v>47.991855999999999</v>
      </c>
      <c r="L44" s="101">
        <v>345.73985000000005</v>
      </c>
      <c r="M44" s="101">
        <v>15.937663000000001</v>
      </c>
      <c r="N44" s="101">
        <v>111.26220899999998</v>
      </c>
      <c r="O44" s="101">
        <v>102.69930100000002</v>
      </c>
      <c r="P44" s="101">
        <v>9.5278089999999995</v>
      </c>
      <c r="Q44" s="101">
        <v>15.267827999999998</v>
      </c>
      <c r="R44" s="101">
        <v>16.032874</v>
      </c>
      <c r="S44" s="101">
        <v>15.501071</v>
      </c>
      <c r="U44" s="159" t="s">
        <v>546</v>
      </c>
    </row>
    <row r="45" spans="1:21" x14ac:dyDescent="0.2">
      <c r="B45" s="159" t="s">
        <v>347</v>
      </c>
      <c r="C45" s="101">
        <v>3.1693990000000003</v>
      </c>
      <c r="D45" s="101">
        <v>38.348811000000005</v>
      </c>
      <c r="E45" s="101">
        <v>39.399403000000333</v>
      </c>
      <c r="F45" s="101">
        <v>22.997745999999999</v>
      </c>
      <c r="G45" s="101">
        <v>124.14324999999995</v>
      </c>
      <c r="H45" s="101">
        <v>21.602387999999998</v>
      </c>
      <c r="I45" s="101">
        <v>68.971213000000006</v>
      </c>
      <c r="J45" s="101">
        <v>27.667346000000002</v>
      </c>
      <c r="K45" s="101">
        <v>56.958030000000001</v>
      </c>
      <c r="L45" s="101">
        <v>336.011979</v>
      </c>
      <c r="M45" s="101">
        <v>8.7116759999999989</v>
      </c>
      <c r="N45" s="101">
        <v>111.89563700000001</v>
      </c>
      <c r="O45" s="101">
        <v>100.01691</v>
      </c>
      <c r="P45" s="101">
        <v>13.921365</v>
      </c>
      <c r="Q45" s="101">
        <v>18.002413000000001</v>
      </c>
      <c r="R45" s="101">
        <v>17.558340000000005</v>
      </c>
      <c r="S45" s="101">
        <v>19.024571999999999</v>
      </c>
      <c r="U45" s="159" t="s">
        <v>547</v>
      </c>
    </row>
    <row r="46" spans="1:21" x14ac:dyDescent="0.2">
      <c r="B46" s="159" t="s">
        <v>348</v>
      </c>
      <c r="C46" s="101">
        <v>4.598319</v>
      </c>
      <c r="D46" s="101">
        <v>32.983606000000002</v>
      </c>
      <c r="E46" s="101">
        <v>46.390136000000069</v>
      </c>
      <c r="F46" s="101">
        <v>23.548380000000002</v>
      </c>
      <c r="G46" s="101">
        <v>123.83803499999993</v>
      </c>
      <c r="H46" s="101">
        <v>16.995543999999999</v>
      </c>
      <c r="I46" s="101">
        <v>59.186675000000001</v>
      </c>
      <c r="J46" s="101">
        <v>24.147182999999991</v>
      </c>
      <c r="K46" s="101">
        <v>48.152989999999996</v>
      </c>
      <c r="L46" s="101">
        <v>318.60434500000002</v>
      </c>
      <c r="M46" s="101">
        <v>9.1252800000000001</v>
      </c>
      <c r="N46" s="101">
        <v>110.78082599999999</v>
      </c>
      <c r="O46" s="101">
        <v>96.673479999999969</v>
      </c>
      <c r="P46" s="101">
        <v>15.561205999999999</v>
      </c>
      <c r="Q46" s="101">
        <v>19.998152000000001</v>
      </c>
      <c r="R46" s="101">
        <v>19.489678999999995</v>
      </c>
      <c r="S46" s="101">
        <v>17.164116</v>
      </c>
      <c r="U46" s="159" t="s">
        <v>548</v>
      </c>
    </row>
    <row r="47" spans="1:21" x14ac:dyDescent="0.2">
      <c r="B47" s="159" t="s">
        <v>349</v>
      </c>
      <c r="C47" s="101">
        <v>4.3167120000000008</v>
      </c>
      <c r="D47" s="101">
        <v>38.412523000000007</v>
      </c>
      <c r="E47" s="101">
        <v>51.564125000000104</v>
      </c>
      <c r="F47" s="101">
        <v>25.476376000000002</v>
      </c>
      <c r="G47" s="101">
        <v>132.18362399999995</v>
      </c>
      <c r="H47" s="101">
        <v>25.990804000000004</v>
      </c>
      <c r="I47" s="101">
        <v>71.794758000000002</v>
      </c>
      <c r="J47" s="101">
        <v>26.843644000000005</v>
      </c>
      <c r="K47" s="101">
        <v>59.143270999999999</v>
      </c>
      <c r="L47" s="101">
        <v>242.88120800000002</v>
      </c>
      <c r="M47" s="101">
        <v>13.610215</v>
      </c>
      <c r="N47" s="101">
        <v>107.56457599999997</v>
      </c>
      <c r="O47" s="101">
        <v>93.864979000000005</v>
      </c>
      <c r="P47" s="101">
        <v>19.498610000000003</v>
      </c>
      <c r="Q47" s="101">
        <v>21.750359999999997</v>
      </c>
      <c r="R47" s="101">
        <v>22.532985000000011</v>
      </c>
      <c r="S47" s="101">
        <v>19.637369999999997</v>
      </c>
      <c r="U47" s="159" t="s">
        <v>549</v>
      </c>
    </row>
    <row r="48" spans="1:21" x14ac:dyDescent="0.2">
      <c r="B48" s="159" t="s">
        <v>350</v>
      </c>
      <c r="C48" s="101">
        <v>3.3322069999999995</v>
      </c>
      <c r="D48" s="101">
        <v>36.235310999999982</v>
      </c>
      <c r="E48" s="101">
        <v>41.074196000000285</v>
      </c>
      <c r="F48" s="101">
        <v>24.349117000000028</v>
      </c>
      <c r="G48" s="101">
        <v>98.504679999999979</v>
      </c>
      <c r="H48" s="101">
        <v>15.518849999999999</v>
      </c>
      <c r="I48" s="101">
        <v>44.398060999999998</v>
      </c>
      <c r="J48" s="101">
        <v>21.942954999999998</v>
      </c>
      <c r="K48" s="101">
        <v>86.313240999999991</v>
      </c>
      <c r="L48" s="101">
        <v>312.69507199999998</v>
      </c>
      <c r="M48" s="101">
        <v>9.9954350000000005</v>
      </c>
      <c r="N48" s="101">
        <v>127.38561499999999</v>
      </c>
      <c r="O48" s="101">
        <v>91.57558800000001</v>
      </c>
      <c r="P48" s="101">
        <v>23.407782999999998</v>
      </c>
      <c r="Q48" s="101">
        <v>16.155158</v>
      </c>
      <c r="R48" s="101">
        <v>18.281639999999982</v>
      </c>
      <c r="S48" s="101">
        <v>15.180172999999998</v>
      </c>
      <c r="U48" s="159" t="s">
        <v>550</v>
      </c>
    </row>
    <row r="49" spans="1:21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 x14ac:dyDescent="0.2">
      <c r="A50" s="100">
        <v>2022</v>
      </c>
      <c r="B50" s="159" t="s">
        <v>339</v>
      </c>
      <c r="C50" s="101">
        <v>3.4546269999999994</v>
      </c>
      <c r="D50" s="101">
        <v>30.335484000000008</v>
      </c>
      <c r="E50" s="101">
        <v>46.80046199999888</v>
      </c>
      <c r="F50" s="101">
        <v>24.11757800000024</v>
      </c>
      <c r="G50" s="101">
        <v>93.869083000000003</v>
      </c>
      <c r="H50" s="101">
        <v>21.593885</v>
      </c>
      <c r="I50" s="101">
        <v>54.964304999999996</v>
      </c>
      <c r="J50" s="101">
        <v>29.505378</v>
      </c>
      <c r="K50" s="101">
        <v>44.155532000000001</v>
      </c>
      <c r="L50" s="101">
        <v>430.73580399999997</v>
      </c>
      <c r="M50" s="101">
        <v>8.978593</v>
      </c>
      <c r="N50" s="101">
        <v>103.042464</v>
      </c>
      <c r="O50" s="101">
        <v>103.78715400000002</v>
      </c>
      <c r="P50" s="101">
        <v>26.112012</v>
      </c>
      <c r="Q50" s="101">
        <v>19.051751000000003</v>
      </c>
      <c r="R50" s="101">
        <v>14.946200000000003</v>
      </c>
      <c r="S50" s="101">
        <v>13.425680999999999</v>
      </c>
      <c r="T50" s="100">
        <v>2022</v>
      </c>
      <c r="U50" s="159" t="s">
        <v>539</v>
      </c>
    </row>
    <row r="51" spans="1:21" x14ac:dyDescent="0.2">
      <c r="B51" s="159" t="s">
        <v>340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U51" s="159" t="s">
        <v>540</v>
      </c>
    </row>
    <row r="52" spans="1:21" x14ac:dyDescent="0.2">
      <c r="B52" s="159" t="s">
        <v>341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U52" s="159" t="s">
        <v>541</v>
      </c>
    </row>
    <row r="53" spans="1:21" x14ac:dyDescent="0.2">
      <c r="B53" s="159" t="s">
        <v>342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U53" s="159" t="s">
        <v>542</v>
      </c>
    </row>
    <row r="54" spans="1:21" x14ac:dyDescent="0.2">
      <c r="B54" s="159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U54" s="159" t="s">
        <v>543</v>
      </c>
    </row>
    <row r="55" spans="1:21" x14ac:dyDescent="0.2">
      <c r="B55" s="159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U55" s="159" t="s">
        <v>544</v>
      </c>
    </row>
    <row r="56" spans="1:21" x14ac:dyDescent="0.2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545</v>
      </c>
    </row>
    <row r="57" spans="1:21" x14ac:dyDescent="0.2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546</v>
      </c>
    </row>
    <row r="58" spans="1:21" x14ac:dyDescent="0.2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 x14ac:dyDescent="0.2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 x14ac:dyDescent="0.2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 x14ac:dyDescent="0.2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 x14ac:dyDescent="0.2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 x14ac:dyDescent="0.2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 x14ac:dyDescent="0.2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 x14ac:dyDescent="0.3">
      <c r="A65" s="269" t="s">
        <v>683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</row>
    <row r="66" spans="1:21" s="98" customFormat="1" ht="11.25" customHeight="1" thickBot="1" x14ac:dyDescent="0.3">
      <c r="A66" s="230" t="s">
        <v>162</v>
      </c>
      <c r="B66" s="230" t="s">
        <v>163</v>
      </c>
      <c r="C66" s="266" t="s">
        <v>681</v>
      </c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8"/>
      <c r="T66" s="230" t="s">
        <v>536</v>
      </c>
      <c r="U66" s="230" t="s">
        <v>523</v>
      </c>
    </row>
    <row r="67" spans="1:21" ht="20.25" customHeight="1" thickBot="1" x14ac:dyDescent="0.25">
      <c r="A67" s="231"/>
      <c r="B67" s="231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31"/>
      <c r="U67" s="231"/>
    </row>
    <row r="68" spans="1:21" x14ac:dyDescent="0.2">
      <c r="A68" s="100">
        <v>2021</v>
      </c>
      <c r="B68" s="159" t="s">
        <v>339</v>
      </c>
      <c r="C68" s="101">
        <v>9.2035589999999985</v>
      </c>
      <c r="D68" s="101">
        <v>0.45030599999999998</v>
      </c>
      <c r="E68" s="101">
        <v>0.138821</v>
      </c>
      <c r="F68" s="101">
        <v>29.848775000000003</v>
      </c>
      <c r="G68" s="101">
        <v>239.77939999999995</v>
      </c>
      <c r="H68" s="101">
        <v>100.72120699999999</v>
      </c>
      <c r="I68" s="101">
        <v>7.5161119999999997</v>
      </c>
      <c r="J68" s="101">
        <v>12.672071999999996</v>
      </c>
      <c r="K68" s="101">
        <v>0.359371</v>
      </c>
      <c r="L68" s="101">
        <v>56.359539000000005</v>
      </c>
      <c r="M68" s="101">
        <v>73.883265999999992</v>
      </c>
      <c r="N68" s="101">
        <v>3.2204999999999998E-2</v>
      </c>
      <c r="O68" s="101">
        <v>48.681137</v>
      </c>
      <c r="P68" s="101">
        <v>137.37063900000001</v>
      </c>
      <c r="Q68" s="101">
        <v>5.3117869999999989</v>
      </c>
      <c r="R68" s="101">
        <v>1.034E-2</v>
      </c>
      <c r="S68" s="101">
        <v>2.4777449999999996</v>
      </c>
      <c r="T68" s="100">
        <v>2021</v>
      </c>
      <c r="U68" s="159" t="s">
        <v>539</v>
      </c>
    </row>
    <row r="69" spans="1:21" x14ac:dyDescent="0.2">
      <c r="B69" s="159" t="s">
        <v>340</v>
      </c>
      <c r="C69" s="101">
        <v>8.5360059999999987</v>
      </c>
      <c r="D69" s="101">
        <v>0.57039699999999993</v>
      </c>
      <c r="E69" s="101">
        <v>0.30762200000000006</v>
      </c>
      <c r="F69" s="101">
        <v>37.593759999999996</v>
      </c>
      <c r="G69" s="101">
        <v>262.25679700000001</v>
      </c>
      <c r="H69" s="101">
        <v>107.65302000000003</v>
      </c>
      <c r="I69" s="101">
        <v>8.6343899999999998</v>
      </c>
      <c r="J69" s="101">
        <v>13.164269999999998</v>
      </c>
      <c r="K69" s="101">
        <v>0.59295200000000003</v>
      </c>
      <c r="L69" s="101">
        <v>59.423953000000012</v>
      </c>
      <c r="M69" s="101">
        <v>89.403741999999994</v>
      </c>
      <c r="N69" s="101">
        <v>3.8931E-2</v>
      </c>
      <c r="O69" s="101">
        <v>41.565242999999995</v>
      </c>
      <c r="P69" s="101">
        <v>141.34035600000001</v>
      </c>
      <c r="Q69" s="101">
        <v>3.250416</v>
      </c>
      <c r="R69" s="101">
        <v>1.0097999999999999E-2</v>
      </c>
      <c r="S69" s="101">
        <v>2.5339749999999999</v>
      </c>
      <c r="U69" s="159" t="s">
        <v>540</v>
      </c>
    </row>
    <row r="70" spans="1:21" x14ac:dyDescent="0.2">
      <c r="B70" s="159" t="s">
        <v>341</v>
      </c>
      <c r="C70" s="101">
        <v>9.6650829999999992</v>
      </c>
      <c r="D70" s="101">
        <v>0.49024600000000002</v>
      </c>
      <c r="E70" s="101">
        <v>0.40972000000000008</v>
      </c>
      <c r="F70" s="101">
        <v>47.397500000000001</v>
      </c>
      <c r="G70" s="101">
        <v>309.00677600000006</v>
      </c>
      <c r="H70" s="101">
        <v>120.14441699999999</v>
      </c>
      <c r="I70" s="101">
        <v>10.47153</v>
      </c>
      <c r="J70" s="101">
        <v>15.925984000000007</v>
      </c>
      <c r="K70" s="101">
        <v>0.94448299999999996</v>
      </c>
      <c r="L70" s="101">
        <v>68.902605999999992</v>
      </c>
      <c r="M70" s="101">
        <v>109.00686400000001</v>
      </c>
      <c r="N70" s="101">
        <v>3.7344999999999996E-2</v>
      </c>
      <c r="O70" s="101">
        <v>64.837205999999995</v>
      </c>
      <c r="P70" s="101">
        <v>154.53694800000008</v>
      </c>
      <c r="Q70" s="101">
        <v>3.8720259999999991</v>
      </c>
      <c r="R70" s="101">
        <v>1.3050000000000001E-2</v>
      </c>
      <c r="S70" s="101">
        <v>3.6815329999999999</v>
      </c>
      <c r="U70" s="159" t="s">
        <v>541</v>
      </c>
    </row>
    <row r="71" spans="1:21" x14ac:dyDescent="0.2">
      <c r="B71" s="159" t="s">
        <v>342</v>
      </c>
      <c r="C71" s="101">
        <v>8.8494400000000013</v>
      </c>
      <c r="D71" s="101">
        <v>0.56073000000000006</v>
      </c>
      <c r="E71" s="101">
        <v>0.39983299999999999</v>
      </c>
      <c r="F71" s="101">
        <v>40.858179999999997</v>
      </c>
      <c r="G71" s="101">
        <v>298.34213800000003</v>
      </c>
      <c r="H71" s="101">
        <v>114.33157300000002</v>
      </c>
      <c r="I71" s="101">
        <v>10.032836999999999</v>
      </c>
      <c r="J71" s="101">
        <v>14.878643000000002</v>
      </c>
      <c r="K71" s="101">
        <v>1.103226</v>
      </c>
      <c r="L71" s="101">
        <v>68.352349000000004</v>
      </c>
      <c r="M71" s="101">
        <v>102.58547600000001</v>
      </c>
      <c r="N71" s="101">
        <v>3.4110000000000001E-2</v>
      </c>
      <c r="O71" s="101">
        <v>70.216961999999995</v>
      </c>
      <c r="P71" s="101">
        <v>155.57768000000004</v>
      </c>
      <c r="Q71" s="101">
        <v>4.6250329999999993</v>
      </c>
      <c r="R71" s="101">
        <v>3.2617000000000007E-2</v>
      </c>
      <c r="S71" s="101">
        <v>4.2448829999999997</v>
      </c>
      <c r="U71" s="159" t="s">
        <v>542</v>
      </c>
    </row>
    <row r="72" spans="1:21" x14ac:dyDescent="0.2">
      <c r="B72" s="159" t="s">
        <v>343</v>
      </c>
      <c r="C72" s="101">
        <v>9.0837450000000004</v>
      </c>
      <c r="D72" s="101">
        <v>0.52698800000000001</v>
      </c>
      <c r="E72" s="101">
        <v>0.15162100000000001</v>
      </c>
      <c r="F72" s="101">
        <v>35.329009000000006</v>
      </c>
      <c r="G72" s="101">
        <v>304.2997949999999</v>
      </c>
      <c r="H72" s="101">
        <v>107.44244699999999</v>
      </c>
      <c r="I72" s="101">
        <v>9.9111049999999992</v>
      </c>
      <c r="J72" s="101">
        <v>13.721618999999999</v>
      </c>
      <c r="K72" s="101">
        <v>1.127699</v>
      </c>
      <c r="L72" s="101">
        <v>68.562634000000003</v>
      </c>
      <c r="M72" s="101">
        <v>103.45165799999999</v>
      </c>
      <c r="N72" s="101">
        <v>2.9306000000000002E-2</v>
      </c>
      <c r="O72" s="101">
        <v>64.669275999999996</v>
      </c>
      <c r="P72" s="101">
        <v>165.35058200000003</v>
      </c>
      <c r="Q72" s="101">
        <v>3.6299700000000001</v>
      </c>
      <c r="R72" s="101">
        <v>5.9329999999999999E-3</v>
      </c>
      <c r="S72" s="101">
        <v>4.4809690000000018</v>
      </c>
      <c r="U72" s="159" t="s">
        <v>543</v>
      </c>
    </row>
    <row r="73" spans="1:21" x14ac:dyDescent="0.2">
      <c r="B73" s="159" t="s">
        <v>344</v>
      </c>
      <c r="C73" s="101">
        <v>8.8181969999999996</v>
      </c>
      <c r="D73" s="101">
        <v>0.60252300000000003</v>
      </c>
      <c r="E73" s="101">
        <v>0.30532999999999999</v>
      </c>
      <c r="F73" s="101">
        <v>43.889739000000006</v>
      </c>
      <c r="G73" s="101">
        <v>283.202136</v>
      </c>
      <c r="H73" s="101">
        <v>127.85225399999999</v>
      </c>
      <c r="I73" s="101">
        <v>8.860398</v>
      </c>
      <c r="J73" s="101">
        <v>15.015198000000002</v>
      </c>
      <c r="K73" s="101">
        <v>0.82727299999999993</v>
      </c>
      <c r="L73" s="101">
        <v>62.133308</v>
      </c>
      <c r="M73" s="101">
        <v>99.403764000000024</v>
      </c>
      <c r="N73" s="101">
        <v>2.4113999999999997E-2</v>
      </c>
      <c r="O73" s="101">
        <v>69.206290999999993</v>
      </c>
      <c r="P73" s="101">
        <v>169.51800900000001</v>
      </c>
      <c r="Q73" s="101">
        <v>4.0607419999999994</v>
      </c>
      <c r="R73" s="101">
        <v>4.6219999999999994E-3</v>
      </c>
      <c r="S73" s="101">
        <v>3.3944849999999995</v>
      </c>
      <c r="U73" s="159" t="s">
        <v>544</v>
      </c>
    </row>
    <row r="74" spans="1:21" x14ac:dyDescent="0.2">
      <c r="B74" s="159" t="s">
        <v>345</v>
      </c>
      <c r="C74" s="101">
        <v>9.203106</v>
      </c>
      <c r="D74" s="101">
        <v>0.54472399999999999</v>
      </c>
      <c r="E74" s="101">
        <v>0.31494599999999995</v>
      </c>
      <c r="F74" s="101">
        <v>36.962335000000003</v>
      </c>
      <c r="G74" s="101">
        <v>321.970032</v>
      </c>
      <c r="H74" s="101">
        <v>127.92419699999996</v>
      </c>
      <c r="I74" s="101">
        <v>10.935998999999999</v>
      </c>
      <c r="J74" s="101">
        <v>19.256754000000001</v>
      </c>
      <c r="K74" s="101">
        <v>1.0852250000000001</v>
      </c>
      <c r="L74" s="101">
        <v>69.885483999999991</v>
      </c>
      <c r="M74" s="101">
        <v>117.93286500000005</v>
      </c>
      <c r="N74" s="101">
        <v>6.1943999999999999E-2</v>
      </c>
      <c r="O74" s="101">
        <v>62.940601999999998</v>
      </c>
      <c r="P74" s="101">
        <v>160.18990799999995</v>
      </c>
      <c r="Q74" s="101">
        <v>3.7778169999999989</v>
      </c>
      <c r="R74" s="101">
        <v>7.0589999999999993E-3</v>
      </c>
      <c r="S74" s="101">
        <v>5.2847080000000002</v>
      </c>
      <c r="U74" s="159" t="s">
        <v>545</v>
      </c>
    </row>
    <row r="75" spans="1:21" x14ac:dyDescent="0.2">
      <c r="B75" s="159" t="s">
        <v>346</v>
      </c>
      <c r="C75" s="101">
        <v>6.8634050000000002</v>
      </c>
      <c r="D75" s="101">
        <v>0.39721200000000001</v>
      </c>
      <c r="E75" s="101">
        <v>0.42186299999999999</v>
      </c>
      <c r="F75" s="101">
        <v>34.013598000000002</v>
      </c>
      <c r="G75" s="101">
        <v>233.21321300000005</v>
      </c>
      <c r="H75" s="101">
        <v>88.816405000000046</v>
      </c>
      <c r="I75" s="101">
        <v>5.4821550000000006</v>
      </c>
      <c r="J75" s="101">
        <v>16.711780000000001</v>
      </c>
      <c r="K75" s="101">
        <v>0.42516799999999999</v>
      </c>
      <c r="L75" s="101">
        <v>48.656168999999998</v>
      </c>
      <c r="M75" s="101">
        <v>56.528639999999996</v>
      </c>
      <c r="N75" s="101">
        <v>8.8253999999999999E-2</v>
      </c>
      <c r="O75" s="101">
        <v>71.90831</v>
      </c>
      <c r="P75" s="101">
        <v>176.91089100000002</v>
      </c>
      <c r="Q75" s="101">
        <v>5.3141099999999994</v>
      </c>
      <c r="R75" s="101">
        <v>2.9287999999999998E-2</v>
      </c>
      <c r="S75" s="101">
        <v>2.3816870000000003</v>
      </c>
      <c r="U75" s="159" t="s">
        <v>546</v>
      </c>
    </row>
    <row r="76" spans="1:21" x14ac:dyDescent="0.2">
      <c r="B76" s="159" t="s">
        <v>347</v>
      </c>
      <c r="C76" s="101">
        <v>8.8956160000000004</v>
      </c>
      <c r="D76" s="101">
        <v>0.45251799999999998</v>
      </c>
      <c r="E76" s="101">
        <v>0.36558599999999997</v>
      </c>
      <c r="F76" s="101">
        <v>41.093643</v>
      </c>
      <c r="G76" s="101">
        <v>313.54653300000007</v>
      </c>
      <c r="H76" s="101">
        <v>128.09562100000002</v>
      </c>
      <c r="I76" s="101">
        <v>8.4346320000000006</v>
      </c>
      <c r="J76" s="101">
        <v>21.610209000000001</v>
      </c>
      <c r="K76" s="101">
        <v>0.52364200000000005</v>
      </c>
      <c r="L76" s="101">
        <v>65.776721000000009</v>
      </c>
      <c r="M76" s="101">
        <v>94.095864000000006</v>
      </c>
      <c r="N76" s="101">
        <v>3.8857000000000003E-2</v>
      </c>
      <c r="O76" s="101">
        <v>60.369141000000006</v>
      </c>
      <c r="P76" s="101">
        <v>186.672776</v>
      </c>
      <c r="Q76" s="101">
        <v>4.9962280000000003</v>
      </c>
      <c r="R76" s="101">
        <v>1.4128999999999999E-2</v>
      </c>
      <c r="S76" s="101">
        <v>4.349812</v>
      </c>
      <c r="U76" s="159" t="s">
        <v>547</v>
      </c>
    </row>
    <row r="77" spans="1:21" x14ac:dyDescent="0.2">
      <c r="B77" s="159" t="s">
        <v>348</v>
      </c>
      <c r="C77" s="101">
        <v>8.9734310000000015</v>
      </c>
      <c r="D77" s="101">
        <v>0.76323600000000003</v>
      </c>
      <c r="E77" s="101">
        <v>0.23573999999999995</v>
      </c>
      <c r="F77" s="101">
        <v>33.261160000000004</v>
      </c>
      <c r="G77" s="101">
        <v>314.80803999999995</v>
      </c>
      <c r="H77" s="101">
        <v>118.70786600000002</v>
      </c>
      <c r="I77" s="101">
        <v>9.0682709999999993</v>
      </c>
      <c r="J77" s="101">
        <v>16.297588999999995</v>
      </c>
      <c r="K77" s="101">
        <v>0.62040399999999996</v>
      </c>
      <c r="L77" s="101">
        <v>70.446752000000004</v>
      </c>
      <c r="M77" s="101">
        <v>101.01595400000001</v>
      </c>
      <c r="N77" s="101">
        <v>2.4094999999999998E-2</v>
      </c>
      <c r="O77" s="101">
        <v>63.344285999999997</v>
      </c>
      <c r="P77" s="101">
        <v>169.29093499999996</v>
      </c>
      <c r="Q77" s="101">
        <v>4.6163539999999994</v>
      </c>
      <c r="R77" s="101">
        <v>1.4781000000000001E-2</v>
      </c>
      <c r="S77" s="101">
        <v>5.3906070000000001</v>
      </c>
      <c r="U77" s="159" t="s">
        <v>548</v>
      </c>
    </row>
    <row r="78" spans="1:21" x14ac:dyDescent="0.2">
      <c r="B78" s="159" t="s">
        <v>349</v>
      </c>
      <c r="C78" s="101">
        <v>10.750074999999999</v>
      </c>
      <c r="D78" s="101">
        <v>0.72925499999999999</v>
      </c>
      <c r="E78" s="101">
        <v>0.39390099999999995</v>
      </c>
      <c r="F78" s="101">
        <v>54.253848999999995</v>
      </c>
      <c r="G78" s="101">
        <v>342.67551899999989</v>
      </c>
      <c r="H78" s="101">
        <v>126.105852</v>
      </c>
      <c r="I78" s="101">
        <v>10.683484</v>
      </c>
      <c r="J78" s="101">
        <v>19.772755</v>
      </c>
      <c r="K78" s="101">
        <v>0.344217</v>
      </c>
      <c r="L78" s="101">
        <v>76.326714999999993</v>
      </c>
      <c r="M78" s="101">
        <v>103.59972299999998</v>
      </c>
      <c r="N78" s="101">
        <v>4.5324999999999997E-2</v>
      </c>
      <c r="O78" s="101">
        <v>69.760497999999998</v>
      </c>
      <c r="P78" s="101">
        <v>194.70195299999997</v>
      </c>
      <c r="Q78" s="101">
        <v>5.9709199999999996</v>
      </c>
      <c r="R78" s="101">
        <v>3.8889000000000007E-2</v>
      </c>
      <c r="S78" s="101">
        <v>4.8340360000000002</v>
      </c>
      <c r="U78" s="159" t="s">
        <v>549</v>
      </c>
    </row>
    <row r="79" spans="1:21" x14ac:dyDescent="0.2">
      <c r="B79" s="159" t="s">
        <v>350</v>
      </c>
      <c r="C79" s="101">
        <v>6.2754280000000007</v>
      </c>
      <c r="D79" s="101">
        <v>0.61045900000000008</v>
      </c>
      <c r="E79" s="101">
        <v>0.63962699999999995</v>
      </c>
      <c r="F79" s="101">
        <v>42.169228000000004</v>
      </c>
      <c r="G79" s="101">
        <v>291.72997300000003</v>
      </c>
      <c r="H79" s="101">
        <v>90.940961999999999</v>
      </c>
      <c r="I79" s="101">
        <v>9.5611970000000017</v>
      </c>
      <c r="J79" s="101">
        <v>22.690637000000006</v>
      </c>
      <c r="K79" s="101">
        <v>0.46759600000000001</v>
      </c>
      <c r="L79" s="101">
        <v>60.563781000000006</v>
      </c>
      <c r="M79" s="101">
        <v>81.060321000000016</v>
      </c>
      <c r="N79" s="101">
        <v>2.4588000000000002E-2</v>
      </c>
      <c r="O79" s="101">
        <v>79.560530999999997</v>
      </c>
      <c r="P79" s="101">
        <v>196.01392999999996</v>
      </c>
      <c r="Q79" s="101">
        <v>6.6266760000000007</v>
      </c>
      <c r="R79" s="101">
        <v>3.3760999999999999E-2</v>
      </c>
      <c r="S79" s="101">
        <v>4.1091280000000001</v>
      </c>
      <c r="U79" s="159" t="s">
        <v>550</v>
      </c>
    </row>
    <row r="80" spans="1:21" x14ac:dyDescent="0.2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 x14ac:dyDescent="0.2">
      <c r="A81" s="100">
        <v>2022</v>
      </c>
      <c r="B81" s="159" t="s">
        <v>339</v>
      </c>
      <c r="C81" s="101">
        <v>12.249058</v>
      </c>
      <c r="D81" s="101">
        <v>0.59933599999999998</v>
      </c>
      <c r="E81" s="101">
        <v>0.21975600000000006</v>
      </c>
      <c r="F81" s="101">
        <v>50.580806000000003</v>
      </c>
      <c r="G81" s="101">
        <v>319.27257499999968</v>
      </c>
      <c r="H81" s="101">
        <v>119.250546</v>
      </c>
      <c r="I81" s="101">
        <v>10.109465</v>
      </c>
      <c r="J81" s="101">
        <v>18.750732000000006</v>
      </c>
      <c r="K81" s="101">
        <v>0.38323700000000005</v>
      </c>
      <c r="L81" s="101">
        <v>74.497529</v>
      </c>
      <c r="M81" s="101">
        <v>92.753118000000001</v>
      </c>
      <c r="N81" s="101">
        <v>2.3285999999999998E-2</v>
      </c>
      <c r="O81" s="101">
        <v>72.805882999999994</v>
      </c>
      <c r="P81" s="101">
        <v>188.61499000000003</v>
      </c>
      <c r="Q81" s="101">
        <v>5.1606450000000006</v>
      </c>
      <c r="R81" s="101">
        <v>3.6587999999999996E-2</v>
      </c>
      <c r="S81" s="101">
        <v>4.8628530000000003</v>
      </c>
      <c r="T81" s="100">
        <v>2022</v>
      </c>
      <c r="U81" s="159" t="s">
        <v>539</v>
      </c>
    </row>
    <row r="82" spans="1:21" x14ac:dyDescent="0.2">
      <c r="B82" s="159" t="s">
        <v>340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U82" s="159" t="s">
        <v>540</v>
      </c>
    </row>
    <row r="83" spans="1:21" x14ac:dyDescent="0.2">
      <c r="B83" s="159" t="s">
        <v>341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U83" s="159" t="s">
        <v>541</v>
      </c>
    </row>
    <row r="84" spans="1:21" x14ac:dyDescent="0.2">
      <c r="B84" s="159" t="s">
        <v>342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U84" s="159" t="s">
        <v>542</v>
      </c>
    </row>
    <row r="85" spans="1:21" x14ac:dyDescent="0.2">
      <c r="B85" s="159" t="s">
        <v>343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U85" s="159" t="s">
        <v>543</v>
      </c>
    </row>
    <row r="86" spans="1:21" x14ac:dyDescent="0.2">
      <c r="B86" s="159" t="s">
        <v>344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U86" s="159" t="s">
        <v>544</v>
      </c>
    </row>
    <row r="87" spans="1:21" x14ac:dyDescent="0.2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545</v>
      </c>
    </row>
    <row r="88" spans="1:21" x14ac:dyDescent="0.2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546</v>
      </c>
    </row>
    <row r="89" spans="1:21" x14ac:dyDescent="0.2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 x14ac:dyDescent="0.2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 x14ac:dyDescent="0.2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 x14ac:dyDescent="0.2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 x14ac:dyDescent="0.2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 x14ac:dyDescent="0.2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 x14ac:dyDescent="0.2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 x14ac:dyDescent="0.3">
      <c r="A96" s="269" t="s">
        <v>683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</row>
    <row r="97" spans="1:21" s="98" customFormat="1" ht="11.25" customHeight="1" thickBot="1" x14ac:dyDescent="0.3">
      <c r="A97" s="230" t="s">
        <v>162</v>
      </c>
      <c r="B97" s="230" t="s">
        <v>163</v>
      </c>
      <c r="C97" s="266" t="s">
        <v>681</v>
      </c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8"/>
      <c r="T97" s="230" t="s">
        <v>536</v>
      </c>
      <c r="U97" s="230" t="s">
        <v>523</v>
      </c>
    </row>
    <row r="98" spans="1:21" ht="20.25" customHeight="1" thickBot="1" x14ac:dyDescent="0.25">
      <c r="A98" s="231"/>
      <c r="B98" s="231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31"/>
      <c r="U98" s="231"/>
    </row>
    <row r="99" spans="1:21" x14ac:dyDescent="0.2">
      <c r="A99" s="100">
        <v>2021</v>
      </c>
      <c r="B99" s="159" t="s">
        <v>339</v>
      </c>
      <c r="C99" s="101">
        <v>13.473559</v>
      </c>
      <c r="D99" s="101">
        <v>0.84353100000000003</v>
      </c>
      <c r="E99" s="101">
        <v>6.4070689999999999</v>
      </c>
      <c r="F99" s="101">
        <v>20.386954999999997</v>
      </c>
      <c r="G99" s="101">
        <v>21.959343000000001</v>
      </c>
      <c r="H99" s="101">
        <v>4.8695719999999998</v>
      </c>
      <c r="I99" s="101">
        <v>8.4547129999999999</v>
      </c>
      <c r="J99" s="101">
        <v>23.725589000000006</v>
      </c>
      <c r="K99" s="101">
        <v>10.860787</v>
      </c>
      <c r="L99" s="101">
        <v>176.48356999999999</v>
      </c>
      <c r="M99" s="101">
        <v>56.490324000000001</v>
      </c>
      <c r="N99" s="101">
        <v>59.706473000000017</v>
      </c>
      <c r="O99" s="101">
        <v>134.87685399999998</v>
      </c>
      <c r="P99" s="101">
        <v>4.6810650000000003</v>
      </c>
      <c r="Q99" s="101">
        <v>0.26846399999999998</v>
      </c>
      <c r="R99" s="101">
        <v>0.223632</v>
      </c>
      <c r="S99" s="101">
        <v>38.907412000000001</v>
      </c>
      <c r="T99" s="100">
        <v>2021</v>
      </c>
      <c r="U99" s="159" t="s">
        <v>539</v>
      </c>
    </row>
    <row r="100" spans="1:21" x14ac:dyDescent="0.2">
      <c r="B100" s="159" t="s">
        <v>340</v>
      </c>
      <c r="C100" s="101">
        <v>14.715507999999998</v>
      </c>
      <c r="D100" s="101">
        <v>0.7885120000000001</v>
      </c>
      <c r="E100" s="101">
        <v>6.1556260000000007</v>
      </c>
      <c r="F100" s="101">
        <v>17.972259000000001</v>
      </c>
      <c r="G100" s="101">
        <v>24.763901000000001</v>
      </c>
      <c r="H100" s="101">
        <v>4.4124590000000001</v>
      </c>
      <c r="I100" s="101">
        <v>9.3488910000000001</v>
      </c>
      <c r="J100" s="101">
        <v>24.449569999999994</v>
      </c>
      <c r="K100" s="101">
        <v>12.939343999999998</v>
      </c>
      <c r="L100" s="101">
        <v>174.61368199999998</v>
      </c>
      <c r="M100" s="101">
        <v>61.674576999999999</v>
      </c>
      <c r="N100" s="101">
        <v>61.033756000000011</v>
      </c>
      <c r="O100" s="101">
        <v>129.309529</v>
      </c>
      <c r="P100" s="101">
        <v>4.6873570000000004</v>
      </c>
      <c r="Q100" s="101">
        <v>0.43068299999999998</v>
      </c>
      <c r="R100" s="101">
        <v>0.27141199999999999</v>
      </c>
      <c r="S100" s="101">
        <v>39.431963999999979</v>
      </c>
      <c r="U100" s="159" t="s">
        <v>540</v>
      </c>
    </row>
    <row r="101" spans="1:21" x14ac:dyDescent="0.2">
      <c r="B101" s="159" t="s">
        <v>341</v>
      </c>
      <c r="C101" s="101">
        <v>18.116256999999997</v>
      </c>
      <c r="D101" s="101">
        <v>0.93359199999999998</v>
      </c>
      <c r="E101" s="101">
        <v>6.9696660000000001</v>
      </c>
      <c r="F101" s="101">
        <v>23.756303999999997</v>
      </c>
      <c r="G101" s="101">
        <v>30.472694000000004</v>
      </c>
      <c r="H101" s="101">
        <v>4.883991</v>
      </c>
      <c r="I101" s="101">
        <v>10.393433</v>
      </c>
      <c r="J101" s="101">
        <v>27.450335000000003</v>
      </c>
      <c r="K101" s="101">
        <v>14.757831000000003</v>
      </c>
      <c r="L101" s="101">
        <v>209.52371299999999</v>
      </c>
      <c r="M101" s="101">
        <v>68.661860000000004</v>
      </c>
      <c r="N101" s="101">
        <v>69.442315000000008</v>
      </c>
      <c r="O101" s="101">
        <v>138.37231199999999</v>
      </c>
      <c r="P101" s="101">
        <v>5.3969719999999999</v>
      </c>
      <c r="Q101" s="101">
        <v>0.75564699999999996</v>
      </c>
      <c r="R101" s="101">
        <v>0.32847199999999999</v>
      </c>
      <c r="S101" s="101">
        <v>50.315702000000009</v>
      </c>
      <c r="U101" s="159" t="s">
        <v>541</v>
      </c>
    </row>
    <row r="102" spans="1:21" x14ac:dyDescent="0.2">
      <c r="B102" s="159" t="s">
        <v>342</v>
      </c>
      <c r="C102" s="101">
        <v>16.840682999999999</v>
      </c>
      <c r="D102" s="101">
        <v>0.97153699999999998</v>
      </c>
      <c r="E102" s="101">
        <v>6.6541580000000007</v>
      </c>
      <c r="F102" s="101">
        <v>22.952811000000001</v>
      </c>
      <c r="G102" s="101">
        <v>29.491700000000002</v>
      </c>
      <c r="H102" s="101">
        <v>5.4468430000000003</v>
      </c>
      <c r="I102" s="101">
        <v>9.2083560000000002</v>
      </c>
      <c r="J102" s="101">
        <v>24.349060000000001</v>
      </c>
      <c r="K102" s="101">
        <v>13.366278999999999</v>
      </c>
      <c r="L102" s="101">
        <v>196.08099399999998</v>
      </c>
      <c r="M102" s="101">
        <v>56.694947000000013</v>
      </c>
      <c r="N102" s="101">
        <v>66.794574000000011</v>
      </c>
      <c r="O102" s="101">
        <v>106.049555</v>
      </c>
      <c r="P102" s="101">
        <v>5.5563859999999998</v>
      </c>
      <c r="Q102" s="101">
        <v>0.6734</v>
      </c>
      <c r="R102" s="101">
        <v>0.27150099999999999</v>
      </c>
      <c r="S102" s="101">
        <v>47.358004000000008</v>
      </c>
      <c r="U102" s="159" t="s">
        <v>542</v>
      </c>
    </row>
    <row r="103" spans="1:21" x14ac:dyDescent="0.2">
      <c r="B103" s="159" t="s">
        <v>343</v>
      </c>
      <c r="C103" s="101">
        <v>16.394608000000002</v>
      </c>
      <c r="D103" s="101">
        <v>0.65046599999999999</v>
      </c>
      <c r="E103" s="101">
        <v>6.5034040000000015</v>
      </c>
      <c r="F103" s="101">
        <v>20.701341999999997</v>
      </c>
      <c r="G103" s="101">
        <v>26.719416999999996</v>
      </c>
      <c r="H103" s="101">
        <v>6.088184</v>
      </c>
      <c r="I103" s="101">
        <v>9.6464569999999998</v>
      </c>
      <c r="J103" s="101">
        <v>23.805117000000003</v>
      </c>
      <c r="K103" s="101">
        <v>10.977088999999999</v>
      </c>
      <c r="L103" s="101">
        <v>185.72257500000001</v>
      </c>
      <c r="M103" s="101">
        <v>59.547048000000004</v>
      </c>
      <c r="N103" s="101">
        <v>64.948722000000004</v>
      </c>
      <c r="O103" s="101">
        <v>118.479859</v>
      </c>
      <c r="P103" s="101">
        <v>5.8998539999999995</v>
      </c>
      <c r="Q103" s="101">
        <v>0.84807500000000002</v>
      </c>
      <c r="R103" s="101">
        <v>0.308923</v>
      </c>
      <c r="S103" s="101">
        <v>47.40477099999999</v>
      </c>
      <c r="U103" s="159" t="s">
        <v>543</v>
      </c>
    </row>
    <row r="104" spans="1:21" x14ac:dyDescent="0.2">
      <c r="B104" s="159" t="s">
        <v>344</v>
      </c>
      <c r="C104" s="101">
        <v>17.593225999999998</v>
      </c>
      <c r="D104" s="101">
        <v>0.50888100000000003</v>
      </c>
      <c r="E104" s="101">
        <v>8.2028789999999976</v>
      </c>
      <c r="F104" s="101">
        <v>22.357690000000002</v>
      </c>
      <c r="G104" s="101">
        <v>26.163827999999999</v>
      </c>
      <c r="H104" s="101">
        <v>4.8335189999999999</v>
      </c>
      <c r="I104" s="101">
        <v>7.851678999999999</v>
      </c>
      <c r="J104" s="101">
        <v>23.154628000000002</v>
      </c>
      <c r="K104" s="101">
        <v>13.932428000000002</v>
      </c>
      <c r="L104" s="101">
        <v>188.84355000000002</v>
      </c>
      <c r="M104" s="101">
        <v>59.636041000000006</v>
      </c>
      <c r="N104" s="101">
        <v>64.459977999999992</v>
      </c>
      <c r="O104" s="101">
        <v>145.442847</v>
      </c>
      <c r="P104" s="101">
        <v>5.9784199999999998</v>
      </c>
      <c r="Q104" s="101">
        <v>1.246759</v>
      </c>
      <c r="R104" s="101">
        <v>0.28095999999999999</v>
      </c>
      <c r="S104" s="101">
        <v>47.274139000000005</v>
      </c>
      <c r="U104" s="159" t="s">
        <v>544</v>
      </c>
    </row>
    <row r="105" spans="1:21" x14ac:dyDescent="0.2">
      <c r="B105" s="159" t="s">
        <v>345</v>
      </c>
      <c r="C105" s="101">
        <v>18.048354999999997</v>
      </c>
      <c r="D105" s="101">
        <v>0.39530799999999999</v>
      </c>
      <c r="E105" s="101">
        <v>7.9773139999999998</v>
      </c>
      <c r="F105" s="101">
        <v>24.406379000000008</v>
      </c>
      <c r="G105" s="101">
        <v>27.618729999999999</v>
      </c>
      <c r="H105" s="101">
        <v>6.4685069999999998</v>
      </c>
      <c r="I105" s="101">
        <v>7.884291000000001</v>
      </c>
      <c r="J105" s="101">
        <v>25.750064999999999</v>
      </c>
      <c r="K105" s="101">
        <v>13.365943</v>
      </c>
      <c r="L105" s="101">
        <v>249.558156</v>
      </c>
      <c r="M105" s="101">
        <v>84.130189999999985</v>
      </c>
      <c r="N105" s="101">
        <v>82.793943000000013</v>
      </c>
      <c r="O105" s="101">
        <v>219.14355000000003</v>
      </c>
      <c r="P105" s="101">
        <v>6.8051050000000002</v>
      </c>
      <c r="Q105" s="101">
        <v>0.952677</v>
      </c>
      <c r="R105" s="101">
        <v>0.30564599999999997</v>
      </c>
      <c r="S105" s="101">
        <v>54.053805000000011</v>
      </c>
      <c r="U105" s="159" t="s">
        <v>545</v>
      </c>
    </row>
    <row r="106" spans="1:21" x14ac:dyDescent="0.2">
      <c r="B106" s="159" t="s">
        <v>346</v>
      </c>
      <c r="C106" s="101">
        <v>9.5090210000000006</v>
      </c>
      <c r="D106" s="101">
        <v>0.36850199999999994</v>
      </c>
      <c r="E106" s="101">
        <v>5.4728279999999998</v>
      </c>
      <c r="F106" s="101">
        <v>16.562856000000004</v>
      </c>
      <c r="G106" s="101">
        <v>13.75432</v>
      </c>
      <c r="H106" s="101">
        <v>3.2335470000000006</v>
      </c>
      <c r="I106" s="101">
        <v>4.9359859999999998</v>
      </c>
      <c r="J106" s="101">
        <v>18.717816999999997</v>
      </c>
      <c r="K106" s="101">
        <v>7.2851259999999982</v>
      </c>
      <c r="L106" s="101">
        <v>177.847477</v>
      </c>
      <c r="M106" s="101">
        <v>66.937900999999997</v>
      </c>
      <c r="N106" s="101">
        <v>61.311271000000019</v>
      </c>
      <c r="O106" s="101">
        <v>161.48309899999998</v>
      </c>
      <c r="P106" s="101">
        <v>3.957573</v>
      </c>
      <c r="Q106" s="101">
        <v>0.37723699999999999</v>
      </c>
      <c r="R106" s="101">
        <v>0.41830199999999995</v>
      </c>
      <c r="S106" s="101">
        <v>35.62018999999998</v>
      </c>
      <c r="U106" s="159" t="s">
        <v>546</v>
      </c>
    </row>
    <row r="107" spans="1:21" x14ac:dyDescent="0.2">
      <c r="B107" s="159" t="s">
        <v>347</v>
      </c>
      <c r="C107" s="101">
        <v>15.229203999999999</v>
      </c>
      <c r="D107" s="101">
        <v>1.036988</v>
      </c>
      <c r="E107" s="101">
        <v>6.5111729999999994</v>
      </c>
      <c r="F107" s="101">
        <v>23.440910000000002</v>
      </c>
      <c r="G107" s="101">
        <v>15.196687999999998</v>
      </c>
      <c r="H107" s="101">
        <v>5.6280299999999999</v>
      </c>
      <c r="I107" s="101">
        <v>7.8054809999999994</v>
      </c>
      <c r="J107" s="101">
        <v>25.318781000000008</v>
      </c>
      <c r="K107" s="101">
        <v>7.9998670000000001</v>
      </c>
      <c r="L107" s="101">
        <v>149.22726800000001</v>
      </c>
      <c r="M107" s="101">
        <v>65.19841799999999</v>
      </c>
      <c r="N107" s="101">
        <v>64.413230000000013</v>
      </c>
      <c r="O107" s="101">
        <v>138.47178199999999</v>
      </c>
      <c r="P107" s="101">
        <v>4.7572150000000004</v>
      </c>
      <c r="Q107" s="101">
        <v>0.62209700000000001</v>
      </c>
      <c r="R107" s="101">
        <v>0.450519</v>
      </c>
      <c r="S107" s="101">
        <v>48.33669900000001</v>
      </c>
      <c r="U107" s="159" t="s">
        <v>547</v>
      </c>
    </row>
    <row r="108" spans="1:21" x14ac:dyDescent="0.2">
      <c r="B108" s="159" t="s">
        <v>348</v>
      </c>
      <c r="C108" s="101">
        <v>19.081573999999996</v>
      </c>
      <c r="D108" s="101">
        <v>1.034837</v>
      </c>
      <c r="E108" s="101">
        <v>8.9076360000000019</v>
      </c>
      <c r="F108" s="101">
        <v>24.817300000000003</v>
      </c>
      <c r="G108" s="101">
        <v>19.519528999999999</v>
      </c>
      <c r="H108" s="101">
        <v>6.504904999999999</v>
      </c>
      <c r="I108" s="101">
        <v>7.7013629999999988</v>
      </c>
      <c r="J108" s="101">
        <v>25.352946000000003</v>
      </c>
      <c r="K108" s="101">
        <v>10.382961999999999</v>
      </c>
      <c r="L108" s="101">
        <v>219.46841699999999</v>
      </c>
      <c r="M108" s="101">
        <v>75.899061000000017</v>
      </c>
      <c r="N108" s="101">
        <v>74.756886999999978</v>
      </c>
      <c r="O108" s="101">
        <v>154.67928800000001</v>
      </c>
      <c r="P108" s="101">
        <v>5.4754529999999999</v>
      </c>
      <c r="Q108" s="101">
        <v>0.59844299999999995</v>
      </c>
      <c r="R108" s="101">
        <v>0.36575000000000002</v>
      </c>
      <c r="S108" s="101">
        <v>48.698437000000006</v>
      </c>
      <c r="U108" s="159" t="s">
        <v>548</v>
      </c>
    </row>
    <row r="109" spans="1:21" x14ac:dyDescent="0.2">
      <c r="B109" s="159" t="s">
        <v>349</v>
      </c>
      <c r="C109" s="101">
        <v>17.789274999999996</v>
      </c>
      <c r="D109" s="101">
        <v>1.2065920000000001</v>
      </c>
      <c r="E109" s="101">
        <v>8.0707450000000005</v>
      </c>
      <c r="F109" s="101">
        <v>27.290953999999992</v>
      </c>
      <c r="G109" s="101">
        <v>23.996138000000002</v>
      </c>
      <c r="H109" s="101">
        <v>7.10663</v>
      </c>
      <c r="I109" s="101">
        <v>10.233946</v>
      </c>
      <c r="J109" s="101">
        <v>26.655358000000007</v>
      </c>
      <c r="K109" s="101">
        <v>12.955269000000001</v>
      </c>
      <c r="L109" s="101">
        <v>212.85457800000003</v>
      </c>
      <c r="M109" s="101">
        <v>72.381643999999994</v>
      </c>
      <c r="N109" s="101">
        <v>77.018034999999998</v>
      </c>
      <c r="O109" s="101">
        <v>148.26333700000001</v>
      </c>
      <c r="P109" s="101">
        <v>7.4231289999999994</v>
      </c>
      <c r="Q109" s="101">
        <v>0.63509799999999994</v>
      </c>
      <c r="R109" s="101">
        <v>0.22739499999999999</v>
      </c>
      <c r="S109" s="101">
        <v>49.918990000000008</v>
      </c>
      <c r="U109" s="159" t="s">
        <v>549</v>
      </c>
    </row>
    <row r="110" spans="1:21" x14ac:dyDescent="0.2">
      <c r="B110" s="159" t="s">
        <v>350</v>
      </c>
      <c r="C110" s="101">
        <v>14.692342000000002</v>
      </c>
      <c r="D110" s="101">
        <v>0.61953400000000003</v>
      </c>
      <c r="E110" s="101">
        <v>5.9786800000000007</v>
      </c>
      <c r="F110" s="101">
        <v>20.905765000000002</v>
      </c>
      <c r="G110" s="101">
        <v>22.401574999999994</v>
      </c>
      <c r="H110" s="101">
        <v>5.4235420000000003</v>
      </c>
      <c r="I110" s="101">
        <v>6.9883919999999993</v>
      </c>
      <c r="J110" s="101">
        <v>21.219626000000002</v>
      </c>
      <c r="K110" s="101">
        <v>11.657309000000001</v>
      </c>
      <c r="L110" s="101">
        <v>192.27165200000002</v>
      </c>
      <c r="M110" s="101">
        <v>70.10638800000001</v>
      </c>
      <c r="N110" s="101">
        <v>62.786974000000001</v>
      </c>
      <c r="O110" s="101">
        <v>130.42598100000004</v>
      </c>
      <c r="P110" s="101">
        <v>6.6000970000000017</v>
      </c>
      <c r="Q110" s="101">
        <v>0.91899399999999998</v>
      </c>
      <c r="R110" s="101">
        <v>0.23641100000000001</v>
      </c>
      <c r="S110" s="101">
        <v>44.902507999999997</v>
      </c>
      <c r="U110" s="159" t="s">
        <v>550</v>
      </c>
    </row>
    <row r="111" spans="1:21" x14ac:dyDescent="0.2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 x14ac:dyDescent="0.2">
      <c r="A112" s="100">
        <v>2022</v>
      </c>
      <c r="B112" s="159" t="s">
        <v>339</v>
      </c>
      <c r="C112" s="101">
        <v>19.699482</v>
      </c>
      <c r="D112" s="101">
        <v>1.5030920000000001</v>
      </c>
      <c r="E112" s="101">
        <v>7.5087390000000003</v>
      </c>
      <c r="F112" s="101">
        <v>22.870132000000002</v>
      </c>
      <c r="G112" s="101">
        <v>37.546775000000011</v>
      </c>
      <c r="H112" s="101">
        <v>5.777374</v>
      </c>
      <c r="I112" s="101">
        <v>6.7841510000000005</v>
      </c>
      <c r="J112" s="101">
        <v>27.29833</v>
      </c>
      <c r="K112" s="101">
        <v>14.748329999999999</v>
      </c>
      <c r="L112" s="101">
        <v>208.62510999999998</v>
      </c>
      <c r="M112" s="101">
        <v>70.745256999999981</v>
      </c>
      <c r="N112" s="101">
        <v>68.970450999999997</v>
      </c>
      <c r="O112" s="101">
        <v>155.35809599999999</v>
      </c>
      <c r="P112" s="101">
        <v>5.6390340000000005</v>
      </c>
      <c r="Q112" s="101">
        <v>0.61758800000000003</v>
      </c>
      <c r="R112" s="101">
        <v>0.24342800000000001</v>
      </c>
      <c r="S112" s="101">
        <v>44.484144000000001</v>
      </c>
      <c r="T112" s="100">
        <v>2022</v>
      </c>
      <c r="U112" s="159" t="s">
        <v>539</v>
      </c>
    </row>
    <row r="113" spans="1:21" x14ac:dyDescent="0.2">
      <c r="B113" s="159" t="s">
        <v>340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U113" s="159" t="s">
        <v>540</v>
      </c>
    </row>
    <row r="114" spans="1:21" x14ac:dyDescent="0.2">
      <c r="B114" s="159" t="s">
        <v>341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U114" s="159" t="s">
        <v>541</v>
      </c>
    </row>
    <row r="115" spans="1:21" x14ac:dyDescent="0.2">
      <c r="B115" s="159" t="s">
        <v>342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U115" s="159" t="s">
        <v>542</v>
      </c>
    </row>
    <row r="116" spans="1:21" x14ac:dyDescent="0.2">
      <c r="B116" s="159" t="s">
        <v>343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U116" s="159" t="s">
        <v>543</v>
      </c>
    </row>
    <row r="117" spans="1:21" x14ac:dyDescent="0.2">
      <c r="B117" s="159" t="s">
        <v>344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U117" s="159" t="s">
        <v>544</v>
      </c>
    </row>
    <row r="118" spans="1:21" x14ac:dyDescent="0.2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545</v>
      </c>
    </row>
    <row r="119" spans="1:21" x14ac:dyDescent="0.2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546</v>
      </c>
    </row>
    <row r="120" spans="1:21" x14ac:dyDescent="0.2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 x14ac:dyDescent="0.2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 x14ac:dyDescent="0.2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 x14ac:dyDescent="0.2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 x14ac:dyDescent="0.2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 x14ac:dyDescent="0.2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 x14ac:dyDescent="0.2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 x14ac:dyDescent="0.3">
      <c r="A127" s="269" t="s">
        <v>683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</row>
    <row r="128" spans="1:21" s="98" customFormat="1" ht="11.25" customHeight="1" thickBot="1" x14ac:dyDescent="0.3">
      <c r="A128" s="230" t="s">
        <v>162</v>
      </c>
      <c r="B128" s="230" t="s">
        <v>163</v>
      </c>
      <c r="C128" s="266" t="s">
        <v>681</v>
      </c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8"/>
      <c r="T128" s="230" t="s">
        <v>536</v>
      </c>
      <c r="U128" s="230" t="s">
        <v>523</v>
      </c>
    </row>
    <row r="129" spans="1:21" ht="20.25" customHeight="1" thickBot="1" x14ac:dyDescent="0.25">
      <c r="A129" s="231"/>
      <c r="B129" s="231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31"/>
      <c r="U129" s="231"/>
    </row>
    <row r="130" spans="1:21" x14ac:dyDescent="0.2">
      <c r="A130" s="100">
        <v>2021</v>
      </c>
      <c r="B130" s="159" t="s">
        <v>339</v>
      </c>
      <c r="C130" s="101">
        <v>56.89063800000001</v>
      </c>
      <c r="D130" s="101">
        <v>42.282961000000007</v>
      </c>
      <c r="E130" s="101">
        <v>17.352487</v>
      </c>
      <c r="F130" s="101">
        <v>125.79396800000001</v>
      </c>
      <c r="G130" s="101">
        <v>133.400463</v>
      </c>
      <c r="H130" s="101">
        <v>22.669756999999997</v>
      </c>
      <c r="I130" s="101">
        <v>5.8237999999999998E-2</v>
      </c>
      <c r="J130" s="101">
        <v>52.591456999999998</v>
      </c>
      <c r="K130" s="101">
        <v>1.890317</v>
      </c>
      <c r="L130" s="101">
        <v>0.72230700000000003</v>
      </c>
      <c r="M130" s="101">
        <v>1.391338</v>
      </c>
      <c r="N130" s="101">
        <v>0.19477900000000001</v>
      </c>
      <c r="O130" s="101">
        <v>14.455854</v>
      </c>
      <c r="P130" s="101">
        <v>28.976768999999997</v>
      </c>
      <c r="Q130" s="101">
        <v>299.61797000000018</v>
      </c>
      <c r="R130" s="101">
        <v>369.14032000000014</v>
      </c>
      <c r="S130" s="101">
        <v>0.17766100000000004</v>
      </c>
      <c r="T130" s="100">
        <v>2021</v>
      </c>
      <c r="U130" s="159" t="s">
        <v>539</v>
      </c>
    </row>
    <row r="131" spans="1:21" x14ac:dyDescent="0.2">
      <c r="B131" s="159" t="s">
        <v>340</v>
      </c>
      <c r="C131" s="101">
        <v>60.580609999999993</v>
      </c>
      <c r="D131" s="101">
        <v>42.288153000000001</v>
      </c>
      <c r="E131" s="101">
        <v>10.375003999999999</v>
      </c>
      <c r="F131" s="101">
        <v>119.97424799999999</v>
      </c>
      <c r="G131" s="101">
        <v>146.01006799999996</v>
      </c>
      <c r="H131" s="101">
        <v>28.178721000000003</v>
      </c>
      <c r="I131" s="101">
        <v>0.21748000000000001</v>
      </c>
      <c r="J131" s="101">
        <v>62.365801000000005</v>
      </c>
      <c r="K131" s="101">
        <v>2.3719060000000001</v>
      </c>
      <c r="L131" s="101">
        <v>1.294246</v>
      </c>
      <c r="M131" s="101">
        <v>1.6497280000000001</v>
      </c>
      <c r="N131" s="101">
        <v>0.228022</v>
      </c>
      <c r="O131" s="101">
        <v>18.893505000000001</v>
      </c>
      <c r="P131" s="101">
        <v>32.198124000000007</v>
      </c>
      <c r="Q131" s="101">
        <v>318.09561800000023</v>
      </c>
      <c r="R131" s="101">
        <v>418.65798700000005</v>
      </c>
      <c r="S131" s="101">
        <v>0.35342300000000004</v>
      </c>
      <c r="U131" s="159" t="s">
        <v>540</v>
      </c>
    </row>
    <row r="132" spans="1:21" x14ac:dyDescent="0.2">
      <c r="B132" s="159" t="s">
        <v>341</v>
      </c>
      <c r="C132" s="101">
        <v>73.07154700000001</v>
      </c>
      <c r="D132" s="101">
        <v>49.789270000000009</v>
      </c>
      <c r="E132" s="101">
        <v>17.535178999999999</v>
      </c>
      <c r="F132" s="101">
        <v>148.36134000000004</v>
      </c>
      <c r="G132" s="101">
        <v>163.79502400000001</v>
      </c>
      <c r="H132" s="101">
        <v>34.005309999999994</v>
      </c>
      <c r="I132" s="101">
        <v>0.30496699999999999</v>
      </c>
      <c r="J132" s="101">
        <v>77.016654000000003</v>
      </c>
      <c r="K132" s="101">
        <v>2.528054</v>
      </c>
      <c r="L132" s="101">
        <v>1.138978</v>
      </c>
      <c r="M132" s="101">
        <v>2.3723339999999999</v>
      </c>
      <c r="N132" s="101">
        <v>0.23482799999999998</v>
      </c>
      <c r="O132" s="101">
        <v>19.844866000000007</v>
      </c>
      <c r="P132" s="101">
        <v>36.852615999999998</v>
      </c>
      <c r="Q132" s="101">
        <v>387.85565400000041</v>
      </c>
      <c r="R132" s="101">
        <v>456.83785100000023</v>
      </c>
      <c r="S132" s="101">
        <v>0.565724</v>
      </c>
      <c r="U132" s="159" t="s">
        <v>541</v>
      </c>
    </row>
    <row r="133" spans="1:21" x14ac:dyDescent="0.2">
      <c r="B133" s="159" t="s">
        <v>342</v>
      </c>
      <c r="C133" s="101">
        <v>71.035963999999993</v>
      </c>
      <c r="D133" s="101">
        <v>52.237153999999997</v>
      </c>
      <c r="E133" s="101">
        <v>22.262408000000001</v>
      </c>
      <c r="F133" s="101">
        <v>149.29488300000003</v>
      </c>
      <c r="G133" s="101">
        <v>159.05769400000003</v>
      </c>
      <c r="H133" s="101">
        <v>34.121873999999998</v>
      </c>
      <c r="I133" s="101">
        <v>0.12134399999999999</v>
      </c>
      <c r="J133" s="101">
        <v>73.339484999999996</v>
      </c>
      <c r="K133" s="101">
        <v>2.5498630000000002</v>
      </c>
      <c r="L133" s="101">
        <v>1.0020709999999999</v>
      </c>
      <c r="M133" s="101">
        <v>1.6670690000000001</v>
      </c>
      <c r="N133" s="101">
        <v>0.85186099999999998</v>
      </c>
      <c r="O133" s="101">
        <v>20.193235000000001</v>
      </c>
      <c r="P133" s="101">
        <v>35.257840999999999</v>
      </c>
      <c r="Q133" s="101">
        <v>352.14552299999986</v>
      </c>
      <c r="R133" s="101">
        <v>433.47228200000018</v>
      </c>
      <c r="S133" s="101">
        <v>0.49978600000000001</v>
      </c>
      <c r="U133" s="159" t="s">
        <v>542</v>
      </c>
    </row>
    <row r="134" spans="1:21" x14ac:dyDescent="0.2">
      <c r="B134" s="159" t="s">
        <v>343</v>
      </c>
      <c r="C134" s="101">
        <v>70.640565999999978</v>
      </c>
      <c r="D134" s="101">
        <v>51.431813999999989</v>
      </c>
      <c r="E134" s="101">
        <v>17.115171999999998</v>
      </c>
      <c r="F134" s="101">
        <v>152.75381500000006</v>
      </c>
      <c r="G134" s="101">
        <v>165.71352199999998</v>
      </c>
      <c r="H134" s="101">
        <v>34.821021999999999</v>
      </c>
      <c r="I134" s="101">
        <v>0.27234800000000003</v>
      </c>
      <c r="J134" s="101">
        <v>71.991346000000007</v>
      </c>
      <c r="K134" s="101">
        <v>2.89289</v>
      </c>
      <c r="L134" s="101">
        <v>1.3168839999999999</v>
      </c>
      <c r="M134" s="101">
        <v>2.0526239999999998</v>
      </c>
      <c r="N134" s="101">
        <v>0.81751699999999994</v>
      </c>
      <c r="O134" s="101">
        <v>19.352558000000002</v>
      </c>
      <c r="P134" s="101">
        <v>33.073840000000004</v>
      </c>
      <c r="Q134" s="101">
        <v>354.96882900000048</v>
      </c>
      <c r="R134" s="101">
        <v>421.69847100000004</v>
      </c>
      <c r="S134" s="101">
        <v>0.67515499999999995</v>
      </c>
      <c r="U134" s="159" t="s">
        <v>543</v>
      </c>
    </row>
    <row r="135" spans="1:21" x14ac:dyDescent="0.2">
      <c r="B135" s="159" t="s">
        <v>344</v>
      </c>
      <c r="C135" s="101">
        <v>72.771969000000013</v>
      </c>
      <c r="D135" s="101">
        <v>54.60116399999999</v>
      </c>
      <c r="E135" s="101">
        <v>19.847815999999998</v>
      </c>
      <c r="F135" s="101">
        <v>153.51396299999999</v>
      </c>
      <c r="G135" s="101">
        <v>168.03769700000001</v>
      </c>
      <c r="H135" s="101">
        <v>29.900314999999996</v>
      </c>
      <c r="I135" s="101">
        <v>0.198156</v>
      </c>
      <c r="J135" s="101">
        <v>69.40461599999999</v>
      </c>
      <c r="K135" s="101">
        <v>2.4167510000000001</v>
      </c>
      <c r="L135" s="101">
        <v>1.1879600000000001</v>
      </c>
      <c r="M135" s="101">
        <v>1.686874</v>
      </c>
      <c r="N135" s="101">
        <v>0.52356599999999998</v>
      </c>
      <c r="O135" s="101">
        <v>18.230936999999994</v>
      </c>
      <c r="P135" s="101">
        <v>32.888534</v>
      </c>
      <c r="Q135" s="101">
        <v>376.63688500000012</v>
      </c>
      <c r="R135" s="101">
        <v>390.9337220000001</v>
      </c>
      <c r="S135" s="101">
        <v>0.28024700000000002</v>
      </c>
      <c r="U135" s="159" t="s">
        <v>544</v>
      </c>
    </row>
    <row r="136" spans="1:21" x14ac:dyDescent="0.2">
      <c r="B136" s="159" t="s">
        <v>345</v>
      </c>
      <c r="C136" s="101">
        <v>77.608847000000026</v>
      </c>
      <c r="D136" s="101">
        <v>40.920532000000001</v>
      </c>
      <c r="E136" s="101">
        <v>20.133518000000002</v>
      </c>
      <c r="F136" s="101">
        <v>170.30816699999997</v>
      </c>
      <c r="G136" s="101">
        <v>189.34291499999998</v>
      </c>
      <c r="H136" s="101">
        <v>31.663162</v>
      </c>
      <c r="I136" s="101">
        <v>0.21015599999999998</v>
      </c>
      <c r="J136" s="101">
        <v>82.392189000000002</v>
      </c>
      <c r="K136" s="101">
        <v>2.4525429999999999</v>
      </c>
      <c r="L136" s="101">
        <v>1.3462400000000001</v>
      </c>
      <c r="M136" s="101">
        <v>1.65147</v>
      </c>
      <c r="N136" s="101">
        <v>0.52933799999999998</v>
      </c>
      <c r="O136" s="101">
        <v>20.430559000000009</v>
      </c>
      <c r="P136" s="101">
        <v>36.450143000000004</v>
      </c>
      <c r="Q136" s="101">
        <v>388.82454100000001</v>
      </c>
      <c r="R136" s="101">
        <v>378.39266700000013</v>
      </c>
      <c r="S136" s="101">
        <v>0.37813500000000005</v>
      </c>
      <c r="U136" s="159" t="s">
        <v>545</v>
      </c>
    </row>
    <row r="137" spans="1:21" x14ac:dyDescent="0.2">
      <c r="B137" s="159" t="s">
        <v>346</v>
      </c>
      <c r="C137" s="101">
        <v>50.605792999999998</v>
      </c>
      <c r="D137" s="101">
        <v>46.350401000000005</v>
      </c>
      <c r="E137" s="101">
        <v>13.307188999999999</v>
      </c>
      <c r="F137" s="101">
        <v>148.93619699999999</v>
      </c>
      <c r="G137" s="101">
        <v>138.90120100000001</v>
      </c>
      <c r="H137" s="101">
        <v>25.637980999999996</v>
      </c>
      <c r="I137" s="101">
        <v>0.16272299999999998</v>
      </c>
      <c r="J137" s="101">
        <v>45.114820999999999</v>
      </c>
      <c r="K137" s="101">
        <v>1.5731140000000001</v>
      </c>
      <c r="L137" s="101">
        <v>0.49877199999999999</v>
      </c>
      <c r="M137" s="101">
        <v>2.491387</v>
      </c>
      <c r="N137" s="101">
        <v>0.35336199999999995</v>
      </c>
      <c r="O137" s="101">
        <v>12.617594999999998</v>
      </c>
      <c r="P137" s="101">
        <v>25.271248999999997</v>
      </c>
      <c r="Q137" s="101">
        <v>270.72828700000014</v>
      </c>
      <c r="R137" s="101">
        <v>310.53212099999996</v>
      </c>
      <c r="S137" s="101">
        <v>0.66026600000000002</v>
      </c>
      <c r="U137" s="159" t="s">
        <v>546</v>
      </c>
    </row>
    <row r="138" spans="1:21" x14ac:dyDescent="0.2">
      <c r="B138" s="159" t="s">
        <v>347</v>
      </c>
      <c r="C138" s="101">
        <v>64.176933000000005</v>
      </c>
      <c r="D138" s="101">
        <v>50.317784999999986</v>
      </c>
      <c r="E138" s="101">
        <v>19.468907999999999</v>
      </c>
      <c r="F138" s="101">
        <v>171.26188300000001</v>
      </c>
      <c r="G138" s="101">
        <v>179.56371199999998</v>
      </c>
      <c r="H138" s="101">
        <v>30.005188999999994</v>
      </c>
      <c r="I138" s="101">
        <v>0.12052099999999999</v>
      </c>
      <c r="J138" s="101">
        <v>80.248453999999995</v>
      </c>
      <c r="K138" s="101">
        <v>1.8574090000000001</v>
      </c>
      <c r="L138" s="101">
        <v>1.305965</v>
      </c>
      <c r="M138" s="101">
        <v>3.4408509999999999</v>
      </c>
      <c r="N138" s="101">
        <v>0.31167800000000001</v>
      </c>
      <c r="O138" s="101">
        <v>17.990984000000001</v>
      </c>
      <c r="P138" s="101">
        <v>36.927284999999998</v>
      </c>
      <c r="Q138" s="101">
        <v>379.901228</v>
      </c>
      <c r="R138" s="101">
        <v>440.95795900000013</v>
      </c>
      <c r="S138" s="101">
        <v>0.23421500000000001</v>
      </c>
      <c r="U138" s="159" t="s">
        <v>547</v>
      </c>
    </row>
    <row r="139" spans="1:21" x14ac:dyDescent="0.2">
      <c r="B139" s="159" t="s">
        <v>348</v>
      </c>
      <c r="C139" s="101">
        <v>74.078564999999998</v>
      </c>
      <c r="D139" s="101">
        <v>48.913742999999997</v>
      </c>
      <c r="E139" s="101">
        <v>35.116761999999994</v>
      </c>
      <c r="F139" s="101">
        <v>175.92829900000001</v>
      </c>
      <c r="G139" s="101">
        <v>187.82864600000008</v>
      </c>
      <c r="H139" s="101">
        <v>28.967830999999997</v>
      </c>
      <c r="I139" s="101">
        <v>4.2861000000000003E-2</v>
      </c>
      <c r="J139" s="101">
        <v>82.47060900000001</v>
      </c>
      <c r="K139" s="101">
        <v>2.2055980000000002</v>
      </c>
      <c r="L139" s="101">
        <v>1.548149</v>
      </c>
      <c r="M139" s="101">
        <v>3.1601469999999998</v>
      </c>
      <c r="N139" s="101">
        <v>0.38680900000000001</v>
      </c>
      <c r="O139" s="101">
        <v>19.848724999999998</v>
      </c>
      <c r="P139" s="101">
        <v>37.657119999999999</v>
      </c>
      <c r="Q139" s="101">
        <v>320.44551700000011</v>
      </c>
      <c r="R139" s="101">
        <v>437.86563999999987</v>
      </c>
      <c r="S139" s="101">
        <v>0.58708700000000014</v>
      </c>
      <c r="U139" s="159" t="s">
        <v>548</v>
      </c>
    </row>
    <row r="140" spans="1:21" x14ac:dyDescent="0.2">
      <c r="B140" s="159" t="s">
        <v>349</v>
      </c>
      <c r="C140" s="101">
        <v>78.690168</v>
      </c>
      <c r="D140" s="101">
        <v>58.959857999999983</v>
      </c>
      <c r="E140" s="101">
        <v>31.752435000000006</v>
      </c>
      <c r="F140" s="101">
        <v>158.342896</v>
      </c>
      <c r="G140" s="101">
        <v>200.07482200000004</v>
      </c>
      <c r="H140" s="101">
        <v>32.52690299999999</v>
      </c>
      <c r="I140" s="101">
        <v>7.0551000000000003E-2</v>
      </c>
      <c r="J140" s="101">
        <v>83.599530999999999</v>
      </c>
      <c r="K140" s="101">
        <v>2.7697069999999999</v>
      </c>
      <c r="L140" s="101">
        <v>1.371634</v>
      </c>
      <c r="M140" s="101">
        <v>1.7356549999999999</v>
      </c>
      <c r="N140" s="101">
        <v>0.38422999999999996</v>
      </c>
      <c r="O140" s="101">
        <v>19.692428</v>
      </c>
      <c r="P140" s="101">
        <v>39.601933000000002</v>
      </c>
      <c r="Q140" s="101">
        <v>368.21300900000028</v>
      </c>
      <c r="R140" s="101">
        <v>471.70756499999993</v>
      </c>
      <c r="S140" s="101">
        <v>1.095081</v>
      </c>
      <c r="U140" s="159" t="s">
        <v>549</v>
      </c>
    </row>
    <row r="141" spans="1:21" x14ac:dyDescent="0.2">
      <c r="B141" s="159" t="s">
        <v>350</v>
      </c>
      <c r="C141" s="101">
        <v>61.382083999999985</v>
      </c>
      <c r="D141" s="101">
        <v>44.288587000000007</v>
      </c>
      <c r="E141" s="101">
        <v>29.586338999999995</v>
      </c>
      <c r="F141" s="101">
        <v>131.209362</v>
      </c>
      <c r="G141" s="101">
        <v>157.57454699999997</v>
      </c>
      <c r="H141" s="101">
        <v>27.875032999999995</v>
      </c>
      <c r="I141" s="101">
        <v>4.1679000000000001E-2</v>
      </c>
      <c r="J141" s="101">
        <v>61.866260999999994</v>
      </c>
      <c r="K141" s="101">
        <v>1.3551840000000002</v>
      </c>
      <c r="L141" s="101">
        <v>0.81115700000000002</v>
      </c>
      <c r="M141" s="101">
        <v>2.3000880000000001</v>
      </c>
      <c r="N141" s="101">
        <v>0.28675699999999998</v>
      </c>
      <c r="O141" s="101">
        <v>18.425235000000001</v>
      </c>
      <c r="P141" s="101">
        <v>29.071588000000002</v>
      </c>
      <c r="Q141" s="101">
        <v>315.84668199999993</v>
      </c>
      <c r="R141" s="101">
        <v>403.59614600000003</v>
      </c>
      <c r="S141" s="101">
        <v>0.93236099999999988</v>
      </c>
      <c r="U141" s="159" t="s">
        <v>550</v>
      </c>
    </row>
    <row r="142" spans="1:21" x14ac:dyDescent="0.2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 x14ac:dyDescent="0.2">
      <c r="A143" s="100">
        <v>2022</v>
      </c>
      <c r="B143" s="159" t="s">
        <v>339</v>
      </c>
      <c r="C143" s="101">
        <v>73.294882000000001</v>
      </c>
      <c r="D143" s="101">
        <v>51.367467000000005</v>
      </c>
      <c r="E143" s="101">
        <v>14.070373999999999</v>
      </c>
      <c r="F143" s="101">
        <v>159.23117500000001</v>
      </c>
      <c r="G143" s="101">
        <v>189.10342299999996</v>
      </c>
      <c r="H143" s="101">
        <v>33.062984999999998</v>
      </c>
      <c r="I143" s="101">
        <v>5.4480000000000001E-2</v>
      </c>
      <c r="J143" s="101">
        <v>73.772827000000007</v>
      </c>
      <c r="K143" s="101">
        <v>1.793013</v>
      </c>
      <c r="L143" s="101">
        <v>1.595065</v>
      </c>
      <c r="M143" s="101">
        <v>3.5912850000000001</v>
      </c>
      <c r="N143" s="101">
        <v>0.30662699999999998</v>
      </c>
      <c r="O143" s="101">
        <v>18.169743000000004</v>
      </c>
      <c r="P143" s="101">
        <v>37.485790000000001</v>
      </c>
      <c r="Q143" s="101">
        <v>307.8949070000001</v>
      </c>
      <c r="R143" s="101">
        <v>450.54432399999996</v>
      </c>
      <c r="S143" s="101">
        <v>0.53447299999999998</v>
      </c>
      <c r="T143" s="100">
        <v>2022</v>
      </c>
      <c r="U143" s="159" t="s">
        <v>539</v>
      </c>
    </row>
    <row r="144" spans="1:21" x14ac:dyDescent="0.2">
      <c r="B144" s="159" t="s">
        <v>340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U144" s="159" t="s">
        <v>540</v>
      </c>
    </row>
    <row r="145" spans="1:21" x14ac:dyDescent="0.2">
      <c r="B145" s="159" t="s">
        <v>341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U145" s="159" t="s">
        <v>541</v>
      </c>
    </row>
    <row r="146" spans="1:21" x14ac:dyDescent="0.2">
      <c r="B146" s="159" t="s">
        <v>342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U146" s="159" t="s">
        <v>542</v>
      </c>
    </row>
    <row r="147" spans="1:21" x14ac:dyDescent="0.2">
      <c r="B147" s="159" t="s">
        <v>343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U147" s="159" t="s">
        <v>543</v>
      </c>
    </row>
    <row r="148" spans="1:21" x14ac:dyDescent="0.2">
      <c r="B148" s="159" t="s">
        <v>344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U148" s="159" t="s">
        <v>544</v>
      </c>
    </row>
    <row r="149" spans="1:21" x14ac:dyDescent="0.2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545</v>
      </c>
    </row>
    <row r="150" spans="1:21" x14ac:dyDescent="0.2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546</v>
      </c>
    </row>
    <row r="151" spans="1:21" x14ac:dyDescent="0.2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 x14ac:dyDescent="0.2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 x14ac:dyDescent="0.2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 x14ac:dyDescent="0.2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 x14ac:dyDescent="0.2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 x14ac:dyDescent="0.2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 x14ac:dyDescent="0.2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 x14ac:dyDescent="0.3">
      <c r="A158" s="269" t="s">
        <v>683</v>
      </c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163"/>
      <c r="S158" s="163"/>
      <c r="T158" s="163"/>
      <c r="U158" s="163"/>
    </row>
    <row r="159" spans="1:21" s="98" customFormat="1" ht="11.25" customHeight="1" thickBot="1" x14ac:dyDescent="0.3">
      <c r="A159" s="230" t="s">
        <v>162</v>
      </c>
      <c r="B159" s="230" t="s">
        <v>163</v>
      </c>
      <c r="C159" s="266" t="s">
        <v>681</v>
      </c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8"/>
      <c r="P159" s="230" t="s">
        <v>536</v>
      </c>
      <c r="Q159" s="230" t="s">
        <v>523</v>
      </c>
    </row>
    <row r="160" spans="1:21" ht="20.25" customHeight="1" thickBot="1" x14ac:dyDescent="0.25">
      <c r="A160" s="231"/>
      <c r="B160" s="231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31"/>
      <c r="Q160" s="231"/>
      <c r="T160" s="159"/>
    </row>
    <row r="161" spans="1:17" x14ac:dyDescent="0.2">
      <c r="A161" s="100">
        <v>2021</v>
      </c>
      <c r="B161" s="159" t="s">
        <v>339</v>
      </c>
      <c r="C161" s="101">
        <v>682.22926799999993</v>
      </c>
      <c r="D161" s="101">
        <v>33.519981999999999</v>
      </c>
      <c r="E161" s="101">
        <v>6.6510500000000006</v>
      </c>
      <c r="F161" s="101">
        <v>128.48985199999998</v>
      </c>
      <c r="G161" s="101">
        <v>11.492964999999996</v>
      </c>
      <c r="H161" s="101">
        <v>0.61246100000000003</v>
      </c>
      <c r="I161" s="101">
        <v>3.6947890000000001</v>
      </c>
      <c r="J161" s="101">
        <v>147.35902699999997</v>
      </c>
      <c r="K161" s="101">
        <v>5.581302</v>
      </c>
      <c r="L161" s="101">
        <v>8.104830999999999</v>
      </c>
      <c r="M161" s="101">
        <v>1.5217860000000001</v>
      </c>
      <c r="N161" s="101">
        <v>0</v>
      </c>
      <c r="O161" s="101">
        <v>2.6267609999999997</v>
      </c>
      <c r="P161" s="100">
        <v>2021</v>
      </c>
      <c r="Q161" s="159" t="s">
        <v>539</v>
      </c>
    </row>
    <row r="162" spans="1:17" x14ac:dyDescent="0.2">
      <c r="B162" s="159" t="s">
        <v>340</v>
      </c>
      <c r="C162" s="101">
        <v>751.45171200000016</v>
      </c>
      <c r="D162" s="101">
        <v>9.726033000000001</v>
      </c>
      <c r="E162" s="101">
        <v>5.6222580000000004</v>
      </c>
      <c r="F162" s="101">
        <v>147.85558999999998</v>
      </c>
      <c r="G162" s="101">
        <v>10.896081000000002</v>
      </c>
      <c r="H162" s="101">
        <v>0.51873800000000003</v>
      </c>
      <c r="I162" s="101">
        <v>4.4333660000000004</v>
      </c>
      <c r="J162" s="101">
        <v>155.98774</v>
      </c>
      <c r="K162" s="101">
        <v>5.5014700000000003</v>
      </c>
      <c r="L162" s="101">
        <v>8.747202999999999</v>
      </c>
      <c r="M162" s="101">
        <v>1.4623970000000002</v>
      </c>
      <c r="N162" s="101">
        <v>0</v>
      </c>
      <c r="O162" s="101">
        <v>2.387607</v>
      </c>
      <c r="P162" s="96"/>
      <c r="Q162" s="159" t="s">
        <v>540</v>
      </c>
    </row>
    <row r="163" spans="1:17" x14ac:dyDescent="0.2">
      <c r="B163" s="159" t="s">
        <v>341</v>
      </c>
      <c r="C163" s="101">
        <v>856.4073719999999</v>
      </c>
      <c r="D163" s="101">
        <v>39.177655000000001</v>
      </c>
      <c r="E163" s="101">
        <v>7.1997589999999994</v>
      </c>
      <c r="F163" s="101">
        <v>177.85204299999998</v>
      </c>
      <c r="G163" s="101">
        <v>9.9090439999999997</v>
      </c>
      <c r="H163" s="101">
        <v>0.99610500000000002</v>
      </c>
      <c r="I163" s="101">
        <v>5.9246340000000002</v>
      </c>
      <c r="J163" s="101">
        <v>184.46959100000004</v>
      </c>
      <c r="K163" s="101">
        <v>8.6414099999999987</v>
      </c>
      <c r="L163" s="101">
        <v>9.0161139999999982</v>
      </c>
      <c r="M163" s="101">
        <v>0.45623900000000012</v>
      </c>
      <c r="N163" s="101">
        <v>0</v>
      </c>
      <c r="O163" s="101">
        <v>3.2459799999999999</v>
      </c>
      <c r="P163" s="96"/>
      <c r="Q163" s="159" t="s">
        <v>541</v>
      </c>
    </row>
    <row r="164" spans="1:17" x14ac:dyDescent="0.2">
      <c r="B164" s="159" t="s">
        <v>342</v>
      </c>
      <c r="C164" s="101">
        <v>756.9315959999999</v>
      </c>
      <c r="D164" s="101">
        <v>28.059925000000007</v>
      </c>
      <c r="E164" s="101">
        <v>8.6819929999999985</v>
      </c>
      <c r="F164" s="101">
        <v>129.45121599999999</v>
      </c>
      <c r="G164" s="101">
        <v>10.434317999999998</v>
      </c>
      <c r="H164" s="101">
        <v>0.75020500000000001</v>
      </c>
      <c r="I164" s="101">
        <v>5.9355390000000003</v>
      </c>
      <c r="J164" s="101">
        <v>168.96257599999996</v>
      </c>
      <c r="K164" s="101">
        <v>7.7683980000000004</v>
      </c>
      <c r="L164" s="101">
        <v>8.481325</v>
      </c>
      <c r="M164" s="101">
        <v>0.81828099999999981</v>
      </c>
      <c r="N164" s="101">
        <v>0</v>
      </c>
      <c r="O164" s="101">
        <v>3.7203760000000008</v>
      </c>
      <c r="P164" s="96"/>
      <c r="Q164" s="159" t="s">
        <v>542</v>
      </c>
    </row>
    <row r="165" spans="1:17" x14ac:dyDescent="0.2">
      <c r="B165" s="159" t="s">
        <v>343</v>
      </c>
      <c r="C165" s="101">
        <v>680.62030200000004</v>
      </c>
      <c r="D165" s="101">
        <v>33.246106999999995</v>
      </c>
      <c r="E165" s="101">
        <v>8.7794489999999996</v>
      </c>
      <c r="F165" s="101">
        <v>139.645984</v>
      </c>
      <c r="G165" s="101">
        <v>10.104642</v>
      </c>
      <c r="H165" s="101">
        <v>0.79228699999999996</v>
      </c>
      <c r="I165" s="101">
        <v>4.8595410000000001</v>
      </c>
      <c r="J165" s="101">
        <v>157.757396</v>
      </c>
      <c r="K165" s="101">
        <v>7.5677960000000013</v>
      </c>
      <c r="L165" s="101">
        <v>8.2677239999999976</v>
      </c>
      <c r="M165" s="101">
        <v>0.82142999999999988</v>
      </c>
      <c r="N165" s="101">
        <v>0</v>
      </c>
      <c r="O165" s="101">
        <v>4.9491460000000007</v>
      </c>
      <c r="P165" s="96"/>
      <c r="Q165" s="159" t="s">
        <v>543</v>
      </c>
    </row>
    <row r="166" spans="1:17" x14ac:dyDescent="0.2">
      <c r="B166" s="159" t="s">
        <v>344</v>
      </c>
      <c r="C166" s="101">
        <v>523.47366099999999</v>
      </c>
      <c r="D166" s="101">
        <v>14.564878999999999</v>
      </c>
      <c r="E166" s="101">
        <v>10.334218</v>
      </c>
      <c r="F166" s="101">
        <v>145.346416</v>
      </c>
      <c r="G166" s="101">
        <v>8.1975079999999991</v>
      </c>
      <c r="H166" s="101">
        <v>0.71959799999999996</v>
      </c>
      <c r="I166" s="101">
        <v>2.9076430000000002</v>
      </c>
      <c r="J166" s="101">
        <v>162.32553000000001</v>
      </c>
      <c r="K166" s="101">
        <v>7.4433729999999994</v>
      </c>
      <c r="L166" s="101">
        <v>8.4200879999999998</v>
      </c>
      <c r="M166" s="101">
        <v>0.44014700000000001</v>
      </c>
      <c r="N166" s="101">
        <v>0</v>
      </c>
      <c r="O166" s="101">
        <v>6.1276189999999993</v>
      </c>
      <c r="P166" s="96"/>
      <c r="Q166" s="159" t="s">
        <v>544</v>
      </c>
    </row>
    <row r="167" spans="1:17" x14ac:dyDescent="0.2">
      <c r="B167" s="159" t="s">
        <v>345</v>
      </c>
      <c r="C167" s="101">
        <v>644.97736200000008</v>
      </c>
      <c r="D167" s="101">
        <v>18.133776999999998</v>
      </c>
      <c r="E167" s="101">
        <v>7.9689799999999993</v>
      </c>
      <c r="F167" s="101">
        <v>138.38738799999999</v>
      </c>
      <c r="G167" s="101">
        <v>10.451940000000002</v>
      </c>
      <c r="H167" s="101">
        <v>0.77395700000000001</v>
      </c>
      <c r="I167" s="101">
        <v>6.438059</v>
      </c>
      <c r="J167" s="101">
        <v>168.30471899999998</v>
      </c>
      <c r="K167" s="101">
        <v>8.8045629999999999</v>
      </c>
      <c r="L167" s="101">
        <v>9.7299949999999988</v>
      </c>
      <c r="M167" s="101">
        <v>0.57701599999999997</v>
      </c>
      <c r="N167" s="101">
        <v>0</v>
      </c>
      <c r="O167" s="101">
        <v>5.3895259999999992</v>
      </c>
      <c r="P167" s="96"/>
      <c r="Q167" s="159" t="s">
        <v>545</v>
      </c>
    </row>
    <row r="168" spans="1:17" x14ac:dyDescent="0.2">
      <c r="B168" s="159" t="s">
        <v>346</v>
      </c>
      <c r="C168" s="101">
        <v>304.07976000000002</v>
      </c>
      <c r="D168" s="101">
        <v>11.457501000000001</v>
      </c>
      <c r="E168" s="101">
        <v>4.0076499999999999</v>
      </c>
      <c r="F168" s="101">
        <v>103.53142899999999</v>
      </c>
      <c r="G168" s="101">
        <v>6.8125870000000033</v>
      </c>
      <c r="H168" s="101">
        <v>0.47114400000000001</v>
      </c>
      <c r="I168" s="101">
        <v>3.8330380000000002</v>
      </c>
      <c r="J168" s="101">
        <v>120.52725599999999</v>
      </c>
      <c r="K168" s="101">
        <v>6.4271600000000015</v>
      </c>
      <c r="L168" s="101">
        <v>7.5039809999999987</v>
      </c>
      <c r="M168" s="101">
        <v>1.4982599999999997</v>
      </c>
      <c r="N168" s="101">
        <v>0</v>
      </c>
      <c r="O168" s="101">
        <v>5.5187269999999993</v>
      </c>
      <c r="P168" s="96"/>
      <c r="Q168" s="159" t="s">
        <v>546</v>
      </c>
    </row>
    <row r="169" spans="1:17" x14ac:dyDescent="0.2">
      <c r="B169" s="159" t="s">
        <v>347</v>
      </c>
      <c r="C169" s="101">
        <v>626.30586600000015</v>
      </c>
      <c r="D169" s="101">
        <v>30.204915000000003</v>
      </c>
      <c r="E169" s="101">
        <v>6.2757959999999997</v>
      </c>
      <c r="F169" s="101">
        <v>147.662048</v>
      </c>
      <c r="G169" s="101">
        <v>9.6677470000000039</v>
      </c>
      <c r="H169" s="101">
        <v>0.69834600000000002</v>
      </c>
      <c r="I169" s="101">
        <v>2.8832570000000004</v>
      </c>
      <c r="J169" s="101">
        <v>156.02732400000002</v>
      </c>
      <c r="K169" s="101">
        <v>9.5491279999999996</v>
      </c>
      <c r="L169" s="101">
        <v>9.7214579999999984</v>
      </c>
      <c r="M169" s="101">
        <v>0.46004199999999995</v>
      </c>
      <c r="N169" s="101">
        <v>0</v>
      </c>
      <c r="O169" s="101">
        <v>6.0144310000000001</v>
      </c>
      <c r="P169" s="96"/>
      <c r="Q169" s="159" t="s">
        <v>547</v>
      </c>
    </row>
    <row r="170" spans="1:17" x14ac:dyDescent="0.2">
      <c r="B170" s="159" t="s">
        <v>348</v>
      </c>
      <c r="C170" s="101">
        <v>686.1182399999999</v>
      </c>
      <c r="D170" s="101">
        <v>12.591367999999999</v>
      </c>
      <c r="E170" s="101">
        <v>7.2029600000000009</v>
      </c>
      <c r="F170" s="101">
        <v>142.15146500000003</v>
      </c>
      <c r="G170" s="101">
        <v>9.3113110000000017</v>
      </c>
      <c r="H170" s="101">
        <v>0.67311799999999999</v>
      </c>
      <c r="I170" s="101">
        <v>5.2167400000000006</v>
      </c>
      <c r="J170" s="101">
        <v>160.51313099999999</v>
      </c>
      <c r="K170" s="101">
        <v>8.7885109999999997</v>
      </c>
      <c r="L170" s="101">
        <v>10.302963999999999</v>
      </c>
      <c r="M170" s="101">
        <v>1.182596</v>
      </c>
      <c r="N170" s="101">
        <v>0</v>
      </c>
      <c r="O170" s="101">
        <v>12.974398999999998</v>
      </c>
      <c r="P170" s="96"/>
      <c r="Q170" s="159" t="s">
        <v>548</v>
      </c>
    </row>
    <row r="171" spans="1:17" x14ac:dyDescent="0.2">
      <c r="B171" s="159" t="s">
        <v>349</v>
      </c>
      <c r="C171" s="101">
        <v>885.31734200000005</v>
      </c>
      <c r="D171" s="101">
        <v>17.296196000000002</v>
      </c>
      <c r="E171" s="101">
        <v>7.9092070000000003</v>
      </c>
      <c r="F171" s="101">
        <v>160.171154</v>
      </c>
      <c r="G171" s="101">
        <v>10.142047999999999</v>
      </c>
      <c r="H171" s="101">
        <v>0.54488599999999998</v>
      </c>
      <c r="I171" s="101">
        <v>5.8945509999999999</v>
      </c>
      <c r="J171" s="101">
        <v>181.04098500000003</v>
      </c>
      <c r="K171" s="101">
        <v>9.0845970000000005</v>
      </c>
      <c r="L171" s="101">
        <v>9.9331079999999989</v>
      </c>
      <c r="M171" s="101">
        <v>0.70547899999999997</v>
      </c>
      <c r="N171" s="101">
        <v>0</v>
      </c>
      <c r="O171" s="101">
        <v>8.1410950000000017</v>
      </c>
      <c r="P171" s="96"/>
      <c r="Q171" s="159" t="s">
        <v>549</v>
      </c>
    </row>
    <row r="172" spans="1:17" x14ac:dyDescent="0.2">
      <c r="B172" s="159" t="s">
        <v>350</v>
      </c>
      <c r="C172" s="101">
        <v>650.93477399999995</v>
      </c>
      <c r="D172" s="101">
        <v>9.843985</v>
      </c>
      <c r="E172" s="101">
        <v>6.2883019999999998</v>
      </c>
      <c r="F172" s="101">
        <v>117.98252000000002</v>
      </c>
      <c r="G172" s="101">
        <v>9.4492399999999979</v>
      </c>
      <c r="H172" s="101">
        <v>0.59541299999999997</v>
      </c>
      <c r="I172" s="101">
        <v>5.3849379999999991</v>
      </c>
      <c r="J172" s="101">
        <v>157.11127999999997</v>
      </c>
      <c r="K172" s="101">
        <v>7.163520000000001</v>
      </c>
      <c r="L172" s="101">
        <v>7.6565259999999977</v>
      </c>
      <c r="M172" s="101">
        <v>0.88471999999999995</v>
      </c>
      <c r="N172" s="101">
        <v>0</v>
      </c>
      <c r="O172" s="101">
        <v>7.0125630000000001</v>
      </c>
      <c r="P172" s="96"/>
      <c r="Q172" s="159" t="s">
        <v>550</v>
      </c>
    </row>
    <row r="173" spans="1:17" x14ac:dyDescent="0.2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 x14ac:dyDescent="0.2">
      <c r="A174" s="100">
        <v>2022</v>
      </c>
      <c r="B174" s="159" t="s">
        <v>339</v>
      </c>
      <c r="C174" s="101">
        <v>656.319976</v>
      </c>
      <c r="D174" s="101">
        <v>23.246527999999998</v>
      </c>
      <c r="E174" s="101">
        <v>8.1275459999999988</v>
      </c>
      <c r="F174" s="101">
        <v>153.24125000000001</v>
      </c>
      <c r="G174" s="101">
        <v>9.3661149999999971</v>
      </c>
      <c r="H174" s="101">
        <v>0.56466599999999989</v>
      </c>
      <c r="I174" s="101">
        <v>4.4075629999999997</v>
      </c>
      <c r="J174" s="101">
        <v>164.375541</v>
      </c>
      <c r="K174" s="101">
        <v>5.6936280000000004</v>
      </c>
      <c r="L174" s="101">
        <v>9.5278169999999989</v>
      </c>
      <c r="M174" s="101">
        <v>0.47538499999999995</v>
      </c>
      <c r="N174" s="101">
        <v>0</v>
      </c>
      <c r="O174" s="101">
        <v>6.5699969999999999</v>
      </c>
      <c r="P174" s="100">
        <v>2022</v>
      </c>
      <c r="Q174" s="159" t="s">
        <v>539</v>
      </c>
    </row>
    <row r="175" spans="1:17" x14ac:dyDescent="0.2">
      <c r="B175" s="159" t="s">
        <v>340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96"/>
      <c r="Q175" s="159" t="s">
        <v>540</v>
      </c>
    </row>
    <row r="176" spans="1:17" x14ac:dyDescent="0.2">
      <c r="B176" s="159" t="s">
        <v>341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96"/>
      <c r="Q176" s="159" t="s">
        <v>541</v>
      </c>
    </row>
    <row r="177" spans="2:19" x14ac:dyDescent="0.2">
      <c r="B177" s="159" t="s">
        <v>342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96"/>
      <c r="Q177" s="159" t="s">
        <v>542</v>
      </c>
    </row>
    <row r="178" spans="2:19" x14ac:dyDescent="0.2">
      <c r="B178" s="159" t="s">
        <v>343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96"/>
      <c r="Q178" s="159" t="s">
        <v>543</v>
      </c>
    </row>
    <row r="179" spans="2:19" x14ac:dyDescent="0.2">
      <c r="B179" s="159" t="s">
        <v>344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96"/>
      <c r="Q179" s="159" t="s">
        <v>544</v>
      </c>
      <c r="R179" s="161"/>
      <c r="S179" s="161"/>
    </row>
    <row r="180" spans="2:19" x14ac:dyDescent="0.2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545</v>
      </c>
      <c r="R180" s="161"/>
      <c r="S180" s="161"/>
    </row>
    <row r="181" spans="2:19" x14ac:dyDescent="0.2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546</v>
      </c>
      <c r="R181" s="161"/>
      <c r="S181" s="161"/>
    </row>
    <row r="182" spans="2:19" x14ac:dyDescent="0.2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 x14ac:dyDescent="0.2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 x14ac:dyDescent="0.2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 x14ac:dyDescent="0.2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 x14ac:dyDescent="0.2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 x14ac:dyDescent="0.2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 x14ac:dyDescent="0.2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158:Q158"/>
    <mergeCell ref="A159:A160"/>
    <mergeCell ref="B159:B160"/>
    <mergeCell ref="C159:O159"/>
    <mergeCell ref="P159:P160"/>
    <mergeCell ref="Q159:Q160"/>
    <mergeCell ref="A127:U127"/>
    <mergeCell ref="A128:A129"/>
    <mergeCell ref="B128:B129"/>
    <mergeCell ref="C128:S128"/>
    <mergeCell ref="T128:T129"/>
    <mergeCell ref="U128:U129"/>
    <mergeCell ref="A96:U96"/>
    <mergeCell ref="A97:A98"/>
    <mergeCell ref="B97:B98"/>
    <mergeCell ref="C97:S97"/>
    <mergeCell ref="T97:T98"/>
    <mergeCell ref="U97:U98"/>
    <mergeCell ref="A65:U65"/>
    <mergeCell ref="A66:A67"/>
    <mergeCell ref="B66:B67"/>
    <mergeCell ref="C66:S66"/>
    <mergeCell ref="T66:T67"/>
    <mergeCell ref="U66:U67"/>
    <mergeCell ref="A34:U34"/>
    <mergeCell ref="A35:A36"/>
    <mergeCell ref="B35:B36"/>
    <mergeCell ref="C35:S35"/>
    <mergeCell ref="T35:T36"/>
    <mergeCell ref="U35:U36"/>
    <mergeCell ref="A2:U2"/>
    <mergeCell ref="A3:U3"/>
    <mergeCell ref="A4:A5"/>
    <mergeCell ref="B4:B5"/>
    <mergeCell ref="C4:S4"/>
    <mergeCell ref="T4:T5"/>
    <mergeCell ref="U4:U5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4"/>
  <sheetViews>
    <sheetView showGridLines="0" topLeftCell="A2" zoomScale="90" zoomScaleNormal="90" workbookViewId="0">
      <selection activeCell="A2" sqref="A2:M2"/>
    </sheetView>
  </sheetViews>
  <sheetFormatPr defaultColWidth="9.109375" defaultRowHeight="13.8" x14ac:dyDescent="0.3"/>
  <cols>
    <col min="1" max="1" width="42.5546875" style="9" customWidth="1"/>
    <col min="2" max="2" width="12.33203125" style="9" customWidth="1"/>
    <col min="3" max="3" width="9.33203125" style="9" customWidth="1"/>
    <col min="4" max="4" width="12.33203125" style="9" customWidth="1"/>
    <col min="5" max="5" width="9.33203125" style="9" customWidth="1"/>
    <col min="6" max="6" width="11.6640625" style="9" customWidth="1"/>
    <col min="7" max="7" width="12.33203125" style="9" customWidth="1"/>
    <col min="8" max="8" width="9.33203125" style="9" customWidth="1"/>
    <col min="9" max="9" width="12.33203125" style="9" customWidth="1"/>
    <col min="10" max="10" width="9.33203125" style="9" customWidth="1"/>
    <col min="11" max="11" width="11.6640625" style="9" customWidth="1"/>
    <col min="12" max="12" width="2" style="9" customWidth="1"/>
    <col min="13" max="13" width="40.44140625" style="9" customWidth="1"/>
    <col min="14" max="16384" width="9.109375" style="9"/>
  </cols>
  <sheetData>
    <row r="1" spans="1:13" hidden="1" x14ac:dyDescent="0.3">
      <c r="A1" s="52"/>
    </row>
    <row r="2" spans="1:13" ht="25.5" customHeight="1" x14ac:dyDescent="0.3">
      <c r="A2" s="273" t="s">
        <v>684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x14ac:dyDescent="0.3">
      <c r="A3" s="164" t="s">
        <v>709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 t="s">
        <v>900</v>
      </c>
    </row>
    <row r="4" spans="1:13" ht="26.25" customHeight="1" x14ac:dyDescent="0.3">
      <c r="A4" s="274" t="s">
        <v>308</v>
      </c>
      <c r="B4" s="277" t="s">
        <v>685</v>
      </c>
      <c r="C4" s="278"/>
      <c r="D4" s="278"/>
      <c r="E4" s="278"/>
      <c r="F4" s="279"/>
      <c r="G4" s="277" t="s">
        <v>686</v>
      </c>
      <c r="H4" s="278"/>
      <c r="I4" s="278"/>
      <c r="J4" s="278"/>
      <c r="K4" s="279"/>
      <c r="L4" s="167"/>
      <c r="M4" s="270" t="s">
        <v>599</v>
      </c>
    </row>
    <row r="5" spans="1:13" ht="56.25" customHeight="1" x14ac:dyDescent="0.3">
      <c r="A5" s="275"/>
      <c r="B5" s="280">
        <v>2021</v>
      </c>
      <c r="C5" s="281"/>
      <c r="D5" s="280">
        <v>2022</v>
      </c>
      <c r="E5" s="281"/>
      <c r="F5" s="168" t="s">
        <v>687</v>
      </c>
      <c r="G5" s="280">
        <v>2021</v>
      </c>
      <c r="H5" s="281"/>
      <c r="I5" s="280">
        <v>2022</v>
      </c>
      <c r="J5" s="281"/>
      <c r="K5" s="168" t="s">
        <v>687</v>
      </c>
      <c r="L5" s="169"/>
      <c r="M5" s="271"/>
    </row>
    <row r="6" spans="1:13" ht="24" customHeight="1" x14ac:dyDescent="0.3">
      <c r="A6" s="276"/>
      <c r="B6" s="168" t="s">
        <v>688</v>
      </c>
      <c r="C6" s="170" t="s">
        <v>296</v>
      </c>
      <c r="D6" s="168" t="s">
        <v>688</v>
      </c>
      <c r="E6" s="171" t="s">
        <v>296</v>
      </c>
      <c r="F6" s="172"/>
      <c r="G6" s="168" t="s">
        <v>688</v>
      </c>
      <c r="H6" s="170" t="s">
        <v>296</v>
      </c>
      <c r="I6" s="168" t="s">
        <v>688</v>
      </c>
      <c r="J6" s="282" t="s">
        <v>296</v>
      </c>
      <c r="K6" s="283"/>
      <c r="L6" s="173"/>
      <c r="M6" s="272"/>
    </row>
    <row r="7" spans="1:13" x14ac:dyDescent="0.3">
      <c r="A7" s="174" t="s">
        <v>297</v>
      </c>
      <c r="B7" s="175">
        <f>SUM(B9:B25)</f>
        <v>5503.0429730000014</v>
      </c>
      <c r="C7" s="175">
        <f>SUM(C9:C25)</f>
        <v>99.999999999999957</v>
      </c>
      <c r="D7" s="175">
        <f>SUM(D9:D25)</f>
        <v>7567.9755989999994</v>
      </c>
      <c r="E7" s="175">
        <f>SUM(E9:E25)</f>
        <v>100</v>
      </c>
      <c r="F7" s="175">
        <f>D7/B7*100-100</f>
        <v>37.52346903579226</v>
      </c>
      <c r="G7" s="175">
        <f>SUM(G9:G25)</f>
        <v>4604.6227799999997</v>
      </c>
      <c r="H7" s="175">
        <f>SUM(H9:H25)</f>
        <v>99.999999999999986</v>
      </c>
      <c r="I7" s="175">
        <f>SUM(I9:I25)</f>
        <v>5628.7224229999993</v>
      </c>
      <c r="J7" s="175">
        <f>SUM(J9:J25)</f>
        <v>100</v>
      </c>
      <c r="K7" s="175">
        <f>I7/G7*100-100</f>
        <v>22.240684892759006</v>
      </c>
      <c r="L7" s="175"/>
      <c r="M7" s="174" t="s">
        <v>297</v>
      </c>
    </row>
    <row r="8" spans="1:13" x14ac:dyDescent="0.3">
      <c r="M8" s="176"/>
    </row>
    <row r="9" spans="1:13" x14ac:dyDescent="0.3">
      <c r="A9" s="177" t="s">
        <v>298</v>
      </c>
      <c r="B9" s="178">
        <v>580.53312100000005</v>
      </c>
      <c r="C9" s="178">
        <f t="shared" ref="C9:C25" si="0">B9/$B$7*100</f>
        <v>10.549311060231837</v>
      </c>
      <c r="D9" s="178">
        <v>693.000585</v>
      </c>
      <c r="E9" s="178">
        <f>D9/$D$7*100</f>
        <v>9.157013998453829</v>
      </c>
      <c r="F9" s="178">
        <f>D9/B9*100-100</f>
        <v>19.373134784500934</v>
      </c>
      <c r="G9" s="178">
        <v>285.53981499999998</v>
      </c>
      <c r="H9" s="178">
        <f>G9/$G$7*100</f>
        <v>6.2011554179906136</v>
      </c>
      <c r="I9" s="178">
        <v>395.38476600000007</v>
      </c>
      <c r="J9" s="178">
        <f>I9/$I$7*100</f>
        <v>7.0244140017348329</v>
      </c>
      <c r="K9" s="178">
        <f>I9/G9*100-100</f>
        <v>38.469223985453681</v>
      </c>
      <c r="L9" s="178"/>
      <c r="M9" s="177" t="s">
        <v>600</v>
      </c>
    </row>
    <row r="10" spans="1:13" x14ac:dyDescent="0.3">
      <c r="A10" s="177" t="s">
        <v>299</v>
      </c>
      <c r="B10" s="178">
        <v>227.64220299999999</v>
      </c>
      <c r="C10" s="178">
        <f t="shared" si="0"/>
        <v>4.1366604643448772</v>
      </c>
      <c r="D10" s="178">
        <v>276.76820199999997</v>
      </c>
      <c r="E10" s="178">
        <f t="shared" ref="E10:E25" si="1">D10/$D$7*100</f>
        <v>3.6570969128992825</v>
      </c>
      <c r="F10" s="178">
        <f t="shared" ref="F10:F25" si="2">D10/B10*100-100</f>
        <v>21.58035652114998</v>
      </c>
      <c r="G10" s="178">
        <v>214.16005099999998</v>
      </c>
      <c r="H10" s="178">
        <f t="shared" ref="H10:H25" si="3">G10/$G$7*100</f>
        <v>4.6509792708796009</v>
      </c>
      <c r="I10" s="178">
        <v>258.25401500000004</v>
      </c>
      <c r="J10" s="178">
        <f t="shared" ref="J10:J25" si="4">I10/$I$7*100</f>
        <v>4.5881462184869246</v>
      </c>
      <c r="K10" s="178">
        <f t="shared" ref="K10:K25" si="5">I10/G10*100-100</f>
        <v>20.589257330724138</v>
      </c>
      <c r="L10" s="178"/>
      <c r="M10" s="177" t="s">
        <v>601</v>
      </c>
    </row>
    <row r="11" spans="1:13" x14ac:dyDescent="0.3">
      <c r="A11" s="177" t="s">
        <v>300</v>
      </c>
      <c r="B11" s="178">
        <v>489.47185899999999</v>
      </c>
      <c r="C11" s="178">
        <f t="shared" si="0"/>
        <v>8.8945672676287106</v>
      </c>
      <c r="D11" s="178">
        <v>1056.391887</v>
      </c>
      <c r="E11" s="178">
        <f t="shared" si="1"/>
        <v>13.958711589128104</v>
      </c>
      <c r="F11" s="178">
        <f t="shared" si="2"/>
        <v>115.82280320634325</v>
      </c>
      <c r="G11" s="178">
        <v>262.56940499999996</v>
      </c>
      <c r="H11" s="178">
        <f t="shared" si="3"/>
        <v>5.7023000046922405</v>
      </c>
      <c r="I11" s="178">
        <v>430.73580400000003</v>
      </c>
      <c r="J11" s="178">
        <f t="shared" si="4"/>
        <v>7.6524612803774792</v>
      </c>
      <c r="K11" s="178">
        <f t="shared" si="5"/>
        <v>64.046456212215617</v>
      </c>
      <c r="L11" s="178"/>
      <c r="M11" s="177" t="s">
        <v>602</v>
      </c>
    </row>
    <row r="12" spans="1:13" x14ac:dyDescent="0.3">
      <c r="A12" s="177" t="s">
        <v>301</v>
      </c>
      <c r="B12" s="178">
        <v>709.74675200000024</v>
      </c>
      <c r="C12" s="178">
        <f t="shared" si="0"/>
        <v>12.897350710911848</v>
      </c>
      <c r="D12" s="178">
        <v>907.55577699999992</v>
      </c>
      <c r="E12" s="178">
        <f t="shared" si="1"/>
        <v>11.992054746052835</v>
      </c>
      <c r="F12" s="178">
        <f t="shared" si="2"/>
        <v>27.870367062983007</v>
      </c>
      <c r="G12" s="178">
        <v>261.25777199999993</v>
      </c>
      <c r="H12" s="178">
        <f t="shared" si="3"/>
        <v>5.6738148700206876</v>
      </c>
      <c r="I12" s="178">
        <v>352.99281099999996</v>
      </c>
      <c r="J12" s="178">
        <f t="shared" si="4"/>
        <v>6.2712776447743481</v>
      </c>
      <c r="K12" s="178">
        <f t="shared" si="5"/>
        <v>35.112845944349573</v>
      </c>
      <c r="L12" s="178"/>
      <c r="M12" s="177" t="s">
        <v>603</v>
      </c>
    </row>
    <row r="13" spans="1:13" x14ac:dyDescent="0.3">
      <c r="A13" s="177" t="s">
        <v>358</v>
      </c>
      <c r="B13" s="178">
        <v>360.21265199999999</v>
      </c>
      <c r="C13" s="178">
        <f t="shared" si="0"/>
        <v>6.5456994206176251</v>
      </c>
      <c r="D13" s="178">
        <v>516.89437799999996</v>
      </c>
      <c r="E13" s="178">
        <f t="shared" si="1"/>
        <v>6.8300217308879834</v>
      </c>
      <c r="F13" s="178">
        <f t="shared" si="2"/>
        <v>43.49700798405047</v>
      </c>
      <c r="G13" s="178">
        <v>340.500607</v>
      </c>
      <c r="H13" s="178">
        <f t="shared" si="3"/>
        <v>7.3947557328463729</v>
      </c>
      <c r="I13" s="178">
        <v>438.52312100000006</v>
      </c>
      <c r="J13" s="178">
        <f t="shared" si="4"/>
        <v>7.7908109166675832</v>
      </c>
      <c r="K13" s="178">
        <f t="shared" si="5"/>
        <v>28.787764833558725</v>
      </c>
      <c r="L13" s="178"/>
      <c r="M13" s="177" t="s">
        <v>604</v>
      </c>
    </row>
    <row r="14" spans="1:13" x14ac:dyDescent="0.3">
      <c r="A14" s="177" t="s">
        <v>359</v>
      </c>
      <c r="B14" s="178">
        <v>42.416231000000003</v>
      </c>
      <c r="C14" s="178">
        <f t="shared" si="0"/>
        <v>0.77077775347403221</v>
      </c>
      <c r="D14" s="178">
        <v>53.210804000000003</v>
      </c>
      <c r="E14" s="178">
        <f t="shared" si="1"/>
        <v>0.70310485682632295</v>
      </c>
      <c r="F14" s="178">
        <f t="shared" si="2"/>
        <v>25.449156479744744</v>
      </c>
      <c r="G14" s="178">
        <v>20.547554999999999</v>
      </c>
      <c r="H14" s="178">
        <f t="shared" si="3"/>
        <v>0.44623753088412599</v>
      </c>
      <c r="I14" s="178">
        <v>29.243434000000001</v>
      </c>
      <c r="J14" s="178">
        <f t="shared" si="4"/>
        <v>0.51953945855467887</v>
      </c>
      <c r="K14" s="178">
        <f t="shared" si="5"/>
        <v>42.320748137673803</v>
      </c>
      <c r="L14" s="178"/>
      <c r="M14" s="177" t="s">
        <v>605</v>
      </c>
    </row>
    <row r="15" spans="1:13" x14ac:dyDescent="0.3">
      <c r="A15" s="177" t="s">
        <v>360</v>
      </c>
      <c r="B15" s="178">
        <v>76.517206999999985</v>
      </c>
      <c r="C15" s="178">
        <f t="shared" si="0"/>
        <v>1.3904526527490733</v>
      </c>
      <c r="D15" s="178">
        <v>114.523847</v>
      </c>
      <c r="E15" s="178">
        <f t="shared" si="1"/>
        <v>1.5132692422413823</v>
      </c>
      <c r="F15" s="178">
        <f t="shared" si="2"/>
        <v>49.670710014284793</v>
      </c>
      <c r="G15" s="178">
        <v>130.27501000000001</v>
      </c>
      <c r="H15" s="178">
        <f t="shared" si="3"/>
        <v>2.8292222017804467</v>
      </c>
      <c r="I15" s="178">
        <v>167.27393299999997</v>
      </c>
      <c r="J15" s="178">
        <f t="shared" si="4"/>
        <v>2.9717921835421799</v>
      </c>
      <c r="K15" s="178">
        <f t="shared" si="5"/>
        <v>28.40062956049664</v>
      </c>
      <c r="L15" s="178"/>
      <c r="M15" s="177" t="s">
        <v>606</v>
      </c>
    </row>
    <row r="16" spans="1:13" x14ac:dyDescent="0.3">
      <c r="A16" s="177" t="s">
        <v>361</v>
      </c>
      <c r="B16" s="178">
        <v>98.528329999999997</v>
      </c>
      <c r="C16" s="178">
        <f t="shared" si="0"/>
        <v>1.7904335925308423</v>
      </c>
      <c r="D16" s="178">
        <v>133.02611300000001</v>
      </c>
      <c r="E16" s="178">
        <f t="shared" si="1"/>
        <v>1.7577502894905939</v>
      </c>
      <c r="F16" s="178">
        <f t="shared" si="2"/>
        <v>35.013059695622587</v>
      </c>
      <c r="G16" s="178">
        <v>191.363563</v>
      </c>
      <c r="H16" s="178">
        <f t="shared" si="3"/>
        <v>4.1559009748025444</v>
      </c>
      <c r="I16" s="178">
        <v>266.58151799999996</v>
      </c>
      <c r="J16" s="178">
        <f t="shared" si="4"/>
        <v>4.7360928105230178</v>
      </c>
      <c r="K16" s="178">
        <f t="shared" si="5"/>
        <v>39.306309843321628</v>
      </c>
      <c r="L16" s="178"/>
      <c r="M16" s="177" t="s">
        <v>607</v>
      </c>
    </row>
    <row r="17" spans="1:13" x14ac:dyDescent="0.3">
      <c r="A17" s="177" t="s">
        <v>302</v>
      </c>
      <c r="B17" s="178">
        <v>140.47714100000002</v>
      </c>
      <c r="C17" s="178">
        <f t="shared" si="0"/>
        <v>2.5527174999220197</v>
      </c>
      <c r="D17" s="178">
        <v>216.66972100000001</v>
      </c>
      <c r="E17" s="178">
        <f t="shared" si="1"/>
        <v>2.8629812314488681</v>
      </c>
      <c r="F17" s="178">
        <f t="shared" si="2"/>
        <v>54.238418761668839</v>
      </c>
      <c r="G17" s="178">
        <v>173.17567600000001</v>
      </c>
      <c r="H17" s="178">
        <f t="shared" si="3"/>
        <v>3.7609090749448972</v>
      </c>
      <c r="I17" s="178">
        <v>217.60629700000001</v>
      </c>
      <c r="J17" s="178">
        <f t="shared" si="4"/>
        <v>3.8659980124587512</v>
      </c>
      <c r="K17" s="178">
        <f t="shared" si="5"/>
        <v>25.656386639426202</v>
      </c>
      <c r="L17" s="178"/>
      <c r="M17" s="177" t="s">
        <v>608</v>
      </c>
    </row>
    <row r="18" spans="1:13" x14ac:dyDescent="0.3">
      <c r="A18" s="177" t="s">
        <v>303</v>
      </c>
      <c r="B18" s="178">
        <v>116.69302500000001</v>
      </c>
      <c r="C18" s="178">
        <f t="shared" si="0"/>
        <v>2.1205181491865477</v>
      </c>
      <c r="D18" s="178">
        <v>182.87225599999999</v>
      </c>
      <c r="E18" s="178">
        <f t="shared" si="1"/>
        <v>2.4163959517015878</v>
      </c>
      <c r="F18" s="178">
        <f t="shared" si="2"/>
        <v>56.71224222698828</v>
      </c>
      <c r="G18" s="178">
        <v>232.97389399999997</v>
      </c>
      <c r="H18" s="178">
        <f t="shared" si="3"/>
        <v>5.0595652484697125</v>
      </c>
      <c r="I18" s="178">
        <v>279.37036700000004</v>
      </c>
      <c r="J18" s="178">
        <f t="shared" si="4"/>
        <v>4.9632997686729254</v>
      </c>
      <c r="K18" s="178">
        <f t="shared" si="5"/>
        <v>19.914880677575013</v>
      </c>
      <c r="L18" s="178"/>
      <c r="M18" s="177" t="s">
        <v>609</v>
      </c>
    </row>
    <row r="19" spans="1:13" x14ac:dyDescent="0.3">
      <c r="A19" s="177" t="s">
        <v>304</v>
      </c>
      <c r="B19" s="178">
        <v>45.934103999999998</v>
      </c>
      <c r="C19" s="178">
        <f t="shared" si="0"/>
        <v>0.83470371257084475</v>
      </c>
      <c r="D19" s="178">
        <v>68.682848000000007</v>
      </c>
      <c r="E19" s="178">
        <f t="shared" si="1"/>
        <v>0.90754584368738545</v>
      </c>
      <c r="F19" s="178">
        <f t="shared" si="2"/>
        <v>49.524736566103513</v>
      </c>
      <c r="G19" s="178">
        <v>134.87685399999998</v>
      </c>
      <c r="H19" s="178">
        <f t="shared" si="3"/>
        <v>2.9291618541660429</v>
      </c>
      <c r="I19" s="178">
        <v>155.35809599999999</v>
      </c>
      <c r="J19" s="178">
        <f t="shared" si="4"/>
        <v>2.76009517479807</v>
      </c>
      <c r="K19" s="178">
        <f t="shared" si="5"/>
        <v>15.185142144552117</v>
      </c>
      <c r="L19" s="178"/>
      <c r="M19" s="177" t="s">
        <v>610</v>
      </c>
    </row>
    <row r="20" spans="1:13" x14ac:dyDescent="0.3">
      <c r="A20" s="177" t="s">
        <v>362</v>
      </c>
      <c r="B20" s="178">
        <v>85.219448</v>
      </c>
      <c r="C20" s="178">
        <f t="shared" si="0"/>
        <v>1.5485877253388474</v>
      </c>
      <c r="D20" s="178">
        <v>108.478255</v>
      </c>
      <c r="E20" s="178">
        <f t="shared" si="1"/>
        <v>1.4333853694551268</v>
      </c>
      <c r="F20" s="178">
        <f t="shared" si="2"/>
        <v>27.292839305882396</v>
      </c>
      <c r="G20" s="178">
        <v>187.176199</v>
      </c>
      <c r="H20" s="178">
        <f t="shared" si="3"/>
        <v>4.0649627112342959</v>
      </c>
      <c r="I20" s="178">
        <v>242.80740299999999</v>
      </c>
      <c r="J20" s="178">
        <f t="shared" si="4"/>
        <v>4.3137213874296609</v>
      </c>
      <c r="K20" s="178">
        <f t="shared" si="5"/>
        <v>29.721302332889024</v>
      </c>
      <c r="L20" s="178"/>
      <c r="M20" s="177" t="s">
        <v>611</v>
      </c>
    </row>
    <row r="21" spans="1:13" x14ac:dyDescent="0.3">
      <c r="A21" s="177" t="s">
        <v>305</v>
      </c>
      <c r="B21" s="178">
        <v>481.41360900000001</v>
      </c>
      <c r="C21" s="178">
        <f t="shared" si="0"/>
        <v>8.7481346477212014</v>
      </c>
      <c r="D21" s="178">
        <v>804.51781600000004</v>
      </c>
      <c r="E21" s="178">
        <f t="shared" si="1"/>
        <v>10.630555099917416</v>
      </c>
      <c r="F21" s="178">
        <f t="shared" si="2"/>
        <v>67.115719406262144</v>
      </c>
      <c r="G21" s="178">
        <v>382.14524699999998</v>
      </c>
      <c r="H21" s="178">
        <f t="shared" si="3"/>
        <v>8.2991651055507312</v>
      </c>
      <c r="I21" s="178">
        <v>518.16641300000003</v>
      </c>
      <c r="J21" s="178">
        <f t="shared" si="4"/>
        <v>9.205755303950971</v>
      </c>
      <c r="K21" s="178">
        <f t="shared" si="5"/>
        <v>35.594101213562936</v>
      </c>
      <c r="L21" s="178"/>
      <c r="M21" s="177" t="s">
        <v>612</v>
      </c>
    </row>
    <row r="22" spans="1:13" x14ac:dyDescent="0.3">
      <c r="A22" s="177" t="s">
        <v>363</v>
      </c>
      <c r="B22" s="178">
        <v>1114.0030000000002</v>
      </c>
      <c r="C22" s="178">
        <f t="shared" si="0"/>
        <v>20.243399978261444</v>
      </c>
      <c r="D22" s="178">
        <v>1346.6009610000001</v>
      </c>
      <c r="E22" s="178">
        <f t="shared" si="1"/>
        <v>17.793410448864744</v>
      </c>
      <c r="F22" s="178">
        <f t="shared" si="2"/>
        <v>20.879473484362236</v>
      </c>
      <c r="G22" s="178">
        <v>668.75828999999999</v>
      </c>
      <c r="H22" s="178">
        <f t="shared" si="3"/>
        <v>14.523628143975781</v>
      </c>
      <c r="I22" s="178">
        <v>758.43923099999995</v>
      </c>
      <c r="J22" s="178">
        <f t="shared" si="4"/>
        <v>13.474447201391158</v>
      </c>
      <c r="K22" s="178">
        <f t="shared" si="5"/>
        <v>13.410067933513005</v>
      </c>
      <c r="L22" s="178"/>
      <c r="M22" s="177" t="s">
        <v>613</v>
      </c>
    </row>
    <row r="23" spans="1:13" x14ac:dyDescent="0.3">
      <c r="A23" s="177" t="s">
        <v>364</v>
      </c>
      <c r="B23" s="178">
        <v>625.68837099999985</v>
      </c>
      <c r="C23" s="178">
        <f t="shared" si="0"/>
        <v>11.369861621467656</v>
      </c>
      <c r="D23" s="178">
        <v>716.22980099999995</v>
      </c>
      <c r="E23" s="178">
        <f t="shared" si="1"/>
        <v>9.4639549458198502</v>
      </c>
      <c r="F23" s="178">
        <f t="shared" si="2"/>
        <v>14.470690873684163</v>
      </c>
      <c r="G23" s="178">
        <v>722.57796100000007</v>
      </c>
      <c r="H23" s="178">
        <f t="shared" si="3"/>
        <v>15.692446385369271</v>
      </c>
      <c r="I23" s="178">
        <v>688.22852299999988</v>
      </c>
      <c r="J23" s="178">
        <f t="shared" si="4"/>
        <v>12.227082298245353</v>
      </c>
      <c r="K23" s="178">
        <f t="shared" si="5"/>
        <v>-4.7537345247096709</v>
      </c>
      <c r="L23" s="178"/>
      <c r="M23" s="177" t="s">
        <v>614</v>
      </c>
    </row>
    <row r="24" spans="1:13" x14ac:dyDescent="0.3">
      <c r="A24" s="177" t="s">
        <v>326</v>
      </c>
      <c r="B24" s="178">
        <v>135.29392100000001</v>
      </c>
      <c r="C24" s="178">
        <f t="shared" si="0"/>
        <v>2.4585292476145084</v>
      </c>
      <c r="D24" s="178">
        <v>157.26313099999999</v>
      </c>
      <c r="E24" s="178">
        <f t="shared" si="1"/>
        <v>2.0780079024142211</v>
      </c>
      <c r="F24" s="178">
        <f t="shared" si="2"/>
        <v>16.238135340907121</v>
      </c>
      <c r="G24" s="178">
        <v>140.59527799999998</v>
      </c>
      <c r="H24" s="178">
        <f t="shared" si="3"/>
        <v>3.0533506156176378</v>
      </c>
      <c r="I24" s="178">
        <v>163.172031</v>
      </c>
      <c r="J24" s="178">
        <f t="shared" si="4"/>
        <v>2.8989177070315097</v>
      </c>
      <c r="K24" s="178">
        <f t="shared" si="5"/>
        <v>16.057973867372709</v>
      </c>
      <c r="L24" s="178"/>
      <c r="M24" s="177" t="s">
        <v>615</v>
      </c>
    </row>
    <row r="25" spans="1:13" x14ac:dyDescent="0.3">
      <c r="A25" s="177" t="s">
        <v>306</v>
      </c>
      <c r="B25" s="178">
        <v>173.25199900000001</v>
      </c>
      <c r="C25" s="178">
        <f t="shared" si="0"/>
        <v>3.1482944954280652</v>
      </c>
      <c r="D25" s="178">
        <v>215.28921700000001</v>
      </c>
      <c r="E25" s="178">
        <f t="shared" si="1"/>
        <v>2.8447398407104725</v>
      </c>
      <c r="F25" s="178">
        <f t="shared" si="2"/>
        <v>24.263626533971475</v>
      </c>
      <c r="G25" s="178">
        <v>256.12960300000003</v>
      </c>
      <c r="H25" s="178">
        <f t="shared" si="3"/>
        <v>5.5624448567750004</v>
      </c>
      <c r="I25" s="178">
        <v>266.58465999999999</v>
      </c>
      <c r="J25" s="178">
        <f t="shared" si="4"/>
        <v>4.7361486313605701</v>
      </c>
      <c r="K25" s="178">
        <f t="shared" si="5"/>
        <v>4.0819401106087412</v>
      </c>
      <c r="L25" s="178"/>
      <c r="M25" s="177" t="s">
        <v>616</v>
      </c>
    </row>
    <row r="27" spans="1:13" x14ac:dyDescent="0.3">
      <c r="A27" s="179"/>
    </row>
    <row r="28" spans="1:13" x14ac:dyDescent="0.3">
      <c r="A28" s="179" t="s">
        <v>365</v>
      </c>
    </row>
    <row r="32" spans="1:13" x14ac:dyDescent="0.3">
      <c r="A32" s="221"/>
      <c r="B32" s="221"/>
    </row>
    <row r="34" spans="1:3" x14ac:dyDescent="0.3">
      <c r="A34" s="221"/>
      <c r="B34" s="221"/>
      <c r="C34" s="31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223"/>
  <sheetViews>
    <sheetView showGridLines="0" topLeftCell="A2" zoomScale="90" zoomScaleNormal="90" workbookViewId="0">
      <selection activeCell="A2" sqref="A2:M2"/>
    </sheetView>
  </sheetViews>
  <sheetFormatPr defaultColWidth="9.109375" defaultRowHeight="13.8" x14ac:dyDescent="0.3"/>
  <cols>
    <col min="1" max="1" width="37.88671875" style="9" customWidth="1"/>
    <col min="2" max="2" width="12.88671875" style="207" customWidth="1"/>
    <col min="3" max="3" width="6.88671875" style="208" customWidth="1"/>
    <col min="4" max="4" width="12.88671875" style="9" customWidth="1"/>
    <col min="5" max="5" width="6.88671875" style="178" customWidth="1"/>
    <col min="6" max="6" width="12.88671875" style="9" customWidth="1"/>
    <col min="7" max="7" width="6.88671875" style="178" customWidth="1"/>
    <col min="8" max="8" width="12.88671875" style="9" customWidth="1"/>
    <col min="9" max="9" width="6.88671875" style="178" customWidth="1"/>
    <col min="10" max="11" width="10.6640625" style="9" customWidth="1"/>
    <col min="12" max="12" width="2.5546875" style="9" customWidth="1"/>
    <col min="13" max="13" width="37.88671875" style="179" customWidth="1"/>
    <col min="14" max="14" width="3.6640625" style="9" customWidth="1"/>
    <col min="15" max="16384" width="9.109375" style="9"/>
  </cols>
  <sheetData>
    <row r="1" spans="1:15" s="180" customFormat="1" ht="10.199999999999999" hidden="1" x14ac:dyDescent="0.2">
      <c r="B1" s="181"/>
      <c r="C1" s="182"/>
      <c r="E1" s="183"/>
      <c r="G1" s="183"/>
      <c r="I1" s="183"/>
    </row>
    <row r="2" spans="1:15" s="180" customFormat="1" ht="30" customHeight="1" x14ac:dyDescent="0.2">
      <c r="A2" s="273" t="s">
        <v>689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5" s="180" customFormat="1" ht="15" customHeight="1" x14ac:dyDescent="0.2">
      <c r="A3" s="164" t="s">
        <v>709</v>
      </c>
      <c r="B3" s="166"/>
      <c r="C3" s="182"/>
      <c r="D3" s="184"/>
      <c r="E3" s="185"/>
      <c r="F3" s="184"/>
      <c r="G3" s="185"/>
      <c r="H3" s="184"/>
      <c r="I3" s="185"/>
      <c r="J3" s="184"/>
      <c r="K3" s="186"/>
      <c r="L3" s="186"/>
      <c r="M3" s="166" t="s">
        <v>900</v>
      </c>
    </row>
    <row r="4" spans="1:15" s="188" customFormat="1" ht="33.75" customHeight="1" x14ac:dyDescent="0.2">
      <c r="A4" s="286" t="s">
        <v>307</v>
      </c>
      <c r="B4" s="277" t="s">
        <v>685</v>
      </c>
      <c r="C4" s="278"/>
      <c r="D4" s="278"/>
      <c r="E4" s="279"/>
      <c r="F4" s="277" t="s">
        <v>690</v>
      </c>
      <c r="G4" s="278"/>
      <c r="H4" s="278"/>
      <c r="I4" s="279"/>
      <c r="J4" s="277" t="s">
        <v>691</v>
      </c>
      <c r="K4" s="279"/>
      <c r="L4" s="187"/>
      <c r="M4" s="285" t="s">
        <v>617</v>
      </c>
    </row>
    <row r="5" spans="1:15" s="188" customFormat="1" ht="10.199999999999999" x14ac:dyDescent="0.2">
      <c r="A5" s="286"/>
      <c r="B5" s="282">
        <v>2021</v>
      </c>
      <c r="C5" s="283"/>
      <c r="D5" s="282">
        <v>2022</v>
      </c>
      <c r="E5" s="283"/>
      <c r="F5" s="282">
        <v>2021</v>
      </c>
      <c r="G5" s="283"/>
      <c r="H5" s="282">
        <v>2022</v>
      </c>
      <c r="I5" s="283"/>
      <c r="J5" s="172">
        <v>2021</v>
      </c>
      <c r="K5" s="189">
        <v>2022</v>
      </c>
      <c r="L5" s="190"/>
      <c r="M5" s="285"/>
    </row>
    <row r="6" spans="1:15" s="188" customFormat="1" ht="21" customHeight="1" x14ac:dyDescent="0.3">
      <c r="A6" s="286"/>
      <c r="B6" s="168" t="s">
        <v>692</v>
      </c>
      <c r="C6" s="191" t="s">
        <v>296</v>
      </c>
      <c r="D6" s="168" t="s">
        <v>692</v>
      </c>
      <c r="E6" s="191" t="s">
        <v>296</v>
      </c>
      <c r="F6" s="168" t="s">
        <v>692</v>
      </c>
      <c r="G6" s="191" t="s">
        <v>296</v>
      </c>
      <c r="H6" s="168" t="s">
        <v>692</v>
      </c>
      <c r="I6" s="191" t="s">
        <v>296</v>
      </c>
      <c r="J6" s="284" t="s">
        <v>692</v>
      </c>
      <c r="K6" s="279"/>
      <c r="L6" s="192"/>
      <c r="M6" s="285"/>
      <c r="N6" s="193"/>
    </row>
    <row r="7" spans="1:15" s="188" customFormat="1" ht="12.75" customHeight="1" x14ac:dyDescent="0.3">
      <c r="A7" s="194"/>
      <c r="B7" s="194"/>
      <c r="C7" s="195"/>
      <c r="D7" s="194"/>
      <c r="E7" s="195"/>
      <c r="F7" s="194"/>
      <c r="G7" s="195"/>
      <c r="H7" s="194"/>
      <c r="I7" s="195"/>
      <c r="J7" s="196"/>
      <c r="K7" s="196"/>
      <c r="L7" s="196"/>
      <c r="M7" s="194"/>
      <c r="N7" s="162"/>
    </row>
    <row r="8" spans="1:15" s="188" customFormat="1" ht="12.75" customHeight="1" x14ac:dyDescent="0.3">
      <c r="A8" s="197" t="s">
        <v>693</v>
      </c>
      <c r="B8" s="198">
        <v>4208159.5359999994</v>
      </c>
      <c r="C8" s="199"/>
      <c r="D8" s="198">
        <v>5262406.4580000015</v>
      </c>
      <c r="E8" s="199"/>
      <c r="F8" s="198">
        <v>3666869.2689999989</v>
      </c>
      <c r="G8" s="199"/>
      <c r="H8" s="198">
        <v>4415098.7380000008</v>
      </c>
      <c r="I8" s="199"/>
      <c r="J8" s="200">
        <f>F8-B8</f>
        <v>-541290.26700000046</v>
      </c>
      <c r="K8" s="200">
        <f>H8-D8</f>
        <v>-847307.72000000067</v>
      </c>
      <c r="L8" s="196"/>
      <c r="M8" s="197" t="s">
        <v>694</v>
      </c>
      <c r="N8" s="162"/>
      <c r="O8" s="201" t="str">
        <f>"(1) - UE28/EU28 (inclui GB REINO UNIDO) / (includes GB UNITED KINGDOM)"</f>
        <v>(1) - UE28/EU28 (inclui GB REINO UNIDO) / (includes GB UNITED KINGDOM)</v>
      </c>
    </row>
    <row r="9" spans="1:15" s="188" customFormat="1" ht="12.75" customHeight="1" x14ac:dyDescent="0.3">
      <c r="A9" s="197" t="s">
        <v>695</v>
      </c>
      <c r="B9" s="198">
        <v>4180349.348999999</v>
      </c>
      <c r="C9" s="199"/>
      <c r="D9" s="198">
        <v>5190761.4820000017</v>
      </c>
      <c r="E9" s="199"/>
      <c r="F9" s="198">
        <v>3412527.493999999</v>
      </c>
      <c r="G9" s="199"/>
      <c r="H9" s="198">
        <v>4154983.9410000006</v>
      </c>
      <c r="I9" s="199"/>
      <c r="J9" s="200">
        <f>F9-B9</f>
        <v>-767821.85499999998</v>
      </c>
      <c r="K9" s="200">
        <f>H9-D9</f>
        <v>-1035777.5410000011</v>
      </c>
      <c r="L9" s="196"/>
      <c r="M9" s="197" t="s">
        <v>696</v>
      </c>
      <c r="N9" s="162"/>
      <c r="O9" s="201" t="str">
        <f>"(2) - UE27/EU27 (exclui GB REINO UNIDO) / (excludes GB UNITED KINGDOM)"</f>
        <v>(2) - UE27/EU27 (exclui GB REINO UNIDO) / (excludes GB UNITED KINGDOM)</v>
      </c>
    </row>
    <row r="10" spans="1:15" s="188" customFormat="1" ht="12.75" customHeight="1" x14ac:dyDescent="0.3">
      <c r="A10" s="194"/>
      <c r="B10" s="198"/>
      <c r="C10" s="199"/>
      <c r="D10" s="202"/>
      <c r="E10" s="199"/>
      <c r="F10" s="198"/>
      <c r="G10" s="199"/>
      <c r="H10" s="202"/>
      <c r="I10" s="199"/>
      <c r="J10" s="203"/>
      <c r="K10" s="203"/>
      <c r="L10" s="196"/>
      <c r="M10" s="194"/>
      <c r="N10" s="162"/>
      <c r="O10" s="201"/>
    </row>
    <row r="11" spans="1:15" s="188" customFormat="1" ht="12.75" customHeight="1" x14ac:dyDescent="0.3">
      <c r="A11" s="197" t="s">
        <v>697</v>
      </c>
      <c r="B11" s="198">
        <v>1294883.4369999997</v>
      </c>
      <c r="C11" s="204"/>
      <c r="D11" s="198">
        <v>2305569.1410000012</v>
      </c>
      <c r="E11" s="199"/>
      <c r="F11" s="198">
        <v>937753.51100000017</v>
      </c>
      <c r="G11" s="204"/>
      <c r="H11" s="198">
        <v>1213623.6849999982</v>
      </c>
      <c r="I11" s="199"/>
      <c r="J11" s="200">
        <f>F11-B11</f>
        <v>-357129.92599999951</v>
      </c>
      <c r="K11" s="200">
        <f>H11-D11</f>
        <v>-1091945.456000003</v>
      </c>
      <c r="L11" s="196"/>
      <c r="M11" s="197" t="s">
        <v>698</v>
      </c>
      <c r="N11" s="162"/>
      <c r="O11" s="201"/>
    </row>
    <row r="12" spans="1:15" x14ac:dyDescent="0.3">
      <c r="A12" s="197" t="s">
        <v>699</v>
      </c>
      <c r="B12" s="198">
        <v>1322693.6239999998</v>
      </c>
      <c r="C12" s="204"/>
      <c r="D12" s="198">
        <v>2377214.1170000015</v>
      </c>
      <c r="E12" s="204"/>
      <c r="F12" s="198">
        <v>1192095.2860000003</v>
      </c>
      <c r="G12" s="204"/>
      <c r="H12" s="198">
        <v>1473738.4819999984</v>
      </c>
      <c r="I12" s="204"/>
      <c r="J12" s="200">
        <f>F12-B12</f>
        <v>-130598.33799999952</v>
      </c>
      <c r="K12" s="200">
        <f>H12-D12</f>
        <v>-903475.63500000304</v>
      </c>
      <c r="L12" s="200"/>
      <c r="M12" s="197" t="s">
        <v>700</v>
      </c>
      <c r="O12" s="97"/>
    </row>
    <row r="13" spans="1:15" x14ac:dyDescent="0.3">
      <c r="A13" s="179" t="s">
        <v>710</v>
      </c>
      <c r="B13" s="205">
        <v>27337.458999999999</v>
      </c>
      <c r="C13" s="206">
        <f>IF(B13=0,0,IF(OR(B13="x",B13="Ə"),"x",B13/$B$12*100))</f>
        <v>2.0668020548347337</v>
      </c>
      <c r="D13" s="205">
        <v>30608.557000000001</v>
      </c>
      <c r="E13" s="206">
        <f>IF(D13=0,0,IF(OR(D13="x",D13="Ə"),"x",D13/$D$12*100))</f>
        <v>1.2875809873881876</v>
      </c>
      <c r="F13" s="205">
        <v>62008.290999999997</v>
      </c>
      <c r="G13" s="206">
        <f>IF(F13=0,0,IF(OR(F13="x",F13="Ə"),"x",F13/$F$12*100))</f>
        <v>5.2016220287276589</v>
      </c>
      <c r="H13" s="205">
        <v>81848.19</v>
      </c>
      <c r="I13" s="206">
        <f>IF(H13=0,0,IF(OR(H13="x",H13="Ə"),"x",H13/$H$12*100))</f>
        <v>5.5537797919834802</v>
      </c>
      <c r="J13" s="205">
        <v>34670.831999999995</v>
      </c>
      <c r="K13" s="205">
        <v>51239.633000000002</v>
      </c>
      <c r="L13" s="205"/>
      <c r="M13" s="179" t="s">
        <v>710</v>
      </c>
      <c r="O13" s="201" t="str">
        <f>"(3) - UE28/EU28 (exclui GB REINO UNIDO) / (excludes GB UNITED KINGDOM)"</f>
        <v>(3) - UE28/EU28 (exclui GB REINO UNIDO) / (excludes GB UNITED KINGDOM)</v>
      </c>
    </row>
    <row r="14" spans="1:15" x14ac:dyDescent="0.3">
      <c r="A14" s="179" t="s">
        <v>711</v>
      </c>
      <c r="B14" s="205">
        <v>25591.935000000001</v>
      </c>
      <c r="C14" s="206">
        <f t="shared" ref="C14:C77" si="0">IF(B14=0,0,IF(OR(B14="x",B14="Ə"),"x",B14/$B$12*100))</f>
        <v>1.9348346839842334</v>
      </c>
      <c r="D14" s="205">
        <v>29336.329000000002</v>
      </c>
      <c r="E14" s="206">
        <f t="shared" ref="E14:E77" si="1">IF(D14=0,0,IF(OR(D14="x",D14="Ə"),"x",D14/$D$12*100))</f>
        <v>1.2340633849601181</v>
      </c>
      <c r="F14" s="205">
        <v>46808.716</v>
      </c>
      <c r="G14" s="206">
        <f t="shared" ref="G14:G77" si="2">IF(F14=0,0,IF(OR(F14="x",F14="Ə"),"x",F14/$F$12*100))</f>
        <v>3.926591821117225</v>
      </c>
      <c r="H14" s="205">
        <v>53702.584999999999</v>
      </c>
      <c r="I14" s="206">
        <f t="shared" ref="I14:I77" si="3">IF(H14=0,0,IF(OR(H14="x",H14="Ə"),"x",H14/$H$12*100))</f>
        <v>3.6439697854072901</v>
      </c>
      <c r="J14" s="205">
        <v>21216.780999999999</v>
      </c>
      <c r="K14" s="205">
        <v>24366.255999999998</v>
      </c>
      <c r="L14" s="205"/>
      <c r="M14" s="179" t="s">
        <v>901</v>
      </c>
      <c r="N14" s="162"/>
      <c r="O14" s="201" t="str">
        <f>"(4) - UE27/EU27 (inclui GB REINO UNIDO) / (includes GB UNITED KINGDOM)"</f>
        <v>(4) - UE27/EU27 (inclui GB REINO UNIDO) / (includes GB UNITED KINGDOM)</v>
      </c>
    </row>
    <row r="15" spans="1:15" x14ac:dyDescent="0.3">
      <c r="A15" s="179" t="s">
        <v>712</v>
      </c>
      <c r="B15" s="205">
        <v>345.779</v>
      </c>
      <c r="C15" s="206">
        <f t="shared" si="0"/>
        <v>2.6142032722159703E-2</v>
      </c>
      <c r="D15" s="205">
        <v>132.249</v>
      </c>
      <c r="E15" s="206">
        <f t="shared" si="1"/>
        <v>5.5631926066001865E-3</v>
      </c>
      <c r="F15" s="205">
        <v>886.52599999999995</v>
      </c>
      <c r="G15" s="206">
        <f t="shared" si="2"/>
        <v>7.4367041830580627E-2</v>
      </c>
      <c r="H15" s="205">
        <v>530.39499999999998</v>
      </c>
      <c r="I15" s="206">
        <f t="shared" si="3"/>
        <v>3.5989763888108914E-2</v>
      </c>
      <c r="J15" s="205">
        <v>540.74699999999996</v>
      </c>
      <c r="K15" s="205">
        <v>398.14599999999996</v>
      </c>
      <c r="L15" s="205"/>
      <c r="M15" s="179" t="s">
        <v>902</v>
      </c>
    </row>
    <row r="16" spans="1:15" x14ac:dyDescent="0.3">
      <c r="A16" s="179" t="s">
        <v>713</v>
      </c>
      <c r="B16" s="205">
        <v>5.891</v>
      </c>
      <c r="C16" s="206">
        <f t="shared" si="0"/>
        <v>4.4537902754719871E-4</v>
      </c>
      <c r="D16" s="205">
        <v>17.027999999999999</v>
      </c>
      <c r="E16" s="206">
        <f t="shared" si="1"/>
        <v>7.1630064276620605E-4</v>
      </c>
      <c r="F16" s="205">
        <v>0.81799999999999995</v>
      </c>
      <c r="G16" s="206">
        <f t="shared" si="2"/>
        <v>6.861867583964255E-5</v>
      </c>
      <c r="H16" s="205">
        <v>0.95799999999999996</v>
      </c>
      <c r="I16" s="206">
        <f t="shared" si="3"/>
        <v>6.5004748922611159E-5</v>
      </c>
      <c r="J16" s="205">
        <v>-5.0730000000000004</v>
      </c>
      <c r="K16" s="205">
        <v>-16.07</v>
      </c>
      <c r="L16" s="205"/>
      <c r="M16" s="179" t="s">
        <v>903</v>
      </c>
    </row>
    <row r="17" spans="1:18" x14ac:dyDescent="0.3">
      <c r="A17" s="179" t="s">
        <v>714</v>
      </c>
      <c r="B17" s="205">
        <v>1393.854</v>
      </c>
      <c r="C17" s="206">
        <f t="shared" si="0"/>
        <v>0.10537995910079327</v>
      </c>
      <c r="D17" s="205">
        <v>1122.951</v>
      </c>
      <c r="E17" s="206">
        <f t="shared" si="1"/>
        <v>4.7238109178702949E-2</v>
      </c>
      <c r="F17" s="205">
        <v>14312.231</v>
      </c>
      <c r="G17" s="206">
        <f t="shared" si="2"/>
        <v>1.2005945471040136</v>
      </c>
      <c r="H17" s="205">
        <v>27614.252</v>
      </c>
      <c r="I17" s="206">
        <f t="shared" si="3"/>
        <v>1.8737552379391575</v>
      </c>
      <c r="J17" s="205">
        <v>12918.377</v>
      </c>
      <c r="K17" s="205">
        <v>26491.300999999999</v>
      </c>
      <c r="L17" s="205"/>
      <c r="M17" s="179" t="s">
        <v>904</v>
      </c>
    </row>
    <row r="18" spans="1:18" x14ac:dyDescent="0.3">
      <c r="A18" s="179" t="s">
        <v>715</v>
      </c>
      <c r="B18" s="205">
        <v>130470.693</v>
      </c>
      <c r="C18" s="206">
        <f t="shared" si="0"/>
        <v>9.8640146616447293</v>
      </c>
      <c r="D18" s="205">
        <v>232444.23300000001</v>
      </c>
      <c r="E18" s="206">
        <f t="shared" si="1"/>
        <v>9.7780099544983408</v>
      </c>
      <c r="F18" s="205">
        <v>87353.286000000007</v>
      </c>
      <c r="G18" s="206">
        <f t="shared" si="2"/>
        <v>7.3277100434738216</v>
      </c>
      <c r="H18" s="205">
        <v>139248.98299999998</v>
      </c>
      <c r="I18" s="206">
        <f t="shared" si="3"/>
        <v>9.4486901645552699</v>
      </c>
      <c r="J18" s="205">
        <v>-43117.406999999992</v>
      </c>
      <c r="K18" s="205">
        <v>-93195.250000000029</v>
      </c>
      <c r="L18" s="205"/>
      <c r="M18" s="179" t="s">
        <v>905</v>
      </c>
    </row>
    <row r="19" spans="1:18" x14ac:dyDescent="0.3">
      <c r="A19" s="179" t="s">
        <v>716</v>
      </c>
      <c r="B19" s="205">
        <v>1983.5139999999999</v>
      </c>
      <c r="C19" s="206">
        <f t="shared" si="0"/>
        <v>0.14996019970230084</v>
      </c>
      <c r="D19" s="205">
        <v>4384.4170000000004</v>
      </c>
      <c r="E19" s="206">
        <f t="shared" si="1"/>
        <v>0.18443509016062257</v>
      </c>
      <c r="F19" s="205">
        <v>7503.9049999999997</v>
      </c>
      <c r="G19" s="206">
        <f t="shared" si="2"/>
        <v>0.62947191286854887</v>
      </c>
      <c r="H19" s="205">
        <v>8423.5930000000008</v>
      </c>
      <c r="I19" s="206">
        <f t="shared" si="3"/>
        <v>0.57157990395747904</v>
      </c>
      <c r="J19" s="205">
        <v>5520.3909999999996</v>
      </c>
      <c r="K19" s="205">
        <v>4039.1760000000004</v>
      </c>
      <c r="L19" s="205"/>
      <c r="M19" s="179" t="s">
        <v>906</v>
      </c>
    </row>
    <row r="20" spans="1:18" x14ac:dyDescent="0.3">
      <c r="A20" s="179" t="s">
        <v>717</v>
      </c>
      <c r="B20" s="205">
        <v>2630.433</v>
      </c>
      <c r="C20" s="206">
        <f t="shared" si="0"/>
        <v>0.19886940953455448</v>
      </c>
      <c r="D20" s="205">
        <v>2375.41</v>
      </c>
      <c r="E20" s="206">
        <f t="shared" si="1"/>
        <v>9.9924107930072434E-2</v>
      </c>
      <c r="F20" s="205">
        <v>50043.267999999996</v>
      </c>
      <c r="G20" s="206">
        <f t="shared" si="2"/>
        <v>4.1979251648512923</v>
      </c>
      <c r="H20" s="205">
        <v>94805.407000000007</v>
      </c>
      <c r="I20" s="206">
        <f t="shared" si="3"/>
        <v>6.4329871383517352</v>
      </c>
      <c r="J20" s="205">
        <v>47412.834999999999</v>
      </c>
      <c r="K20" s="205">
        <v>92429.997000000003</v>
      </c>
      <c r="L20" s="205"/>
      <c r="M20" s="179" t="s">
        <v>907</v>
      </c>
    </row>
    <row r="21" spans="1:18" x14ac:dyDescent="0.3">
      <c r="A21" s="179" t="s">
        <v>718</v>
      </c>
      <c r="B21" s="205">
        <v>392.78500000000003</v>
      </c>
      <c r="C21" s="206">
        <f t="shared" si="0"/>
        <v>2.9695841340201402E-2</v>
      </c>
      <c r="D21" s="205">
        <v>349.28199999999998</v>
      </c>
      <c r="E21" s="206">
        <f t="shared" si="1"/>
        <v>1.4692912914415431E-2</v>
      </c>
      <c r="F21" s="205">
        <v>1107.43</v>
      </c>
      <c r="G21" s="206">
        <f t="shared" si="2"/>
        <v>9.2897775287402631E-2</v>
      </c>
      <c r="H21" s="205">
        <v>760.64400000000001</v>
      </c>
      <c r="I21" s="206">
        <f t="shared" si="3"/>
        <v>5.1613227807401504E-2</v>
      </c>
      <c r="J21" s="205">
        <v>714.64499999999998</v>
      </c>
      <c r="K21" s="205">
        <v>411.36200000000002</v>
      </c>
      <c r="L21" s="205"/>
      <c r="M21" s="179" t="s">
        <v>908</v>
      </c>
    </row>
    <row r="22" spans="1:18" x14ac:dyDescent="0.3">
      <c r="A22" s="179" t="s">
        <v>719</v>
      </c>
      <c r="B22" s="205">
        <v>745.53399999999999</v>
      </c>
      <c r="C22" s="206">
        <f t="shared" si="0"/>
        <v>5.6364829048272495E-2</v>
      </c>
      <c r="D22" s="205">
        <v>59640.264000000003</v>
      </c>
      <c r="E22" s="206">
        <f t="shared" si="1"/>
        <v>2.5088301290783548</v>
      </c>
      <c r="F22" s="205">
        <v>10590.715</v>
      </c>
      <c r="G22" s="206">
        <f t="shared" si="2"/>
        <v>0.88841178422376532</v>
      </c>
      <c r="H22" s="205">
        <v>9876.9310000000005</v>
      </c>
      <c r="I22" s="206">
        <f t="shared" si="3"/>
        <v>0.6701956365145666</v>
      </c>
      <c r="J22" s="205">
        <v>9845.1810000000005</v>
      </c>
      <c r="K22" s="205">
        <v>-49763.332999999999</v>
      </c>
      <c r="L22" s="205"/>
      <c r="M22" s="179" t="s">
        <v>909</v>
      </c>
    </row>
    <row r="23" spans="1:18" x14ac:dyDescent="0.3">
      <c r="A23" s="179" t="s">
        <v>720</v>
      </c>
      <c r="B23" s="205">
        <v>136.11099999999999</v>
      </c>
      <c r="C23" s="206">
        <f t="shared" si="0"/>
        <v>1.0290440471647727E-2</v>
      </c>
      <c r="D23" s="205">
        <v>420.95400000000001</v>
      </c>
      <c r="E23" s="206">
        <f t="shared" si="1"/>
        <v>1.7707870611639975E-2</v>
      </c>
      <c r="F23" s="205">
        <v>414.60199999999998</v>
      </c>
      <c r="G23" s="206">
        <f t="shared" si="2"/>
        <v>3.4779266797637501E-2</v>
      </c>
      <c r="H23" s="205">
        <v>480.05500000000001</v>
      </c>
      <c r="I23" s="206">
        <f t="shared" si="3"/>
        <v>3.2573961110693217E-2</v>
      </c>
      <c r="J23" s="205">
        <v>278.49099999999999</v>
      </c>
      <c r="K23" s="205">
        <v>59.100999999999999</v>
      </c>
      <c r="L23" s="205"/>
      <c r="M23" s="179" t="s">
        <v>910</v>
      </c>
    </row>
    <row r="24" spans="1:18" x14ac:dyDescent="0.3">
      <c r="A24" s="179" t="s">
        <v>721</v>
      </c>
      <c r="B24" s="205" t="s">
        <v>722</v>
      </c>
      <c r="C24" s="206" t="str">
        <f t="shared" si="0"/>
        <v>x</v>
      </c>
      <c r="D24" s="205" t="s">
        <v>722</v>
      </c>
      <c r="E24" s="206" t="str">
        <f t="shared" si="1"/>
        <v>x</v>
      </c>
      <c r="F24" s="205">
        <v>282.75099999999998</v>
      </c>
      <c r="G24" s="206">
        <f t="shared" si="2"/>
        <v>2.3718825442952042E-2</v>
      </c>
      <c r="H24" s="205">
        <v>459.375</v>
      </c>
      <c r="I24" s="206">
        <f t="shared" si="3"/>
        <v>3.1170727073407619E-2</v>
      </c>
      <c r="J24" s="205">
        <v>282.75099999999998</v>
      </c>
      <c r="K24" s="205">
        <v>459.375</v>
      </c>
      <c r="L24" s="205"/>
      <c r="M24" s="179" t="s">
        <v>911</v>
      </c>
    </row>
    <row r="25" spans="1:18" x14ac:dyDescent="0.3">
      <c r="A25" s="179" t="s">
        <v>723</v>
      </c>
      <c r="B25" s="205">
        <v>0.95499999999999996</v>
      </c>
      <c r="C25" s="206">
        <f t="shared" si="0"/>
        <v>7.2201149432621749E-5</v>
      </c>
      <c r="D25" s="205">
        <v>0.94299999999999995</v>
      </c>
      <c r="E25" s="206">
        <f t="shared" si="1"/>
        <v>3.9668282013655877E-5</v>
      </c>
      <c r="F25" s="205">
        <v>663.52499999999998</v>
      </c>
      <c r="G25" s="206">
        <f t="shared" si="2"/>
        <v>5.5660399616746722E-2</v>
      </c>
      <c r="H25" s="205">
        <v>3545.0140000000001</v>
      </c>
      <c r="I25" s="206">
        <f t="shared" si="3"/>
        <v>0.24054566283626461</v>
      </c>
      <c r="J25" s="205">
        <v>662.56999999999994</v>
      </c>
      <c r="K25" s="205">
        <v>3544.0709999999999</v>
      </c>
      <c r="L25" s="205"/>
      <c r="M25" s="179" t="s">
        <v>912</v>
      </c>
    </row>
    <row r="26" spans="1:18" x14ac:dyDescent="0.3">
      <c r="A26" s="179" t="s">
        <v>724</v>
      </c>
      <c r="B26" s="205">
        <v>46.134999999999998</v>
      </c>
      <c r="C26" s="206">
        <f t="shared" si="0"/>
        <v>3.4879581456272301E-3</v>
      </c>
      <c r="D26" s="205">
        <v>12.852</v>
      </c>
      <c r="E26" s="206">
        <f t="shared" si="1"/>
        <v>5.4063283185525491E-4</v>
      </c>
      <c r="F26" s="205">
        <v>298.61900000000003</v>
      </c>
      <c r="G26" s="206">
        <f t="shared" si="2"/>
        <v>2.5049927091146968E-2</v>
      </c>
      <c r="H26" s="205">
        <v>217.107</v>
      </c>
      <c r="I26" s="206">
        <f t="shared" si="3"/>
        <v>1.4731718188247745E-2</v>
      </c>
      <c r="J26" s="205">
        <v>252.48400000000004</v>
      </c>
      <c r="K26" s="205">
        <v>204.255</v>
      </c>
      <c r="L26" s="205"/>
      <c r="M26" s="179" t="s">
        <v>913</v>
      </c>
    </row>
    <row r="27" spans="1:18" x14ac:dyDescent="0.3">
      <c r="A27" s="179" t="s">
        <v>725</v>
      </c>
      <c r="B27" s="205">
        <v>257.75400000000002</v>
      </c>
      <c r="C27" s="206">
        <f t="shared" si="0"/>
        <v>1.9487052430215694E-2</v>
      </c>
      <c r="D27" s="205">
        <v>3184.41</v>
      </c>
      <c r="E27" s="206">
        <f t="shared" si="1"/>
        <v>0.13395553968940183</v>
      </c>
      <c r="F27" s="205">
        <v>1711.605</v>
      </c>
      <c r="G27" s="206">
        <f t="shared" si="2"/>
        <v>0.14357954603974496</v>
      </c>
      <c r="H27" s="205">
        <v>1923.9480000000001</v>
      </c>
      <c r="I27" s="206">
        <f t="shared" si="3"/>
        <v>0.13054880655549048</v>
      </c>
      <c r="J27" s="205">
        <v>1453.8510000000001</v>
      </c>
      <c r="K27" s="205">
        <v>-1260.4619999999998</v>
      </c>
      <c r="L27" s="205"/>
      <c r="M27" s="179" t="s">
        <v>914</v>
      </c>
    </row>
    <row r="28" spans="1:18" x14ac:dyDescent="0.3">
      <c r="A28" s="179" t="s">
        <v>726</v>
      </c>
      <c r="B28" s="205" t="s">
        <v>722</v>
      </c>
      <c r="C28" s="206" t="str">
        <f t="shared" si="0"/>
        <v>x</v>
      </c>
      <c r="D28" s="205" t="s">
        <v>722</v>
      </c>
      <c r="E28" s="206" t="str">
        <f t="shared" si="1"/>
        <v>x</v>
      </c>
      <c r="F28" s="205">
        <v>926.50400000000002</v>
      </c>
      <c r="G28" s="206">
        <f t="shared" si="2"/>
        <v>7.7720632811897533E-2</v>
      </c>
      <c r="H28" s="205">
        <v>4953.9870000000001</v>
      </c>
      <c r="I28" s="206">
        <f t="shared" si="3"/>
        <v>0.33615102411365311</v>
      </c>
      <c r="J28" s="205">
        <v>926.50400000000002</v>
      </c>
      <c r="K28" s="205">
        <v>4953.9870000000001</v>
      </c>
      <c r="L28" s="205"/>
      <c r="M28" s="179" t="s">
        <v>915</v>
      </c>
    </row>
    <row r="29" spans="1:18" x14ac:dyDescent="0.3">
      <c r="A29" s="179" t="s">
        <v>727</v>
      </c>
      <c r="B29" s="205">
        <v>105158.673</v>
      </c>
      <c r="C29" s="206">
        <f t="shared" si="0"/>
        <v>7.950342474774037</v>
      </c>
      <c r="D29" s="205">
        <v>122163.777</v>
      </c>
      <c r="E29" s="206">
        <f t="shared" si="1"/>
        <v>5.1389471451636988</v>
      </c>
      <c r="F29" s="205">
        <v>3344.58</v>
      </c>
      <c r="G29" s="206">
        <f t="shared" si="2"/>
        <v>0.28056314283588224</v>
      </c>
      <c r="H29" s="205">
        <v>5460.7960000000003</v>
      </c>
      <c r="I29" s="206">
        <f t="shared" si="3"/>
        <v>0.37054036836910159</v>
      </c>
      <c r="J29" s="205">
        <v>-101814.09299999999</v>
      </c>
      <c r="K29" s="205">
        <v>-116702.981</v>
      </c>
      <c r="L29" s="205"/>
      <c r="M29" s="179" t="s">
        <v>916</v>
      </c>
      <c r="R29" s="212"/>
    </row>
    <row r="30" spans="1:18" x14ac:dyDescent="0.3">
      <c r="A30" s="179" t="s">
        <v>728</v>
      </c>
      <c r="B30" s="205">
        <v>12105.642</v>
      </c>
      <c r="C30" s="206">
        <f t="shared" si="0"/>
        <v>0.91522645761237909</v>
      </c>
      <c r="D30" s="205">
        <v>39849.678999999996</v>
      </c>
      <c r="E30" s="206">
        <f t="shared" si="1"/>
        <v>1.6763184567610394</v>
      </c>
      <c r="F30" s="205">
        <v>9838.1630000000005</v>
      </c>
      <c r="G30" s="206">
        <f t="shared" si="2"/>
        <v>0.82528327353858844</v>
      </c>
      <c r="H30" s="205">
        <v>7681.0060000000003</v>
      </c>
      <c r="I30" s="206">
        <f t="shared" si="3"/>
        <v>0.52119192745623155</v>
      </c>
      <c r="J30" s="205">
        <v>-2267.4789999999994</v>
      </c>
      <c r="K30" s="205">
        <v>-32168.672999999995</v>
      </c>
      <c r="L30" s="205"/>
      <c r="M30" s="179" t="s">
        <v>917</v>
      </c>
    </row>
    <row r="31" spans="1:18" x14ac:dyDescent="0.3">
      <c r="A31" s="179" t="s">
        <v>729</v>
      </c>
      <c r="B31" s="205">
        <v>7013.1570000000002</v>
      </c>
      <c r="C31" s="206">
        <f t="shared" si="0"/>
        <v>0.53021779743606001</v>
      </c>
      <c r="D31" s="205">
        <v>62.244999999999997</v>
      </c>
      <c r="E31" s="206">
        <f t="shared" si="1"/>
        <v>2.6184010752280064E-3</v>
      </c>
      <c r="F31" s="205">
        <v>627.61900000000003</v>
      </c>
      <c r="G31" s="206">
        <f t="shared" si="2"/>
        <v>5.2648392068215921E-2</v>
      </c>
      <c r="H31" s="205">
        <v>661.12</v>
      </c>
      <c r="I31" s="206">
        <f t="shared" si="3"/>
        <v>4.4860062220998628E-2</v>
      </c>
      <c r="J31" s="205">
        <v>-6385.5380000000005</v>
      </c>
      <c r="K31" s="205">
        <v>598.875</v>
      </c>
      <c r="L31" s="205"/>
      <c r="M31" s="179" t="s">
        <v>918</v>
      </c>
    </row>
    <row r="32" spans="1:18" x14ac:dyDescent="0.3">
      <c r="A32" s="179" t="s">
        <v>730</v>
      </c>
      <c r="B32" s="205">
        <v>5654.1180000000004</v>
      </c>
      <c r="C32" s="206">
        <f t="shared" si="0"/>
        <v>0.4274699671493995</v>
      </c>
      <c r="D32" s="205">
        <v>8090.3140000000003</v>
      </c>
      <c r="E32" s="206">
        <f t="shared" si="1"/>
        <v>0.34032752633194951</v>
      </c>
      <c r="F32" s="205">
        <v>90928.579000000012</v>
      </c>
      <c r="G32" s="206">
        <f t="shared" si="2"/>
        <v>7.6276267566752196</v>
      </c>
      <c r="H32" s="205">
        <v>145100.125</v>
      </c>
      <c r="I32" s="206">
        <f t="shared" si="3"/>
        <v>9.8457173217792207</v>
      </c>
      <c r="J32" s="205">
        <v>85274.46100000001</v>
      </c>
      <c r="K32" s="205">
        <v>137009.81099999999</v>
      </c>
      <c r="L32" s="205"/>
      <c r="M32" s="179" t="s">
        <v>730</v>
      </c>
    </row>
    <row r="33" spans="1:13" x14ac:dyDescent="0.3">
      <c r="A33" s="179" t="s">
        <v>717</v>
      </c>
      <c r="B33" s="205">
        <v>2630.433</v>
      </c>
      <c r="C33" s="206">
        <f t="shared" si="0"/>
        <v>0.19886940953455448</v>
      </c>
      <c r="D33" s="205">
        <v>2375.41</v>
      </c>
      <c r="E33" s="206">
        <f t="shared" si="1"/>
        <v>9.9924107930072434E-2</v>
      </c>
      <c r="F33" s="205">
        <v>50043.267999999996</v>
      </c>
      <c r="G33" s="206">
        <f t="shared" si="2"/>
        <v>4.1979251648512923</v>
      </c>
      <c r="H33" s="205">
        <v>94805.407000000007</v>
      </c>
      <c r="I33" s="206">
        <f t="shared" si="3"/>
        <v>6.4329871383517352</v>
      </c>
      <c r="J33" s="205">
        <v>47412.834999999999</v>
      </c>
      <c r="K33" s="205">
        <v>92429.997000000003</v>
      </c>
      <c r="L33" s="205"/>
      <c r="M33" s="179" t="s">
        <v>907</v>
      </c>
    </row>
    <row r="34" spans="1:13" x14ac:dyDescent="0.3">
      <c r="A34" s="179" t="s">
        <v>731</v>
      </c>
      <c r="B34" s="205">
        <v>417.09</v>
      </c>
      <c r="C34" s="206">
        <f t="shared" si="0"/>
        <v>3.1533379494086078E-2</v>
      </c>
      <c r="D34" s="205">
        <v>392.50599999999997</v>
      </c>
      <c r="E34" s="206">
        <f t="shared" si="1"/>
        <v>1.6511175715855791E-2</v>
      </c>
      <c r="F34" s="205">
        <v>17733.43</v>
      </c>
      <c r="G34" s="206">
        <f t="shared" si="2"/>
        <v>1.4875849446149052</v>
      </c>
      <c r="H34" s="205">
        <v>19050.129000000001</v>
      </c>
      <c r="I34" s="206">
        <f t="shared" si="3"/>
        <v>1.2926397208646698</v>
      </c>
      <c r="J34" s="205">
        <v>17316.34</v>
      </c>
      <c r="K34" s="205">
        <v>18657.623</v>
      </c>
      <c r="L34" s="205"/>
      <c r="M34" s="179" t="s">
        <v>919</v>
      </c>
    </row>
    <row r="35" spans="1:13" x14ac:dyDescent="0.3">
      <c r="A35" s="179" t="s">
        <v>732</v>
      </c>
      <c r="B35" s="205">
        <v>19.065000000000001</v>
      </c>
      <c r="C35" s="206">
        <f t="shared" si="0"/>
        <v>1.4413768732282029E-3</v>
      </c>
      <c r="D35" s="205" t="s">
        <v>722</v>
      </c>
      <c r="E35" s="206" t="str">
        <f t="shared" si="1"/>
        <v>x</v>
      </c>
      <c r="F35" s="205">
        <v>7910.085</v>
      </c>
      <c r="G35" s="206">
        <f t="shared" si="2"/>
        <v>0.6635446925171381</v>
      </c>
      <c r="H35" s="205">
        <v>9541.6509999999998</v>
      </c>
      <c r="I35" s="206">
        <f t="shared" si="3"/>
        <v>0.64744533148453198</v>
      </c>
      <c r="J35" s="205">
        <v>7891.02</v>
      </c>
      <c r="K35" s="205">
        <v>9541.6509999999998</v>
      </c>
      <c r="L35" s="205"/>
      <c r="M35" s="179" t="s">
        <v>920</v>
      </c>
    </row>
    <row r="36" spans="1:13" x14ac:dyDescent="0.3">
      <c r="A36" s="179" t="s">
        <v>733</v>
      </c>
      <c r="B36" s="205">
        <v>2231.5329999999999</v>
      </c>
      <c r="C36" s="206">
        <f t="shared" si="0"/>
        <v>0.16871125402809081</v>
      </c>
      <c r="D36" s="205">
        <v>5322.3980000000001</v>
      </c>
      <c r="E36" s="206">
        <f t="shared" si="1"/>
        <v>0.22389224268602126</v>
      </c>
      <c r="F36" s="205">
        <v>10866.81</v>
      </c>
      <c r="G36" s="206">
        <f t="shared" si="2"/>
        <v>0.91157226503788025</v>
      </c>
      <c r="H36" s="205">
        <v>18085.601999999999</v>
      </c>
      <c r="I36" s="206">
        <f t="shared" si="3"/>
        <v>1.2271920846808706</v>
      </c>
      <c r="J36" s="205">
        <v>8635.277</v>
      </c>
      <c r="K36" s="205">
        <v>12763.203999999998</v>
      </c>
      <c r="L36" s="205"/>
      <c r="M36" s="179" t="s">
        <v>921</v>
      </c>
    </row>
    <row r="37" spans="1:13" x14ac:dyDescent="0.3">
      <c r="A37" s="179" t="s">
        <v>734</v>
      </c>
      <c r="B37" s="205">
        <v>355.99700000000001</v>
      </c>
      <c r="C37" s="206">
        <f t="shared" si="0"/>
        <v>2.6914547219439842E-2</v>
      </c>
      <c r="D37" s="205" t="s">
        <v>722</v>
      </c>
      <c r="E37" s="206" t="str">
        <f t="shared" si="1"/>
        <v>x</v>
      </c>
      <c r="F37" s="205">
        <v>4374.9859999999999</v>
      </c>
      <c r="G37" s="206">
        <f t="shared" si="2"/>
        <v>0.36699968965400293</v>
      </c>
      <c r="H37" s="205">
        <v>3617.3359999999998</v>
      </c>
      <c r="I37" s="206">
        <f t="shared" si="3"/>
        <v>0.24545304639741394</v>
      </c>
      <c r="J37" s="205">
        <v>4018.989</v>
      </c>
      <c r="K37" s="205">
        <v>3617.3359999999998</v>
      </c>
      <c r="L37" s="205"/>
      <c r="M37" s="179" t="s">
        <v>922</v>
      </c>
    </row>
    <row r="38" spans="1:13" x14ac:dyDescent="0.3">
      <c r="A38" s="179" t="s">
        <v>735</v>
      </c>
      <c r="B38" s="205">
        <v>1320667.2959999999</v>
      </c>
      <c r="C38" s="206">
        <f t="shared" si="0"/>
        <v>99.846802920704178</v>
      </c>
      <c r="D38" s="205">
        <v>2375491.7970000003</v>
      </c>
      <c r="E38" s="206">
        <f t="shared" si="1"/>
        <v>99.927548806492254</v>
      </c>
      <c r="F38" s="205">
        <v>1169030.3259999999</v>
      </c>
      <c r="G38" s="206">
        <f t="shared" si="2"/>
        <v>98.065174800129157</v>
      </c>
      <c r="H38" s="205">
        <v>1411709.1540000006</v>
      </c>
      <c r="I38" s="206">
        <f t="shared" si="3"/>
        <v>95.791022032903811</v>
      </c>
      <c r="J38" s="205">
        <v>-151636.96999999997</v>
      </c>
      <c r="K38" s="205">
        <v>-963782.64299999969</v>
      </c>
      <c r="L38" s="205"/>
      <c r="M38" s="179" t="s">
        <v>923</v>
      </c>
    </row>
    <row r="39" spans="1:13" x14ac:dyDescent="0.3">
      <c r="A39" s="179" t="s">
        <v>736</v>
      </c>
      <c r="B39" s="205">
        <v>268445.63400000002</v>
      </c>
      <c r="C39" s="206">
        <f t="shared" si="0"/>
        <v>20.295375219862709</v>
      </c>
      <c r="D39" s="205">
        <v>393039.34700000001</v>
      </c>
      <c r="E39" s="206">
        <f t="shared" si="1"/>
        <v>16.533611515651277</v>
      </c>
      <c r="F39" s="205">
        <v>383300.13500000001</v>
      </c>
      <c r="G39" s="206">
        <f t="shared" si="2"/>
        <v>32.153481311560185</v>
      </c>
      <c r="H39" s="205">
        <v>456678.99300000002</v>
      </c>
      <c r="I39" s="206">
        <f t="shared" si="3"/>
        <v>30.987790478283824</v>
      </c>
      <c r="J39" s="205">
        <v>114854.50099999999</v>
      </c>
      <c r="K39" s="205">
        <v>63639.646000000008</v>
      </c>
      <c r="L39" s="205"/>
      <c r="M39" s="179" t="s">
        <v>924</v>
      </c>
    </row>
    <row r="40" spans="1:13" x14ac:dyDescent="0.3">
      <c r="A40" s="179" t="s">
        <v>737</v>
      </c>
      <c r="B40" s="205">
        <v>29.937999999999999</v>
      </c>
      <c r="C40" s="206">
        <f t="shared" si="0"/>
        <v>2.2634115305903979E-3</v>
      </c>
      <c r="D40" s="205">
        <v>38.957000000000001</v>
      </c>
      <c r="E40" s="206">
        <f t="shared" si="1"/>
        <v>1.6387669802820702E-3</v>
      </c>
      <c r="F40" s="205">
        <v>141.28200000000001</v>
      </c>
      <c r="G40" s="206">
        <f t="shared" si="2"/>
        <v>1.1851569388724181E-2</v>
      </c>
      <c r="H40" s="205">
        <v>1827.9870000000001</v>
      </c>
      <c r="I40" s="206">
        <f t="shared" si="3"/>
        <v>0.12403740706555032</v>
      </c>
      <c r="J40" s="205">
        <v>111.34400000000001</v>
      </c>
      <c r="K40" s="205">
        <v>1789.03</v>
      </c>
      <c r="L40" s="205"/>
      <c r="M40" s="179" t="s">
        <v>925</v>
      </c>
    </row>
    <row r="41" spans="1:13" x14ac:dyDescent="0.3">
      <c r="A41" s="179" t="s">
        <v>738</v>
      </c>
      <c r="B41" s="205">
        <v>38.177</v>
      </c>
      <c r="C41" s="206">
        <f t="shared" si="0"/>
        <v>2.8863071014546605E-3</v>
      </c>
      <c r="D41" s="205">
        <v>444.87799999999999</v>
      </c>
      <c r="E41" s="206">
        <f t="shared" si="1"/>
        <v>1.8714258712270625E-2</v>
      </c>
      <c r="F41" s="205">
        <v>553.03899999999999</v>
      </c>
      <c r="G41" s="206">
        <f t="shared" si="2"/>
        <v>4.6392180767335055E-2</v>
      </c>
      <c r="H41" s="205">
        <v>708.62300000000005</v>
      </c>
      <c r="I41" s="206">
        <f t="shared" si="3"/>
        <v>4.8083361373473375E-2</v>
      </c>
      <c r="J41" s="205">
        <v>514.86199999999997</v>
      </c>
      <c r="K41" s="205">
        <v>263.74500000000006</v>
      </c>
      <c r="L41" s="205"/>
      <c r="M41" s="179" t="s">
        <v>926</v>
      </c>
    </row>
    <row r="42" spans="1:13" x14ac:dyDescent="0.3">
      <c r="A42" s="179" t="s">
        <v>739</v>
      </c>
      <c r="B42" s="205">
        <v>347.06299999999999</v>
      </c>
      <c r="C42" s="206">
        <f t="shared" si="0"/>
        <v>2.6239107356580107E-2</v>
      </c>
      <c r="D42" s="205">
        <v>272.81</v>
      </c>
      <c r="E42" s="206">
        <f t="shared" si="1"/>
        <v>1.1476038193155314E-2</v>
      </c>
      <c r="F42" s="205">
        <v>174.78800000000001</v>
      </c>
      <c r="G42" s="206">
        <f t="shared" si="2"/>
        <v>1.4662250748972424E-2</v>
      </c>
      <c r="H42" s="205">
        <v>257.88299999999998</v>
      </c>
      <c r="I42" s="206">
        <f t="shared" si="3"/>
        <v>1.7498559150740847E-2</v>
      </c>
      <c r="J42" s="205">
        <v>-172.27499999999998</v>
      </c>
      <c r="K42" s="205">
        <v>-14.927000000000021</v>
      </c>
      <c r="L42" s="205"/>
      <c r="M42" s="179" t="s">
        <v>927</v>
      </c>
    </row>
    <row r="43" spans="1:13" x14ac:dyDescent="0.3">
      <c r="A43" s="179" t="s">
        <v>740</v>
      </c>
      <c r="B43" s="205">
        <v>165.166</v>
      </c>
      <c r="C43" s="206">
        <f t="shared" si="0"/>
        <v>1.2487094290249639E-2</v>
      </c>
      <c r="D43" s="205">
        <v>442.51400000000001</v>
      </c>
      <c r="E43" s="206">
        <f t="shared" si="1"/>
        <v>1.8614814577933105E-2</v>
      </c>
      <c r="F43" s="205">
        <v>1127.9090000000001</v>
      </c>
      <c r="G43" s="206">
        <f t="shared" si="2"/>
        <v>9.4615674874835451E-2</v>
      </c>
      <c r="H43" s="205">
        <v>454.31299999999999</v>
      </c>
      <c r="I43" s="206">
        <f t="shared" si="3"/>
        <v>3.082724686563491E-2</v>
      </c>
      <c r="J43" s="205">
        <v>962.74300000000017</v>
      </c>
      <c r="K43" s="205">
        <v>11.798999999999978</v>
      </c>
      <c r="L43" s="205"/>
      <c r="M43" s="179" t="s">
        <v>928</v>
      </c>
    </row>
    <row r="44" spans="1:13" x14ac:dyDescent="0.3">
      <c r="A44" s="179" t="s">
        <v>711</v>
      </c>
      <c r="B44" s="205">
        <v>25591.935000000001</v>
      </c>
      <c r="C44" s="206">
        <f t="shared" si="0"/>
        <v>1.9348346839842334</v>
      </c>
      <c r="D44" s="205">
        <v>29336.329000000002</v>
      </c>
      <c r="E44" s="206">
        <f t="shared" si="1"/>
        <v>1.2340633849601181</v>
      </c>
      <c r="F44" s="205">
        <v>46808.716</v>
      </c>
      <c r="G44" s="206">
        <f t="shared" si="2"/>
        <v>3.926591821117225</v>
      </c>
      <c r="H44" s="205">
        <v>53702.584999999999</v>
      </c>
      <c r="I44" s="206">
        <f t="shared" si="3"/>
        <v>3.6439697854072901</v>
      </c>
      <c r="J44" s="205">
        <v>21216.780999999999</v>
      </c>
      <c r="K44" s="205">
        <v>24366.255999999998</v>
      </c>
      <c r="L44" s="205"/>
      <c r="M44" s="179" t="s">
        <v>901</v>
      </c>
    </row>
    <row r="45" spans="1:13" x14ac:dyDescent="0.3">
      <c r="A45" s="179" t="s">
        <v>741</v>
      </c>
      <c r="B45" s="205" t="s">
        <v>722</v>
      </c>
      <c r="C45" s="206" t="str">
        <f t="shared" si="0"/>
        <v>x</v>
      </c>
      <c r="D45" s="205" t="s">
        <v>722</v>
      </c>
      <c r="E45" s="206" t="str">
        <f t="shared" si="1"/>
        <v>x</v>
      </c>
      <c r="F45" s="205">
        <v>171.161</v>
      </c>
      <c r="G45" s="206">
        <f t="shared" si="2"/>
        <v>1.4357996546930391E-2</v>
      </c>
      <c r="H45" s="205">
        <v>207.94399999999999</v>
      </c>
      <c r="I45" s="206">
        <f t="shared" si="3"/>
        <v>1.4109966085556841E-2</v>
      </c>
      <c r="J45" s="205">
        <v>171.161</v>
      </c>
      <c r="K45" s="205">
        <v>207.94399999999999</v>
      </c>
      <c r="L45" s="205"/>
      <c r="M45" s="179" t="s">
        <v>929</v>
      </c>
    </row>
    <row r="46" spans="1:13" x14ac:dyDescent="0.3">
      <c r="A46" s="179" t="s">
        <v>742</v>
      </c>
      <c r="B46" s="205">
        <v>27810.187000000002</v>
      </c>
      <c r="C46" s="206">
        <f t="shared" si="0"/>
        <v>2.102541850613775</v>
      </c>
      <c r="D46" s="205">
        <v>71644.975999999995</v>
      </c>
      <c r="E46" s="206">
        <f t="shared" si="1"/>
        <v>3.0138209043792226</v>
      </c>
      <c r="F46" s="205">
        <v>254341.77499999999</v>
      </c>
      <c r="G46" s="206">
        <f t="shared" si="2"/>
        <v>21.335691700738753</v>
      </c>
      <c r="H46" s="205">
        <v>260114.79699999999</v>
      </c>
      <c r="I46" s="206">
        <f t="shared" si="3"/>
        <v>17.649996941587652</v>
      </c>
      <c r="J46" s="205">
        <v>226531.58799999999</v>
      </c>
      <c r="K46" s="205">
        <v>188469.821</v>
      </c>
      <c r="L46" s="205"/>
      <c r="M46" s="179" t="s">
        <v>930</v>
      </c>
    </row>
    <row r="47" spans="1:13" x14ac:dyDescent="0.3">
      <c r="A47" s="179" t="s">
        <v>743</v>
      </c>
      <c r="B47" s="205" t="s">
        <v>744</v>
      </c>
      <c r="C47" s="206" t="str">
        <f t="shared" si="0"/>
        <v>x</v>
      </c>
      <c r="D47" s="205">
        <v>2.34</v>
      </c>
      <c r="E47" s="206">
        <f t="shared" si="1"/>
        <v>9.843454921734333E-5</v>
      </c>
      <c r="F47" s="205">
        <v>5629.3249999999998</v>
      </c>
      <c r="G47" s="206">
        <f t="shared" si="2"/>
        <v>0.47222106035574057</v>
      </c>
      <c r="H47" s="205">
        <v>35882.813999999998</v>
      </c>
      <c r="I47" s="206">
        <f t="shared" si="3"/>
        <v>2.4348155685874282</v>
      </c>
      <c r="J47" s="205">
        <v>5629.1750000000002</v>
      </c>
      <c r="K47" s="205">
        <v>35880.474000000002</v>
      </c>
      <c r="L47" s="205"/>
      <c r="M47" s="179" t="s">
        <v>931</v>
      </c>
    </row>
    <row r="48" spans="1:13" x14ac:dyDescent="0.3">
      <c r="A48" s="179" t="s">
        <v>712</v>
      </c>
      <c r="B48" s="205">
        <v>345.779</v>
      </c>
      <c r="C48" s="206">
        <f t="shared" si="0"/>
        <v>2.6142032722159703E-2</v>
      </c>
      <c r="D48" s="205">
        <v>132.249</v>
      </c>
      <c r="E48" s="206">
        <f t="shared" si="1"/>
        <v>5.5631926066001865E-3</v>
      </c>
      <c r="F48" s="205">
        <v>886.52599999999995</v>
      </c>
      <c r="G48" s="206">
        <f t="shared" si="2"/>
        <v>7.4367041830580627E-2</v>
      </c>
      <c r="H48" s="205">
        <v>530.39499999999998</v>
      </c>
      <c r="I48" s="206">
        <f t="shared" si="3"/>
        <v>3.5989763888108914E-2</v>
      </c>
      <c r="J48" s="205">
        <v>540.74699999999996</v>
      </c>
      <c r="K48" s="205">
        <v>398.14599999999996</v>
      </c>
      <c r="L48" s="205"/>
      <c r="M48" s="179" t="s">
        <v>902</v>
      </c>
    </row>
    <row r="49" spans="1:13" x14ac:dyDescent="0.3">
      <c r="A49" s="179" t="s">
        <v>713</v>
      </c>
      <c r="B49" s="205">
        <v>5.891</v>
      </c>
      <c r="C49" s="206">
        <f t="shared" si="0"/>
        <v>4.4537902754719871E-4</v>
      </c>
      <c r="D49" s="205">
        <v>17.027999999999999</v>
      </c>
      <c r="E49" s="206">
        <f t="shared" si="1"/>
        <v>7.1630064276620605E-4</v>
      </c>
      <c r="F49" s="205">
        <v>0.81799999999999995</v>
      </c>
      <c r="G49" s="206">
        <f t="shared" si="2"/>
        <v>6.861867583964255E-5</v>
      </c>
      <c r="H49" s="205">
        <v>0.95799999999999996</v>
      </c>
      <c r="I49" s="206">
        <f t="shared" si="3"/>
        <v>6.5004748922611159E-5</v>
      </c>
      <c r="J49" s="205">
        <v>-5.0730000000000004</v>
      </c>
      <c r="K49" s="205">
        <v>-16.07</v>
      </c>
      <c r="L49" s="205"/>
      <c r="M49" s="179" t="s">
        <v>903</v>
      </c>
    </row>
    <row r="50" spans="1:13" x14ac:dyDescent="0.3">
      <c r="A50" s="179" t="s">
        <v>745</v>
      </c>
      <c r="B50" s="205">
        <v>2.1160000000000001</v>
      </c>
      <c r="C50" s="206">
        <f t="shared" si="0"/>
        <v>1.5997657821929594E-4</v>
      </c>
      <c r="D50" s="205">
        <v>2036.8030000000001</v>
      </c>
      <c r="E50" s="206">
        <f t="shared" si="1"/>
        <v>8.5680250063902799E-2</v>
      </c>
      <c r="F50" s="205">
        <v>1268.713</v>
      </c>
      <c r="G50" s="206">
        <f t="shared" si="2"/>
        <v>0.10642714679772669</v>
      </c>
      <c r="H50" s="205">
        <v>1042.999</v>
      </c>
      <c r="I50" s="206">
        <f t="shared" si="3"/>
        <v>7.0772325805359623E-2</v>
      </c>
      <c r="J50" s="205">
        <v>1266.597</v>
      </c>
      <c r="K50" s="205">
        <v>-993.80400000000009</v>
      </c>
      <c r="L50" s="205"/>
      <c r="M50" s="179" t="s">
        <v>932</v>
      </c>
    </row>
    <row r="51" spans="1:13" x14ac:dyDescent="0.3">
      <c r="A51" s="179" t="s">
        <v>746</v>
      </c>
      <c r="B51" s="205">
        <v>0.59699999999999998</v>
      </c>
      <c r="C51" s="206">
        <f t="shared" si="0"/>
        <v>4.513516880761799E-5</v>
      </c>
      <c r="D51" s="205" t="s">
        <v>722</v>
      </c>
      <c r="E51" s="206" t="str">
        <f t="shared" si="1"/>
        <v>x</v>
      </c>
      <c r="F51" s="205">
        <v>40.119</v>
      </c>
      <c r="G51" s="206">
        <f t="shared" si="2"/>
        <v>3.3654188948785079E-3</v>
      </c>
      <c r="H51" s="205">
        <v>31.274000000000001</v>
      </c>
      <c r="I51" s="206">
        <f t="shared" si="3"/>
        <v>2.1220861354965983E-3</v>
      </c>
      <c r="J51" s="205">
        <v>39.521999999999998</v>
      </c>
      <c r="K51" s="205">
        <v>31.274000000000001</v>
      </c>
      <c r="L51" s="205"/>
      <c r="M51" s="179" t="s">
        <v>933</v>
      </c>
    </row>
    <row r="52" spans="1:13" x14ac:dyDescent="0.3">
      <c r="A52" s="179" t="s">
        <v>747</v>
      </c>
      <c r="B52" s="205">
        <v>34.194000000000003</v>
      </c>
      <c r="C52" s="206">
        <f t="shared" si="0"/>
        <v>2.5851791661770348E-3</v>
      </c>
      <c r="D52" s="205">
        <v>60.469000000000001</v>
      </c>
      <c r="E52" s="206">
        <f t="shared" si="1"/>
        <v>2.5436917763348435E-3</v>
      </c>
      <c r="F52" s="205">
        <v>1549.6890000000001</v>
      </c>
      <c r="G52" s="206">
        <f t="shared" si="2"/>
        <v>0.12999707474726141</v>
      </c>
      <c r="H52" s="205">
        <v>1061.146</v>
      </c>
      <c r="I52" s="206">
        <f t="shared" si="3"/>
        <v>7.200368402947091E-2</v>
      </c>
      <c r="J52" s="205">
        <v>1515.4950000000001</v>
      </c>
      <c r="K52" s="205">
        <v>1000.6769999999999</v>
      </c>
      <c r="L52" s="205"/>
      <c r="M52" s="179" t="s">
        <v>934</v>
      </c>
    </row>
    <row r="53" spans="1:13" x14ac:dyDescent="0.3">
      <c r="A53" s="179" t="s">
        <v>714</v>
      </c>
      <c r="B53" s="205">
        <v>1393.854</v>
      </c>
      <c r="C53" s="206">
        <f t="shared" si="0"/>
        <v>0.10537995910079327</v>
      </c>
      <c r="D53" s="205">
        <v>1122.951</v>
      </c>
      <c r="E53" s="206">
        <f t="shared" si="1"/>
        <v>4.7238109178702949E-2</v>
      </c>
      <c r="F53" s="205">
        <v>14312.231</v>
      </c>
      <c r="G53" s="206">
        <f t="shared" si="2"/>
        <v>1.2005945471040136</v>
      </c>
      <c r="H53" s="205">
        <v>27614.252</v>
      </c>
      <c r="I53" s="206">
        <f t="shared" si="3"/>
        <v>1.8737552379391575</v>
      </c>
      <c r="J53" s="205">
        <v>12918.377</v>
      </c>
      <c r="K53" s="205">
        <v>26491.300999999999</v>
      </c>
      <c r="L53" s="205"/>
      <c r="M53" s="179" t="s">
        <v>904</v>
      </c>
    </row>
    <row r="54" spans="1:13" x14ac:dyDescent="0.3">
      <c r="A54" s="179" t="s">
        <v>748</v>
      </c>
      <c r="B54" s="205">
        <v>90667.728000000003</v>
      </c>
      <c r="C54" s="206">
        <f t="shared" si="0"/>
        <v>6.8547792440254494</v>
      </c>
      <c r="D54" s="205">
        <v>104416.659</v>
      </c>
      <c r="E54" s="206">
        <f t="shared" si="1"/>
        <v>4.3923960510453224</v>
      </c>
      <c r="F54" s="205">
        <v>10953.564</v>
      </c>
      <c r="G54" s="206">
        <f t="shared" si="2"/>
        <v>0.91884970342882444</v>
      </c>
      <c r="H54" s="205">
        <v>12495.978999999999</v>
      </c>
      <c r="I54" s="206">
        <f t="shared" si="3"/>
        <v>0.84791020609313317</v>
      </c>
      <c r="J54" s="205">
        <v>-79714.164000000004</v>
      </c>
      <c r="K54" s="205">
        <v>-91920.68</v>
      </c>
      <c r="L54" s="205"/>
      <c r="M54" s="179" t="s">
        <v>935</v>
      </c>
    </row>
    <row r="55" spans="1:13" x14ac:dyDescent="0.3">
      <c r="A55" s="179" t="s">
        <v>749</v>
      </c>
      <c r="B55" s="205">
        <v>50.371000000000002</v>
      </c>
      <c r="C55" s="206">
        <f t="shared" si="0"/>
        <v>3.8082137152571629E-3</v>
      </c>
      <c r="D55" s="205">
        <v>47.113</v>
      </c>
      <c r="E55" s="206">
        <f t="shared" si="1"/>
        <v>1.9818576569558531E-3</v>
      </c>
      <c r="F55" s="205">
        <v>23.196000000000002</v>
      </c>
      <c r="G55" s="206">
        <f t="shared" si="2"/>
        <v>1.9458176097510375E-3</v>
      </c>
      <c r="H55" s="205">
        <v>68.108999999999995</v>
      </c>
      <c r="I55" s="206">
        <f t="shared" si="3"/>
        <v>4.6215119461066002E-3</v>
      </c>
      <c r="J55" s="205">
        <v>-27.175000000000001</v>
      </c>
      <c r="K55" s="205">
        <v>20.995999999999995</v>
      </c>
      <c r="L55" s="205"/>
      <c r="M55" s="179" t="s">
        <v>936</v>
      </c>
    </row>
    <row r="56" spans="1:13" x14ac:dyDescent="0.3">
      <c r="A56" s="179" t="s">
        <v>750</v>
      </c>
      <c r="B56" s="205">
        <v>90047.031000000003</v>
      </c>
      <c r="C56" s="206">
        <f t="shared" si="0"/>
        <v>6.8078525038690305</v>
      </c>
      <c r="D56" s="205">
        <v>145457.96400000001</v>
      </c>
      <c r="E56" s="206">
        <f t="shared" si="1"/>
        <v>6.1188415027404073</v>
      </c>
      <c r="F56" s="205">
        <v>41132.616999999998</v>
      </c>
      <c r="G56" s="206">
        <f t="shared" si="2"/>
        <v>3.4504470811236803</v>
      </c>
      <c r="H56" s="205">
        <v>54297.667999999998</v>
      </c>
      <c r="I56" s="206">
        <f t="shared" si="3"/>
        <v>3.6843489305044863</v>
      </c>
      <c r="J56" s="205">
        <v>-48914.414000000004</v>
      </c>
      <c r="K56" s="205">
        <v>-91160.296000000002</v>
      </c>
      <c r="L56" s="205"/>
      <c r="M56" s="179" t="s">
        <v>937</v>
      </c>
    </row>
    <row r="57" spans="1:13" x14ac:dyDescent="0.3">
      <c r="A57" s="179" t="s">
        <v>751</v>
      </c>
      <c r="B57" s="205">
        <v>29991.863000000001</v>
      </c>
      <c r="C57" s="206">
        <f t="shared" si="0"/>
        <v>2.2674837510216959</v>
      </c>
      <c r="D57" s="205">
        <v>34272.595000000001</v>
      </c>
      <c r="E57" s="206">
        <f t="shared" si="1"/>
        <v>1.4417125809117841</v>
      </c>
      <c r="F57" s="205">
        <v>2412.58</v>
      </c>
      <c r="G57" s="206">
        <f t="shared" si="2"/>
        <v>0.20238147305281762</v>
      </c>
      <c r="H57" s="205">
        <v>4012.5140000000001</v>
      </c>
      <c r="I57" s="206">
        <f t="shared" si="3"/>
        <v>0.27226770889192292</v>
      </c>
      <c r="J57" s="205">
        <v>-27579.283000000003</v>
      </c>
      <c r="K57" s="205">
        <v>-30260.081000000002</v>
      </c>
      <c r="L57" s="205"/>
      <c r="M57" s="179" t="s">
        <v>938</v>
      </c>
    </row>
    <row r="58" spans="1:13" x14ac:dyDescent="0.3">
      <c r="A58" s="179" t="s">
        <v>752</v>
      </c>
      <c r="B58" s="205" t="s">
        <v>722</v>
      </c>
      <c r="C58" s="206" t="str">
        <f t="shared" si="0"/>
        <v>x</v>
      </c>
      <c r="D58" s="205" t="s">
        <v>744</v>
      </c>
      <c r="E58" s="206" t="str">
        <f t="shared" si="1"/>
        <v>x</v>
      </c>
      <c r="F58" s="205" t="s">
        <v>744</v>
      </c>
      <c r="G58" s="206" t="str">
        <f t="shared" si="2"/>
        <v>x</v>
      </c>
      <c r="H58" s="205">
        <v>3.387</v>
      </c>
      <c r="I58" s="206">
        <f t="shared" si="3"/>
        <v>2.2982367912409603E-4</v>
      </c>
      <c r="J58" s="205" t="s">
        <v>744</v>
      </c>
      <c r="K58" s="205">
        <v>3.214</v>
      </c>
      <c r="L58" s="205"/>
      <c r="M58" s="179" t="s">
        <v>939</v>
      </c>
    </row>
    <row r="59" spans="1:13" x14ac:dyDescent="0.3">
      <c r="A59" s="179" t="s">
        <v>753</v>
      </c>
      <c r="B59" s="205" t="s">
        <v>744</v>
      </c>
      <c r="C59" s="206" t="str">
        <f t="shared" si="0"/>
        <v>x</v>
      </c>
      <c r="D59" s="205" t="s">
        <v>722</v>
      </c>
      <c r="E59" s="206" t="str">
        <f t="shared" si="1"/>
        <v>x</v>
      </c>
      <c r="F59" s="205">
        <v>11.499000000000001</v>
      </c>
      <c r="G59" s="206">
        <f t="shared" si="2"/>
        <v>9.6460409960886281E-4</v>
      </c>
      <c r="H59" s="205">
        <v>140.73099999999999</v>
      </c>
      <c r="I59" s="206">
        <f t="shared" si="3"/>
        <v>9.5492519004467535E-3</v>
      </c>
      <c r="J59" s="205">
        <v>11.280000000000001</v>
      </c>
      <c r="K59" s="205">
        <v>140.73099999999999</v>
      </c>
      <c r="L59" s="205"/>
      <c r="M59" s="179" t="s">
        <v>940</v>
      </c>
    </row>
    <row r="60" spans="1:13" x14ac:dyDescent="0.3">
      <c r="A60" s="179" t="s">
        <v>754</v>
      </c>
      <c r="B60" s="205">
        <v>1923.375</v>
      </c>
      <c r="C60" s="206">
        <f t="shared" si="0"/>
        <v>0.14541349297378939</v>
      </c>
      <c r="D60" s="205">
        <v>3292.5390000000002</v>
      </c>
      <c r="E60" s="206">
        <f t="shared" si="1"/>
        <v>0.13850409925022325</v>
      </c>
      <c r="F60" s="205">
        <v>1760.365</v>
      </c>
      <c r="G60" s="206">
        <f t="shared" si="2"/>
        <v>0.14766982309835253</v>
      </c>
      <c r="H60" s="205">
        <v>2222.6350000000002</v>
      </c>
      <c r="I60" s="206">
        <f t="shared" si="3"/>
        <v>0.15081610659875561</v>
      </c>
      <c r="J60" s="205">
        <v>-163.01</v>
      </c>
      <c r="K60" s="205">
        <v>-1069.904</v>
      </c>
      <c r="L60" s="205"/>
      <c r="M60" s="179" t="s">
        <v>941</v>
      </c>
    </row>
    <row r="61" spans="1:13" x14ac:dyDescent="0.3">
      <c r="A61" s="179" t="s">
        <v>755</v>
      </c>
      <c r="B61" s="205">
        <v>159133.48499999999</v>
      </c>
      <c r="C61" s="206">
        <f t="shared" si="0"/>
        <v>12.03101626200929</v>
      </c>
      <c r="D61" s="205">
        <v>273102.83999999997</v>
      </c>
      <c r="E61" s="206">
        <f t="shared" si="1"/>
        <v>11.48835681426335</v>
      </c>
      <c r="F61" s="205">
        <v>224061.15500000003</v>
      </c>
      <c r="G61" s="206">
        <f t="shared" si="2"/>
        <v>18.795574282641695</v>
      </c>
      <c r="H61" s="205">
        <v>281535.05800000008</v>
      </c>
      <c r="I61" s="206">
        <f t="shared" si="3"/>
        <v>19.103461125472624</v>
      </c>
      <c r="J61" s="205">
        <v>64927.670000000042</v>
      </c>
      <c r="K61" s="205">
        <v>8432.2180000001099</v>
      </c>
      <c r="L61" s="205"/>
      <c r="M61" s="179" t="s">
        <v>755</v>
      </c>
    </row>
    <row r="62" spans="1:13" x14ac:dyDescent="0.3">
      <c r="A62" s="179" t="s">
        <v>717</v>
      </c>
      <c r="B62" s="205">
        <v>2630.433</v>
      </c>
      <c r="C62" s="206">
        <f t="shared" si="0"/>
        <v>0.19886940953455448</v>
      </c>
      <c r="D62" s="205">
        <v>2375.41</v>
      </c>
      <c r="E62" s="206">
        <f t="shared" si="1"/>
        <v>9.9924107930072434E-2</v>
      </c>
      <c r="F62" s="205">
        <v>50043.267999999996</v>
      </c>
      <c r="G62" s="206">
        <f t="shared" si="2"/>
        <v>4.1979251648512923</v>
      </c>
      <c r="H62" s="205">
        <v>94805.407000000007</v>
      </c>
      <c r="I62" s="206">
        <f t="shared" si="3"/>
        <v>6.4329871383517352</v>
      </c>
      <c r="J62" s="205">
        <v>47412.834999999999</v>
      </c>
      <c r="K62" s="205">
        <v>92429.997000000003</v>
      </c>
      <c r="L62" s="205"/>
      <c r="M62" s="179" t="s">
        <v>907</v>
      </c>
    </row>
    <row r="63" spans="1:13" x14ac:dyDescent="0.3">
      <c r="A63" s="179" t="s">
        <v>756</v>
      </c>
      <c r="B63" s="205" t="s">
        <v>722</v>
      </c>
      <c r="C63" s="206" t="str">
        <f t="shared" si="0"/>
        <v>x</v>
      </c>
      <c r="D63" s="205" t="s">
        <v>722</v>
      </c>
      <c r="E63" s="206" t="str">
        <f t="shared" si="1"/>
        <v>x</v>
      </c>
      <c r="F63" s="205">
        <v>428.11200000000002</v>
      </c>
      <c r="G63" s="206">
        <f t="shared" si="2"/>
        <v>3.5912565465844808E-2</v>
      </c>
      <c r="H63" s="205">
        <v>330.87799999999999</v>
      </c>
      <c r="I63" s="206">
        <f t="shared" si="3"/>
        <v>2.2451608887281559E-2</v>
      </c>
      <c r="J63" s="205">
        <v>428.11200000000002</v>
      </c>
      <c r="K63" s="205">
        <v>330.87799999999999</v>
      </c>
      <c r="L63" s="205"/>
      <c r="M63" s="179" t="s">
        <v>942</v>
      </c>
    </row>
    <row r="64" spans="1:13" x14ac:dyDescent="0.3">
      <c r="A64" s="179" t="s">
        <v>757</v>
      </c>
      <c r="B64" s="205" t="s">
        <v>722</v>
      </c>
      <c r="C64" s="206" t="str">
        <f t="shared" si="0"/>
        <v>x</v>
      </c>
      <c r="D64" s="205" t="s">
        <v>722</v>
      </c>
      <c r="E64" s="206" t="str">
        <f t="shared" si="1"/>
        <v>x</v>
      </c>
      <c r="F64" s="205">
        <v>624.101</v>
      </c>
      <c r="G64" s="206">
        <f t="shared" si="2"/>
        <v>5.2353281430558382E-2</v>
      </c>
      <c r="H64" s="205" t="s">
        <v>722</v>
      </c>
      <c r="I64" s="206" t="str">
        <f t="shared" si="3"/>
        <v>x</v>
      </c>
      <c r="J64" s="205">
        <v>624.101</v>
      </c>
      <c r="K64" s="205" t="s">
        <v>722</v>
      </c>
      <c r="L64" s="205"/>
      <c r="M64" s="179" t="s">
        <v>943</v>
      </c>
    </row>
    <row r="65" spans="1:13" x14ac:dyDescent="0.3">
      <c r="A65" s="179" t="s">
        <v>758</v>
      </c>
      <c r="B65" s="205" t="s">
        <v>722</v>
      </c>
      <c r="C65" s="206" t="str">
        <f t="shared" si="0"/>
        <v>x</v>
      </c>
      <c r="D65" s="205">
        <v>3472.1959999999999</v>
      </c>
      <c r="E65" s="206">
        <f t="shared" si="1"/>
        <v>0.14606155899754811</v>
      </c>
      <c r="F65" s="205">
        <v>824.255</v>
      </c>
      <c r="G65" s="206">
        <f t="shared" si="2"/>
        <v>6.9143382217854002E-2</v>
      </c>
      <c r="H65" s="205">
        <v>687.30700000000002</v>
      </c>
      <c r="I65" s="206">
        <f t="shared" si="3"/>
        <v>4.6636971782623285E-2</v>
      </c>
      <c r="J65" s="205">
        <v>824.255</v>
      </c>
      <c r="K65" s="205">
        <v>-2784.8890000000001</v>
      </c>
      <c r="L65" s="205"/>
      <c r="M65" s="179" t="s">
        <v>944</v>
      </c>
    </row>
    <row r="66" spans="1:13" x14ac:dyDescent="0.3">
      <c r="A66" s="179" t="s">
        <v>759</v>
      </c>
      <c r="B66" s="205" t="s">
        <v>722</v>
      </c>
      <c r="C66" s="206" t="str">
        <f t="shared" si="0"/>
        <v>x</v>
      </c>
      <c r="D66" s="205" t="s">
        <v>722</v>
      </c>
      <c r="E66" s="206" t="str">
        <f t="shared" si="1"/>
        <v>x</v>
      </c>
      <c r="F66" s="205">
        <v>20.382999999999999</v>
      </c>
      <c r="G66" s="206">
        <f t="shared" si="2"/>
        <v>1.7098465399015086E-3</v>
      </c>
      <c r="H66" s="205">
        <v>0.96499999999999997</v>
      </c>
      <c r="I66" s="206">
        <f t="shared" si="3"/>
        <v>6.5479731430396408E-5</v>
      </c>
      <c r="J66" s="205">
        <v>20.382999999999999</v>
      </c>
      <c r="K66" s="205">
        <v>0.96499999999999997</v>
      </c>
      <c r="L66" s="205"/>
      <c r="M66" s="179" t="s">
        <v>945</v>
      </c>
    </row>
    <row r="67" spans="1:13" x14ac:dyDescent="0.3">
      <c r="A67" s="179" t="s">
        <v>760</v>
      </c>
      <c r="B67" s="205">
        <v>111.462</v>
      </c>
      <c r="C67" s="206">
        <f t="shared" si="0"/>
        <v>8.4268947833077337E-3</v>
      </c>
      <c r="D67" s="205">
        <v>200.53100000000001</v>
      </c>
      <c r="E67" s="206">
        <f t="shared" si="1"/>
        <v>8.4355464055996046E-3</v>
      </c>
      <c r="F67" s="205">
        <v>86.355999999999995</v>
      </c>
      <c r="G67" s="206">
        <f t="shared" si="2"/>
        <v>7.2440517980540001E-3</v>
      </c>
      <c r="H67" s="205">
        <v>297.41699999999997</v>
      </c>
      <c r="I67" s="206">
        <f t="shared" si="3"/>
        <v>2.0181124645424053E-2</v>
      </c>
      <c r="J67" s="205">
        <v>-25.106000000000009</v>
      </c>
      <c r="K67" s="205">
        <v>96.885999999999967</v>
      </c>
      <c r="L67" s="205"/>
      <c r="M67" s="179" t="s">
        <v>946</v>
      </c>
    </row>
    <row r="68" spans="1:13" x14ac:dyDescent="0.3">
      <c r="A68" s="179" t="s">
        <v>761</v>
      </c>
      <c r="B68" s="205">
        <v>334.459</v>
      </c>
      <c r="C68" s="206">
        <f t="shared" si="0"/>
        <v>2.5286203390665171E-2</v>
      </c>
      <c r="D68" s="205" t="s">
        <v>722</v>
      </c>
      <c r="E68" s="206" t="str">
        <f t="shared" si="1"/>
        <v>x</v>
      </c>
      <c r="F68" s="205" t="s">
        <v>722</v>
      </c>
      <c r="G68" s="206" t="str">
        <f t="shared" si="2"/>
        <v>x</v>
      </c>
      <c r="H68" s="205">
        <v>38.159999999999997</v>
      </c>
      <c r="I68" s="206">
        <f t="shared" si="3"/>
        <v>2.5893332138693542E-3</v>
      </c>
      <c r="J68" s="205">
        <v>-334.459</v>
      </c>
      <c r="K68" s="205">
        <v>38.159999999999997</v>
      </c>
      <c r="L68" s="205"/>
      <c r="M68" s="179" t="s">
        <v>947</v>
      </c>
    </row>
    <row r="69" spans="1:13" x14ac:dyDescent="0.3">
      <c r="A69" s="179" t="s">
        <v>718</v>
      </c>
      <c r="B69" s="205">
        <v>392.78500000000003</v>
      </c>
      <c r="C69" s="206">
        <f t="shared" si="0"/>
        <v>2.9695841340201402E-2</v>
      </c>
      <c r="D69" s="205">
        <v>349.28199999999998</v>
      </c>
      <c r="E69" s="206">
        <f t="shared" si="1"/>
        <v>1.4692912914415431E-2</v>
      </c>
      <c r="F69" s="205">
        <v>1107.43</v>
      </c>
      <c r="G69" s="206">
        <f t="shared" si="2"/>
        <v>9.2897775287402631E-2</v>
      </c>
      <c r="H69" s="205">
        <v>760.64400000000001</v>
      </c>
      <c r="I69" s="206">
        <f t="shared" si="3"/>
        <v>5.1613227807401504E-2</v>
      </c>
      <c r="J69" s="205">
        <v>714.64499999999998</v>
      </c>
      <c r="K69" s="205">
        <v>411.36200000000002</v>
      </c>
      <c r="L69" s="205"/>
      <c r="M69" s="179" t="s">
        <v>908</v>
      </c>
    </row>
    <row r="70" spans="1:13" x14ac:dyDescent="0.3">
      <c r="A70" s="179" t="s">
        <v>762</v>
      </c>
      <c r="B70" s="205">
        <v>3387.143</v>
      </c>
      <c r="C70" s="206">
        <f t="shared" si="0"/>
        <v>0.25607918103943328</v>
      </c>
      <c r="D70" s="205">
        <v>1411.39</v>
      </c>
      <c r="E70" s="206">
        <f t="shared" si="1"/>
        <v>5.937159761532744E-2</v>
      </c>
      <c r="F70" s="205">
        <v>3607.4870000000001</v>
      </c>
      <c r="G70" s="206">
        <f t="shared" si="2"/>
        <v>0.30261733624538462</v>
      </c>
      <c r="H70" s="205">
        <v>7180.3729999999996</v>
      </c>
      <c r="I70" s="206">
        <f t="shared" si="3"/>
        <v>0.48722165348193758</v>
      </c>
      <c r="J70" s="205">
        <v>220.34400000000005</v>
      </c>
      <c r="K70" s="205">
        <v>5768.9829999999993</v>
      </c>
      <c r="L70" s="205"/>
      <c r="M70" s="179" t="s">
        <v>948</v>
      </c>
    </row>
    <row r="71" spans="1:13" x14ac:dyDescent="0.3">
      <c r="A71" s="179" t="s">
        <v>763</v>
      </c>
      <c r="B71" s="205">
        <v>1169.4469999999999</v>
      </c>
      <c r="C71" s="206">
        <f t="shared" si="0"/>
        <v>8.8414049843488177E-2</v>
      </c>
      <c r="D71" s="205">
        <v>328.06700000000001</v>
      </c>
      <c r="E71" s="206">
        <f t="shared" si="1"/>
        <v>1.380048173422486E-2</v>
      </c>
      <c r="F71" s="205">
        <v>2102.7570000000001</v>
      </c>
      <c r="G71" s="206">
        <f t="shared" si="2"/>
        <v>0.17639168820603821</v>
      </c>
      <c r="H71" s="205">
        <v>1773.075</v>
      </c>
      <c r="I71" s="206">
        <f t="shared" si="3"/>
        <v>0.12031137285590687</v>
      </c>
      <c r="J71" s="205">
        <v>933.31000000000017</v>
      </c>
      <c r="K71" s="205">
        <v>1445.008</v>
      </c>
      <c r="L71" s="205"/>
      <c r="M71" s="179" t="s">
        <v>949</v>
      </c>
    </row>
    <row r="72" spans="1:13" x14ac:dyDescent="0.3">
      <c r="A72" s="179" t="s">
        <v>731</v>
      </c>
      <c r="B72" s="205">
        <v>417.09</v>
      </c>
      <c r="C72" s="206">
        <f t="shared" si="0"/>
        <v>3.1533379494086078E-2</v>
      </c>
      <c r="D72" s="205">
        <v>392.50599999999997</v>
      </c>
      <c r="E72" s="206">
        <f t="shared" si="1"/>
        <v>1.6511175715855791E-2</v>
      </c>
      <c r="F72" s="205">
        <v>17733.43</v>
      </c>
      <c r="G72" s="206">
        <f t="shared" si="2"/>
        <v>1.4875849446149052</v>
      </c>
      <c r="H72" s="205">
        <v>19050.129000000001</v>
      </c>
      <c r="I72" s="206">
        <f t="shared" si="3"/>
        <v>1.2926397208646698</v>
      </c>
      <c r="J72" s="205">
        <v>17316.34</v>
      </c>
      <c r="K72" s="205">
        <v>18657.623</v>
      </c>
      <c r="L72" s="205"/>
      <c r="M72" s="179" t="s">
        <v>950</v>
      </c>
    </row>
    <row r="73" spans="1:13" x14ac:dyDescent="0.3">
      <c r="A73" s="179" t="s">
        <v>764</v>
      </c>
      <c r="B73" s="205" t="s">
        <v>722</v>
      </c>
      <c r="C73" s="206" t="str">
        <f t="shared" si="0"/>
        <v>x</v>
      </c>
      <c r="D73" s="205">
        <v>1.5</v>
      </c>
      <c r="E73" s="206">
        <f t="shared" si="1"/>
        <v>6.3099070011117523E-5</v>
      </c>
      <c r="F73" s="205">
        <v>37.732999999999997</v>
      </c>
      <c r="G73" s="206">
        <f t="shared" si="2"/>
        <v>3.1652671093609199E-3</v>
      </c>
      <c r="H73" s="205">
        <v>142.417</v>
      </c>
      <c r="I73" s="206">
        <f t="shared" si="3"/>
        <v>9.6636548301790321E-3</v>
      </c>
      <c r="J73" s="205">
        <v>37.732999999999997</v>
      </c>
      <c r="K73" s="205">
        <v>140.917</v>
      </c>
      <c r="L73" s="205"/>
      <c r="M73" s="179" t="s">
        <v>951</v>
      </c>
    </row>
    <row r="74" spans="1:13" x14ac:dyDescent="0.3">
      <c r="A74" s="179" t="s">
        <v>719</v>
      </c>
      <c r="B74" s="205">
        <v>745.53399999999999</v>
      </c>
      <c r="C74" s="206">
        <f t="shared" si="0"/>
        <v>5.6364829048272495E-2</v>
      </c>
      <c r="D74" s="205">
        <v>59640.264000000003</v>
      </c>
      <c r="E74" s="206">
        <f t="shared" si="1"/>
        <v>2.5088301290783548</v>
      </c>
      <c r="F74" s="205">
        <v>10590.715</v>
      </c>
      <c r="G74" s="206">
        <f t="shared" si="2"/>
        <v>0.88841178422376532</v>
      </c>
      <c r="H74" s="205">
        <v>9876.9310000000005</v>
      </c>
      <c r="I74" s="206">
        <f t="shared" si="3"/>
        <v>0.6701956365145666</v>
      </c>
      <c r="J74" s="205">
        <v>9845.1810000000005</v>
      </c>
      <c r="K74" s="205">
        <v>-49763.332999999999</v>
      </c>
      <c r="L74" s="205"/>
      <c r="M74" s="179" t="s">
        <v>909</v>
      </c>
    </row>
    <row r="75" spans="1:13" x14ac:dyDescent="0.3">
      <c r="A75" s="179" t="s">
        <v>765</v>
      </c>
      <c r="B75" s="205">
        <v>6171.2730000000001</v>
      </c>
      <c r="C75" s="206">
        <f t="shared" si="0"/>
        <v>0.46656859064136541</v>
      </c>
      <c r="D75" s="205">
        <v>34378.324000000001</v>
      </c>
      <c r="E75" s="206">
        <f t="shared" si="1"/>
        <v>1.4461601819605878</v>
      </c>
      <c r="F75" s="205">
        <v>11340.906000000001</v>
      </c>
      <c r="G75" s="206">
        <f t="shared" si="2"/>
        <v>0.95134224027121927</v>
      </c>
      <c r="H75" s="205">
        <v>13333.093999999999</v>
      </c>
      <c r="I75" s="206">
        <f t="shared" si="3"/>
        <v>0.90471234637951281</v>
      </c>
      <c r="J75" s="205">
        <v>5169.6330000000007</v>
      </c>
      <c r="K75" s="205">
        <v>-21045.230000000003</v>
      </c>
      <c r="L75" s="205"/>
      <c r="M75" s="179" t="s">
        <v>952</v>
      </c>
    </row>
    <row r="76" spans="1:13" x14ac:dyDescent="0.3">
      <c r="A76" s="179" t="s">
        <v>766</v>
      </c>
      <c r="B76" s="205">
        <v>274.19200000000001</v>
      </c>
      <c r="C76" s="206">
        <f t="shared" si="0"/>
        <v>2.072981944003081E-2</v>
      </c>
      <c r="D76" s="205">
        <v>2727.3130000000001</v>
      </c>
      <c r="E76" s="206">
        <f t="shared" si="1"/>
        <v>0.11472727595282063</v>
      </c>
      <c r="F76" s="205">
        <v>371.637</v>
      </c>
      <c r="G76" s="206">
        <f t="shared" si="2"/>
        <v>3.1175108597820588E-2</v>
      </c>
      <c r="H76" s="205">
        <v>120.25</v>
      </c>
      <c r="I76" s="206">
        <f t="shared" si="3"/>
        <v>8.1595209373110551E-3</v>
      </c>
      <c r="J76" s="205">
        <v>97.444999999999993</v>
      </c>
      <c r="K76" s="205">
        <v>-2607.0630000000001</v>
      </c>
      <c r="L76" s="205"/>
      <c r="M76" s="179" t="s">
        <v>953</v>
      </c>
    </row>
    <row r="77" spans="1:13" x14ac:dyDescent="0.3">
      <c r="A77" s="179" t="s">
        <v>720</v>
      </c>
      <c r="B77" s="205">
        <v>136.11099999999999</v>
      </c>
      <c r="C77" s="206">
        <f t="shared" si="0"/>
        <v>1.0290440471647727E-2</v>
      </c>
      <c r="D77" s="205">
        <v>420.95400000000001</v>
      </c>
      <c r="E77" s="206">
        <f t="shared" si="1"/>
        <v>1.7707870611639975E-2</v>
      </c>
      <c r="F77" s="205">
        <v>414.60199999999998</v>
      </c>
      <c r="G77" s="206">
        <f t="shared" si="2"/>
        <v>3.4779266797637501E-2</v>
      </c>
      <c r="H77" s="205">
        <v>480.05500000000001</v>
      </c>
      <c r="I77" s="206">
        <f t="shared" si="3"/>
        <v>3.2573961110693217E-2</v>
      </c>
      <c r="J77" s="205">
        <v>278.49099999999999</v>
      </c>
      <c r="K77" s="205">
        <v>59.100999999999999</v>
      </c>
      <c r="L77" s="205"/>
      <c r="M77" s="179" t="s">
        <v>910</v>
      </c>
    </row>
    <row r="78" spans="1:13" x14ac:dyDescent="0.3">
      <c r="A78" s="179" t="s">
        <v>767</v>
      </c>
      <c r="B78" s="205">
        <v>87.284999999999997</v>
      </c>
      <c r="C78" s="206">
        <f t="shared" ref="C78:C141" si="4">IF(B78=0,0,IF(OR(B78="x",B78="Ə"),"x",B78/$B$12*100))</f>
        <v>6.5990338515459568E-3</v>
      </c>
      <c r="D78" s="205">
        <v>548.67200000000003</v>
      </c>
      <c r="E78" s="206">
        <f t="shared" ref="E78:E141" si="5">IF(D78=0,0,IF(OR(D78="x",D78="Ə"),"x",D78/$D$12*100))</f>
        <v>2.3080461960759916E-2</v>
      </c>
      <c r="F78" s="205">
        <v>792.83799999999997</v>
      </c>
      <c r="G78" s="206">
        <f t="shared" ref="G78:G141" si="6">IF(F78=0,0,IF(OR(F78="x",F78="Ə"),"x",F78/$F$12*100))</f>
        <v>6.6507938527323368E-2</v>
      </c>
      <c r="H78" s="205">
        <v>2478.645</v>
      </c>
      <c r="I78" s="206">
        <f t="shared" ref="I78:I141" si="7">IF(H78=0,0,IF(OR(H78="x",H78="Ə"),"x",H78/$H$12*100))</f>
        <v>0.16818757400134188</v>
      </c>
      <c r="J78" s="205">
        <v>705.553</v>
      </c>
      <c r="K78" s="205">
        <v>1929.973</v>
      </c>
      <c r="L78" s="205"/>
      <c r="M78" s="179" t="s">
        <v>954</v>
      </c>
    </row>
    <row r="79" spans="1:13" x14ac:dyDescent="0.3">
      <c r="A79" s="179" t="s">
        <v>768</v>
      </c>
      <c r="B79" s="205">
        <v>115.881</v>
      </c>
      <c r="C79" s="206">
        <f t="shared" si="4"/>
        <v>8.760985756441509E-3</v>
      </c>
      <c r="D79" s="205">
        <v>516.73900000000003</v>
      </c>
      <c r="E79" s="206">
        <f t="shared" si="5"/>
        <v>2.173716689231657E-2</v>
      </c>
      <c r="F79" s="205">
        <v>75.102999999999994</v>
      </c>
      <c r="G79" s="206">
        <f t="shared" si="6"/>
        <v>6.3000836327440999E-3</v>
      </c>
      <c r="H79" s="205">
        <v>259.17399999999998</v>
      </c>
      <c r="I79" s="206">
        <f t="shared" si="7"/>
        <v>1.7586159496105244E-2</v>
      </c>
      <c r="J79" s="205">
        <v>-40.778000000000006</v>
      </c>
      <c r="K79" s="205">
        <v>-257.56500000000005</v>
      </c>
      <c r="L79" s="205"/>
      <c r="M79" s="179" t="s">
        <v>955</v>
      </c>
    </row>
    <row r="80" spans="1:13" x14ac:dyDescent="0.3">
      <c r="A80" s="179" t="s">
        <v>769</v>
      </c>
      <c r="B80" s="205" t="s">
        <v>744</v>
      </c>
      <c r="C80" s="206" t="str">
        <f t="shared" si="4"/>
        <v>x</v>
      </c>
      <c r="D80" s="205" t="s">
        <v>722</v>
      </c>
      <c r="E80" s="206" t="str">
        <f t="shared" si="5"/>
        <v>x</v>
      </c>
      <c r="F80" s="205">
        <v>812.71299999999997</v>
      </c>
      <c r="G80" s="206">
        <f t="shared" si="6"/>
        <v>6.8175171024038403E-2</v>
      </c>
      <c r="H80" s="205">
        <v>1247.3230000000001</v>
      </c>
      <c r="I80" s="206">
        <f t="shared" si="7"/>
        <v>8.4636658079747518E-2</v>
      </c>
      <c r="J80" s="205">
        <v>812.70499999999993</v>
      </c>
      <c r="K80" s="205">
        <v>1247.3230000000001</v>
      </c>
      <c r="L80" s="205"/>
      <c r="M80" s="179" t="s">
        <v>956</v>
      </c>
    </row>
    <row r="81" spans="1:13" x14ac:dyDescent="0.3">
      <c r="A81" s="179" t="s">
        <v>721</v>
      </c>
      <c r="B81" s="205" t="s">
        <v>722</v>
      </c>
      <c r="C81" s="206" t="str">
        <f t="shared" si="4"/>
        <v>x</v>
      </c>
      <c r="D81" s="205" t="s">
        <v>722</v>
      </c>
      <c r="E81" s="206" t="str">
        <f t="shared" si="5"/>
        <v>x</v>
      </c>
      <c r="F81" s="205">
        <v>282.75099999999998</v>
      </c>
      <c r="G81" s="206">
        <f t="shared" si="6"/>
        <v>2.3718825442952042E-2</v>
      </c>
      <c r="H81" s="205">
        <v>459.375</v>
      </c>
      <c r="I81" s="206">
        <f t="shared" si="7"/>
        <v>3.1170727073407619E-2</v>
      </c>
      <c r="J81" s="205">
        <v>282.75099999999998</v>
      </c>
      <c r="K81" s="205">
        <v>459.375</v>
      </c>
      <c r="L81" s="205"/>
      <c r="M81" s="179" t="s">
        <v>911</v>
      </c>
    </row>
    <row r="82" spans="1:13" x14ac:dyDescent="0.3">
      <c r="A82" s="179" t="s">
        <v>732</v>
      </c>
      <c r="B82" s="205">
        <v>19.065000000000001</v>
      </c>
      <c r="C82" s="206">
        <f t="shared" si="4"/>
        <v>1.4413768732282029E-3</v>
      </c>
      <c r="D82" s="205" t="s">
        <v>722</v>
      </c>
      <c r="E82" s="206" t="str">
        <f t="shared" si="5"/>
        <v>x</v>
      </c>
      <c r="F82" s="205">
        <v>7910.085</v>
      </c>
      <c r="G82" s="206">
        <f t="shared" si="6"/>
        <v>0.6635446925171381</v>
      </c>
      <c r="H82" s="205">
        <v>9541.6509999999998</v>
      </c>
      <c r="I82" s="206">
        <f t="shared" si="7"/>
        <v>0.64744533148453198</v>
      </c>
      <c r="J82" s="205">
        <v>7891.02</v>
      </c>
      <c r="K82" s="205">
        <v>9541.6509999999998</v>
      </c>
      <c r="L82" s="205"/>
      <c r="M82" s="179" t="s">
        <v>920</v>
      </c>
    </row>
    <row r="83" spans="1:13" x14ac:dyDescent="0.3">
      <c r="A83" s="179" t="s">
        <v>770</v>
      </c>
      <c r="B83" s="205">
        <v>432.53399999999999</v>
      </c>
      <c r="C83" s="206">
        <f t="shared" si="4"/>
        <v>3.2700996825853E-2</v>
      </c>
      <c r="D83" s="205">
        <v>317.64299999999997</v>
      </c>
      <c r="E83" s="206">
        <f t="shared" si="5"/>
        <v>1.3361985263694266E-2</v>
      </c>
      <c r="F83" s="205">
        <v>645.67399999999998</v>
      </c>
      <c r="G83" s="206">
        <f t="shared" si="6"/>
        <v>5.4162952205483332E-2</v>
      </c>
      <c r="H83" s="205">
        <v>717.08900000000006</v>
      </c>
      <c r="I83" s="206">
        <f t="shared" si="7"/>
        <v>4.8657818789317658E-2</v>
      </c>
      <c r="J83" s="205">
        <v>213.14</v>
      </c>
      <c r="K83" s="205">
        <v>399.44600000000008</v>
      </c>
      <c r="L83" s="205"/>
      <c r="M83" s="179" t="s">
        <v>957</v>
      </c>
    </row>
    <row r="84" spans="1:13" x14ac:dyDescent="0.3">
      <c r="A84" s="179" t="s">
        <v>771</v>
      </c>
      <c r="B84" s="205" t="s">
        <v>722</v>
      </c>
      <c r="C84" s="206" t="str">
        <f t="shared" si="4"/>
        <v>x</v>
      </c>
      <c r="D84" s="205" t="s">
        <v>722</v>
      </c>
      <c r="E84" s="206" t="str">
        <f t="shared" si="5"/>
        <v>x</v>
      </c>
      <c r="F84" s="205">
        <v>249.423</v>
      </c>
      <c r="G84" s="206">
        <f t="shared" si="6"/>
        <v>2.0923075775001423E-2</v>
      </c>
      <c r="H84" s="205">
        <v>7.4390000000000001</v>
      </c>
      <c r="I84" s="206">
        <f t="shared" si="7"/>
        <v>5.0477069648779168E-4</v>
      </c>
      <c r="J84" s="205">
        <v>249.423</v>
      </c>
      <c r="K84" s="205">
        <v>7.4390000000000001</v>
      </c>
      <c r="L84" s="205"/>
      <c r="M84" s="179" t="s">
        <v>958</v>
      </c>
    </row>
    <row r="85" spans="1:13" x14ac:dyDescent="0.3">
      <c r="A85" s="179" t="s">
        <v>772</v>
      </c>
      <c r="B85" s="205">
        <v>71.391999999999996</v>
      </c>
      <c r="C85" s="206">
        <f t="shared" si="4"/>
        <v>5.3974706390510279E-3</v>
      </c>
      <c r="D85" s="205">
        <v>14.236000000000001</v>
      </c>
      <c r="E85" s="206">
        <f t="shared" si="5"/>
        <v>5.988522404521793E-4</v>
      </c>
      <c r="F85" s="205">
        <v>169.30099999999999</v>
      </c>
      <c r="G85" s="206">
        <f t="shared" si="6"/>
        <v>1.4201968751011398E-2</v>
      </c>
      <c r="H85" s="205">
        <v>637.97</v>
      </c>
      <c r="I85" s="206">
        <f t="shared" si="7"/>
        <v>4.3289227213108808E-2</v>
      </c>
      <c r="J85" s="205">
        <v>97.908999999999992</v>
      </c>
      <c r="K85" s="205">
        <v>623.73400000000004</v>
      </c>
      <c r="L85" s="205"/>
      <c r="M85" s="179" t="s">
        <v>959</v>
      </c>
    </row>
    <row r="86" spans="1:13" x14ac:dyDescent="0.3">
      <c r="A86" s="179" t="s">
        <v>726</v>
      </c>
      <c r="B86" s="205" t="s">
        <v>722</v>
      </c>
      <c r="C86" s="206" t="str">
        <f t="shared" si="4"/>
        <v>x</v>
      </c>
      <c r="D86" s="205" t="s">
        <v>722</v>
      </c>
      <c r="E86" s="206" t="str">
        <f t="shared" si="5"/>
        <v>x</v>
      </c>
      <c r="F86" s="205">
        <v>926.50400000000002</v>
      </c>
      <c r="G86" s="206">
        <f t="shared" si="6"/>
        <v>7.7720632811897533E-2</v>
      </c>
      <c r="H86" s="205">
        <v>4953.9870000000001</v>
      </c>
      <c r="I86" s="206">
        <f t="shared" si="7"/>
        <v>0.33615102411365311</v>
      </c>
      <c r="J86" s="205">
        <v>926.50400000000002</v>
      </c>
      <c r="K86" s="205">
        <v>4953.9870000000001</v>
      </c>
      <c r="L86" s="205"/>
      <c r="M86" s="179" t="s">
        <v>915</v>
      </c>
    </row>
    <row r="87" spans="1:13" x14ac:dyDescent="0.3">
      <c r="A87" s="179" t="s">
        <v>773</v>
      </c>
      <c r="B87" s="205">
        <v>17076.133000000002</v>
      </c>
      <c r="C87" s="206">
        <f t="shared" si="4"/>
        <v>1.2910119690725903</v>
      </c>
      <c r="D87" s="205">
        <v>19782.826000000001</v>
      </c>
      <c r="E87" s="206">
        <f t="shared" si="5"/>
        <v>0.83218528186117058</v>
      </c>
      <c r="F87" s="205">
        <v>61764.601999999999</v>
      </c>
      <c r="G87" s="206">
        <f t="shared" si="6"/>
        <v>5.1811799547708288</v>
      </c>
      <c r="H87" s="205">
        <v>51566.101000000002</v>
      </c>
      <c r="I87" s="206">
        <f t="shared" si="7"/>
        <v>3.498999424241136</v>
      </c>
      <c r="J87" s="205">
        <v>44688.468999999997</v>
      </c>
      <c r="K87" s="205">
        <v>31783.275000000001</v>
      </c>
      <c r="L87" s="205"/>
      <c r="M87" s="179" t="s">
        <v>960</v>
      </c>
    </row>
    <row r="88" spans="1:13" x14ac:dyDescent="0.3">
      <c r="A88" s="179" t="s">
        <v>774</v>
      </c>
      <c r="B88" s="205">
        <v>811.46199999999999</v>
      </c>
      <c r="C88" s="206">
        <f t="shared" si="4"/>
        <v>6.1349203267951957E-2</v>
      </c>
      <c r="D88" s="205">
        <v>618.16200000000003</v>
      </c>
      <c r="E88" s="206">
        <f t="shared" si="5"/>
        <v>2.600363154414162E-2</v>
      </c>
      <c r="F88" s="205">
        <v>531.34500000000003</v>
      </c>
      <c r="G88" s="206">
        <f t="shared" si="6"/>
        <v>4.4572359797084196E-2</v>
      </c>
      <c r="H88" s="205">
        <v>307.28699999999998</v>
      </c>
      <c r="I88" s="206">
        <f t="shared" si="7"/>
        <v>2.0850849981401263E-2</v>
      </c>
      <c r="J88" s="205">
        <v>-280.11699999999996</v>
      </c>
      <c r="K88" s="205">
        <v>-310.87500000000006</v>
      </c>
      <c r="L88" s="205"/>
      <c r="M88" s="179" t="s">
        <v>961</v>
      </c>
    </row>
    <row r="89" spans="1:13" x14ac:dyDescent="0.3">
      <c r="A89" s="179" t="s">
        <v>775</v>
      </c>
      <c r="B89" s="205">
        <v>164.916</v>
      </c>
      <c r="C89" s="206">
        <f t="shared" si="4"/>
        <v>1.2468193465790835E-2</v>
      </c>
      <c r="D89" s="205">
        <v>1.2649999999999999</v>
      </c>
      <c r="E89" s="206">
        <f t="shared" si="5"/>
        <v>5.3213549042709097E-5</v>
      </c>
      <c r="F89" s="205">
        <v>161.16</v>
      </c>
      <c r="G89" s="206">
        <f t="shared" si="6"/>
        <v>1.3519053543174564E-2</v>
      </c>
      <c r="H89" s="205">
        <v>1298.913</v>
      </c>
      <c r="I89" s="206">
        <f t="shared" si="7"/>
        <v>8.8137279162124882E-2</v>
      </c>
      <c r="J89" s="205">
        <v>-3.7560000000000002</v>
      </c>
      <c r="K89" s="205">
        <v>1297.6479999999999</v>
      </c>
      <c r="L89" s="205"/>
      <c r="M89" s="179" t="s">
        <v>962</v>
      </c>
    </row>
    <row r="90" spans="1:13" x14ac:dyDescent="0.3">
      <c r="A90" s="179" t="s">
        <v>776</v>
      </c>
      <c r="B90" s="205">
        <v>159.124</v>
      </c>
      <c r="C90" s="206">
        <f t="shared" si="4"/>
        <v>1.2030299164729322E-2</v>
      </c>
      <c r="D90" s="205">
        <v>1612.461</v>
      </c>
      <c r="E90" s="206">
        <f t="shared" si="5"/>
        <v>6.7829859686131047E-2</v>
      </c>
      <c r="F90" s="205">
        <v>541.38</v>
      </c>
      <c r="G90" s="206">
        <f t="shared" si="6"/>
        <v>4.5414154921840692E-2</v>
      </c>
      <c r="H90" s="205">
        <v>711.33199999999999</v>
      </c>
      <c r="I90" s="206">
        <f t="shared" si="7"/>
        <v>4.8267179603986264E-2</v>
      </c>
      <c r="J90" s="205">
        <v>382.25599999999997</v>
      </c>
      <c r="K90" s="205">
        <v>-901.12900000000002</v>
      </c>
      <c r="L90" s="205"/>
      <c r="M90" s="179" t="s">
        <v>963</v>
      </c>
    </row>
    <row r="91" spans="1:13" x14ac:dyDescent="0.3">
      <c r="A91" s="179" t="s">
        <v>777</v>
      </c>
      <c r="B91" s="205">
        <v>155.86699999999999</v>
      </c>
      <c r="C91" s="206">
        <f t="shared" si="4"/>
        <v>1.1784059223680057E-2</v>
      </c>
      <c r="D91" s="205">
        <v>552.46500000000003</v>
      </c>
      <c r="E91" s="206">
        <f t="shared" si="5"/>
        <v>2.3240018475794693E-2</v>
      </c>
      <c r="F91" s="205">
        <v>1424.0609999999999</v>
      </c>
      <c r="G91" s="206">
        <f t="shared" si="6"/>
        <v>0.11945865542161027</v>
      </c>
      <c r="H91" s="205">
        <v>1575.1130000000001</v>
      </c>
      <c r="I91" s="206">
        <f t="shared" si="7"/>
        <v>0.10687873182645181</v>
      </c>
      <c r="J91" s="205">
        <v>1268.194</v>
      </c>
      <c r="K91" s="205">
        <v>1022.648</v>
      </c>
      <c r="L91" s="205"/>
      <c r="M91" s="179" t="s">
        <v>964</v>
      </c>
    </row>
    <row r="92" spans="1:13" x14ac:dyDescent="0.3">
      <c r="A92" s="179" t="s">
        <v>778</v>
      </c>
      <c r="B92" s="205">
        <v>122.53</v>
      </c>
      <c r="C92" s="206">
        <f t="shared" si="4"/>
        <v>9.2636720837477957E-3</v>
      </c>
      <c r="D92" s="205" t="s">
        <v>722</v>
      </c>
      <c r="E92" s="206" t="str">
        <f t="shared" si="5"/>
        <v>x</v>
      </c>
      <c r="F92" s="205">
        <v>173.233</v>
      </c>
      <c r="G92" s="206">
        <f t="shared" si="6"/>
        <v>1.4531808156147675E-2</v>
      </c>
      <c r="H92" s="205">
        <v>160.48599999999999</v>
      </c>
      <c r="I92" s="206">
        <f t="shared" si="7"/>
        <v>1.0889720392060723E-2</v>
      </c>
      <c r="J92" s="205">
        <v>50.703000000000003</v>
      </c>
      <c r="K92" s="205">
        <v>160.48599999999999</v>
      </c>
      <c r="L92" s="205"/>
      <c r="M92" s="179" t="s">
        <v>965</v>
      </c>
    </row>
    <row r="93" spans="1:13" x14ac:dyDescent="0.3">
      <c r="A93" s="179" t="s">
        <v>733</v>
      </c>
      <c r="B93" s="205">
        <v>2231.5329999999999</v>
      </c>
      <c r="C93" s="206">
        <f t="shared" si="4"/>
        <v>0.16871125402809081</v>
      </c>
      <c r="D93" s="205">
        <v>5322.3980000000001</v>
      </c>
      <c r="E93" s="206">
        <f t="shared" si="5"/>
        <v>0.22389224268602126</v>
      </c>
      <c r="F93" s="205">
        <v>10866.81</v>
      </c>
      <c r="G93" s="206">
        <f t="shared" si="6"/>
        <v>0.91157226503788025</v>
      </c>
      <c r="H93" s="205">
        <v>18085.601999999999</v>
      </c>
      <c r="I93" s="206">
        <f t="shared" si="7"/>
        <v>1.2271920846808706</v>
      </c>
      <c r="J93" s="205">
        <v>8635.277</v>
      </c>
      <c r="K93" s="205">
        <v>12763.203999999998</v>
      </c>
      <c r="L93" s="205"/>
      <c r="M93" s="179" t="s">
        <v>921</v>
      </c>
    </row>
    <row r="94" spans="1:13" x14ac:dyDescent="0.3">
      <c r="A94" s="179" t="s">
        <v>779</v>
      </c>
      <c r="B94" s="205">
        <v>1065.3510000000001</v>
      </c>
      <c r="C94" s="206">
        <f t="shared" si="4"/>
        <v>8.0544048952034583E-2</v>
      </c>
      <c r="D94" s="205">
        <v>690.06399999999996</v>
      </c>
      <c r="E94" s="206">
        <f t="shared" si="5"/>
        <v>2.9028264432101197E-2</v>
      </c>
      <c r="F94" s="205">
        <v>80.531999999999996</v>
      </c>
      <c r="G94" s="206">
        <f t="shared" si="6"/>
        <v>6.7555002478216306E-3</v>
      </c>
      <c r="H94" s="205">
        <v>209.24100000000001</v>
      </c>
      <c r="I94" s="206">
        <f t="shared" si="7"/>
        <v>1.4197973558785054E-2</v>
      </c>
      <c r="J94" s="205">
        <v>-984.81900000000007</v>
      </c>
      <c r="K94" s="205">
        <v>-480.82299999999998</v>
      </c>
      <c r="L94" s="205"/>
      <c r="M94" s="179" t="s">
        <v>966</v>
      </c>
    </row>
    <row r="95" spans="1:13" x14ac:dyDescent="0.3">
      <c r="A95" s="179" t="s">
        <v>780</v>
      </c>
      <c r="B95" s="205" t="s">
        <v>744</v>
      </c>
      <c r="C95" s="206" t="str">
        <f t="shared" si="4"/>
        <v>x</v>
      </c>
      <c r="D95" s="205">
        <v>1.083</v>
      </c>
      <c r="E95" s="206">
        <f t="shared" si="5"/>
        <v>4.5557528548026843E-5</v>
      </c>
      <c r="F95" s="205">
        <v>183.86600000000001</v>
      </c>
      <c r="G95" s="206">
        <f t="shared" si="6"/>
        <v>1.5423767056151245E-2</v>
      </c>
      <c r="H95" s="205">
        <v>136.208</v>
      </c>
      <c r="I95" s="206">
        <f t="shared" si="7"/>
        <v>9.2423453457735078E-3</v>
      </c>
      <c r="J95" s="205">
        <v>183.51500000000001</v>
      </c>
      <c r="K95" s="205">
        <v>135.125</v>
      </c>
      <c r="L95" s="205"/>
      <c r="M95" s="179" t="s">
        <v>967</v>
      </c>
    </row>
    <row r="96" spans="1:13" x14ac:dyDescent="0.3">
      <c r="A96" s="179" t="s">
        <v>727</v>
      </c>
      <c r="B96" s="205">
        <v>105158.673</v>
      </c>
      <c r="C96" s="206">
        <f t="shared" si="4"/>
        <v>7.950342474774037</v>
      </c>
      <c r="D96" s="205">
        <v>122163.777</v>
      </c>
      <c r="E96" s="206">
        <f t="shared" si="5"/>
        <v>5.1389471451636988</v>
      </c>
      <c r="F96" s="205">
        <v>3344.58</v>
      </c>
      <c r="G96" s="206">
        <f t="shared" si="6"/>
        <v>0.28056314283588224</v>
      </c>
      <c r="H96" s="205">
        <v>5460.7960000000003</v>
      </c>
      <c r="I96" s="206">
        <f t="shared" si="7"/>
        <v>0.37054036836910159</v>
      </c>
      <c r="J96" s="205">
        <v>-101814.09299999999</v>
      </c>
      <c r="K96" s="205">
        <v>-116702.981</v>
      </c>
      <c r="L96" s="205"/>
      <c r="M96" s="179" t="s">
        <v>916</v>
      </c>
    </row>
    <row r="97" spans="1:14" x14ac:dyDescent="0.3">
      <c r="A97" s="179" t="s">
        <v>781</v>
      </c>
      <c r="B97" s="205">
        <v>16.954999999999998</v>
      </c>
      <c r="C97" s="206">
        <f t="shared" si="4"/>
        <v>1.2818539147959182E-3</v>
      </c>
      <c r="D97" s="205">
        <v>0.89500000000000002</v>
      </c>
      <c r="E97" s="206">
        <f t="shared" si="5"/>
        <v>3.764911177330012E-5</v>
      </c>
      <c r="F97" s="205">
        <v>278.13400000000001</v>
      </c>
      <c r="G97" s="206">
        <f t="shared" si="6"/>
        <v>2.3331524188243451E-2</v>
      </c>
      <c r="H97" s="205">
        <v>1374.5060000000001</v>
      </c>
      <c r="I97" s="206">
        <f t="shared" si="7"/>
        <v>9.326661526369788E-2</v>
      </c>
      <c r="J97" s="205">
        <v>261.17900000000003</v>
      </c>
      <c r="K97" s="205">
        <v>1373.6110000000001</v>
      </c>
      <c r="L97" s="205"/>
      <c r="M97" s="179" t="s">
        <v>968</v>
      </c>
    </row>
    <row r="98" spans="1:14" x14ac:dyDescent="0.3">
      <c r="A98" s="179" t="s">
        <v>782</v>
      </c>
      <c r="B98" s="205">
        <v>628.43399999999997</v>
      </c>
      <c r="C98" s="206">
        <f t="shared" si="4"/>
        <v>4.7511682871769864E-2</v>
      </c>
      <c r="D98" s="205" t="s">
        <v>722</v>
      </c>
      <c r="E98" s="206" t="str">
        <f t="shared" si="5"/>
        <v>x</v>
      </c>
      <c r="F98" s="205">
        <v>99.149000000000001</v>
      </c>
      <c r="G98" s="206">
        <f t="shared" si="6"/>
        <v>8.3172042675118824E-3</v>
      </c>
      <c r="H98" s="205">
        <v>1156.8420000000001</v>
      </c>
      <c r="I98" s="206">
        <f t="shared" si="7"/>
        <v>7.8497102038759231E-2</v>
      </c>
      <c r="J98" s="205">
        <v>-529.28499999999997</v>
      </c>
      <c r="K98" s="205">
        <v>1156.8420000000001</v>
      </c>
      <c r="L98" s="205"/>
      <c r="M98" s="179" t="s">
        <v>969</v>
      </c>
    </row>
    <row r="99" spans="1:14" x14ac:dyDescent="0.3">
      <c r="A99" s="179" t="s">
        <v>783</v>
      </c>
      <c r="B99" s="205" t="s">
        <v>722</v>
      </c>
      <c r="C99" s="206" t="str">
        <f t="shared" si="4"/>
        <v>x</v>
      </c>
      <c r="D99" s="205">
        <v>2.3639999999999999</v>
      </c>
      <c r="E99" s="206">
        <f t="shared" si="5"/>
        <v>9.9444134337521201E-5</v>
      </c>
      <c r="F99" s="205">
        <v>162.83000000000001</v>
      </c>
      <c r="G99" s="206">
        <f t="shared" si="6"/>
        <v>1.3659143015854521E-2</v>
      </c>
      <c r="H99" s="205">
        <v>1148.2360000000001</v>
      </c>
      <c r="I99" s="206">
        <f t="shared" si="7"/>
        <v>7.7913144972759238E-2</v>
      </c>
      <c r="J99" s="205">
        <v>162.83000000000001</v>
      </c>
      <c r="K99" s="205">
        <v>1145.8720000000001</v>
      </c>
      <c r="L99" s="205"/>
      <c r="M99" s="179" t="s">
        <v>970</v>
      </c>
    </row>
    <row r="100" spans="1:14" x14ac:dyDescent="0.3">
      <c r="A100" s="179" t="s">
        <v>784</v>
      </c>
      <c r="B100" s="205" t="s">
        <v>722</v>
      </c>
      <c r="C100" s="206" t="str">
        <f t="shared" si="4"/>
        <v>x</v>
      </c>
      <c r="D100" s="205" t="s">
        <v>722</v>
      </c>
      <c r="E100" s="206" t="str">
        <f t="shared" si="5"/>
        <v>x</v>
      </c>
      <c r="F100" s="205">
        <v>25.36</v>
      </c>
      <c r="G100" s="206">
        <f t="shared" si="6"/>
        <v>2.1273467228524879E-3</v>
      </c>
      <c r="H100" s="205" t="s">
        <v>722</v>
      </c>
      <c r="I100" s="206" t="str">
        <f t="shared" si="7"/>
        <v>x</v>
      </c>
      <c r="J100" s="205">
        <v>25.36</v>
      </c>
      <c r="K100" s="205" t="s">
        <v>722</v>
      </c>
      <c r="L100" s="205"/>
      <c r="M100" s="179" t="s">
        <v>971</v>
      </c>
    </row>
    <row r="101" spans="1:14" x14ac:dyDescent="0.3">
      <c r="A101" s="179" t="s">
        <v>785</v>
      </c>
      <c r="B101" s="205">
        <v>388.64699999999999</v>
      </c>
      <c r="C101" s="206">
        <f t="shared" si="4"/>
        <v>2.9382994893759316E-2</v>
      </c>
      <c r="D101" s="205">
        <v>1248.4549999999999</v>
      </c>
      <c r="E101" s="206">
        <f t="shared" si="5"/>
        <v>5.2517566300486478E-2</v>
      </c>
      <c r="F101" s="205">
        <v>252.22499999999999</v>
      </c>
      <c r="G101" s="206">
        <f t="shared" si="6"/>
        <v>2.1158124099821325E-2</v>
      </c>
      <c r="H101" s="205">
        <v>268.77100000000002</v>
      </c>
      <c r="I101" s="206">
        <f t="shared" si="7"/>
        <v>1.8237360514278836E-2</v>
      </c>
      <c r="J101" s="205">
        <v>-136.422</v>
      </c>
      <c r="K101" s="205">
        <v>-979.68399999999997</v>
      </c>
      <c r="L101" s="205"/>
      <c r="M101" s="179" t="s">
        <v>972</v>
      </c>
    </row>
    <row r="102" spans="1:14" x14ac:dyDescent="0.3">
      <c r="A102" s="179" t="s">
        <v>786</v>
      </c>
      <c r="B102" s="205">
        <v>307.60700000000003</v>
      </c>
      <c r="C102" s="206">
        <f t="shared" si="4"/>
        <v>2.3256103637194221E-2</v>
      </c>
      <c r="D102" s="205">
        <v>1421.164</v>
      </c>
      <c r="E102" s="206">
        <f t="shared" si="5"/>
        <v>5.9782751155519884E-2</v>
      </c>
      <c r="F102" s="205">
        <v>3094.4160000000002</v>
      </c>
      <c r="G102" s="206">
        <f t="shared" si="6"/>
        <v>0.25957790760024857</v>
      </c>
      <c r="H102" s="205">
        <v>2556.2020000000002</v>
      </c>
      <c r="I102" s="206">
        <f t="shared" si="7"/>
        <v>0.17345017662367068</v>
      </c>
      <c r="J102" s="205">
        <v>2786.8090000000002</v>
      </c>
      <c r="K102" s="205">
        <v>1135.0380000000002</v>
      </c>
      <c r="L102" s="205"/>
      <c r="M102" s="179" t="s">
        <v>973</v>
      </c>
    </row>
    <row r="103" spans="1:14" x14ac:dyDescent="0.3">
      <c r="A103" s="179" t="s">
        <v>734</v>
      </c>
      <c r="B103" s="205">
        <v>355.99700000000001</v>
      </c>
      <c r="C103" s="206">
        <f t="shared" si="4"/>
        <v>2.6914547219439842E-2</v>
      </c>
      <c r="D103" s="205" t="s">
        <v>722</v>
      </c>
      <c r="E103" s="206" t="str">
        <f t="shared" si="5"/>
        <v>x</v>
      </c>
      <c r="F103" s="205">
        <v>4374.9859999999999</v>
      </c>
      <c r="G103" s="206">
        <f t="shared" si="6"/>
        <v>0.36699968965400293</v>
      </c>
      <c r="H103" s="205">
        <v>3617.3359999999998</v>
      </c>
      <c r="I103" s="206">
        <f t="shared" si="7"/>
        <v>0.24545304639741394</v>
      </c>
      <c r="J103" s="205">
        <v>4018.989</v>
      </c>
      <c r="K103" s="205">
        <v>3617.3359999999998</v>
      </c>
      <c r="L103" s="205"/>
      <c r="M103" s="179" t="s">
        <v>922</v>
      </c>
      <c r="N103" s="76"/>
    </row>
    <row r="104" spans="1:14" x14ac:dyDescent="0.3">
      <c r="A104" s="179" t="s">
        <v>787</v>
      </c>
      <c r="B104" s="205" t="s">
        <v>722</v>
      </c>
      <c r="C104" s="206" t="str">
        <f t="shared" si="4"/>
        <v>x</v>
      </c>
      <c r="D104" s="205">
        <v>77.644999999999996</v>
      </c>
      <c r="E104" s="206">
        <f t="shared" si="5"/>
        <v>3.2662181940088129E-3</v>
      </c>
      <c r="F104" s="205">
        <v>149.53100000000001</v>
      </c>
      <c r="G104" s="206">
        <f t="shared" si="6"/>
        <v>1.254354427503373E-2</v>
      </c>
      <c r="H104" s="205">
        <v>417.14</v>
      </c>
      <c r="I104" s="206">
        <f t="shared" si="7"/>
        <v>2.8304886185363271E-2</v>
      </c>
      <c r="J104" s="205">
        <v>149.53100000000001</v>
      </c>
      <c r="K104" s="205">
        <v>339.495</v>
      </c>
      <c r="L104" s="205"/>
      <c r="M104" s="179" t="s">
        <v>974</v>
      </c>
    </row>
    <row r="105" spans="1:14" x14ac:dyDescent="0.3">
      <c r="A105" s="179" t="s">
        <v>788</v>
      </c>
      <c r="B105" s="205" t="s">
        <v>722</v>
      </c>
      <c r="C105" s="206" t="str">
        <f t="shared" si="4"/>
        <v>x</v>
      </c>
      <c r="D105" s="205" t="s">
        <v>722</v>
      </c>
      <c r="E105" s="206" t="str">
        <f t="shared" si="5"/>
        <v>x</v>
      </c>
      <c r="F105" s="205">
        <v>6.6779999999999999</v>
      </c>
      <c r="G105" s="206">
        <f t="shared" si="6"/>
        <v>5.6019011889625061E-4</v>
      </c>
      <c r="H105" s="205">
        <v>27.699000000000002</v>
      </c>
      <c r="I105" s="206">
        <f t="shared" si="7"/>
        <v>1.87950578330627E-3</v>
      </c>
      <c r="J105" s="205">
        <v>6.6779999999999999</v>
      </c>
      <c r="K105" s="205">
        <v>27.699000000000002</v>
      </c>
      <c r="L105" s="205"/>
      <c r="M105" s="179" t="s">
        <v>975</v>
      </c>
    </row>
    <row r="106" spans="1:14" x14ac:dyDescent="0.3">
      <c r="A106" s="179" t="s">
        <v>789</v>
      </c>
      <c r="B106" s="205">
        <v>6.1539999999999999</v>
      </c>
      <c r="C106" s="206">
        <f t="shared" si="4"/>
        <v>4.6526269487785781E-4</v>
      </c>
      <c r="D106" s="205" t="s">
        <v>722</v>
      </c>
      <c r="E106" s="206" t="str">
        <f t="shared" si="5"/>
        <v>x</v>
      </c>
      <c r="F106" s="205">
        <v>259.19600000000003</v>
      </c>
      <c r="G106" s="206">
        <f t="shared" si="6"/>
        <v>2.1742892790870407E-2</v>
      </c>
      <c r="H106" s="205">
        <v>578.41200000000003</v>
      </c>
      <c r="I106" s="206">
        <f t="shared" si="7"/>
        <v>3.9247940327583886E-2</v>
      </c>
      <c r="J106" s="205">
        <v>253.04200000000003</v>
      </c>
      <c r="K106" s="205">
        <v>578.41200000000003</v>
      </c>
      <c r="L106" s="205"/>
      <c r="M106" s="179" t="s">
        <v>976</v>
      </c>
    </row>
    <row r="107" spans="1:14" x14ac:dyDescent="0.3">
      <c r="A107" s="179" t="s">
        <v>790</v>
      </c>
      <c r="B107" s="205">
        <v>3032.1729999999998</v>
      </c>
      <c r="C107" s="206">
        <f t="shared" si="4"/>
        <v>0.22924227840687017</v>
      </c>
      <c r="D107" s="205">
        <v>2476.5320000000002</v>
      </c>
      <c r="E107" s="206">
        <f t="shared" si="5"/>
        <v>0.10417791070184859</v>
      </c>
      <c r="F107" s="205">
        <v>8508.4779999999992</v>
      </c>
      <c r="G107" s="206">
        <f t="shared" si="6"/>
        <v>0.71374143492754294</v>
      </c>
      <c r="H107" s="205">
        <v>8124.2759999999998</v>
      </c>
      <c r="I107" s="206">
        <f t="shared" si="7"/>
        <v>0.55126985548851326</v>
      </c>
      <c r="J107" s="205">
        <v>5476.3049999999994</v>
      </c>
      <c r="K107" s="205">
        <v>5647.7439999999997</v>
      </c>
      <c r="L107" s="205"/>
      <c r="M107" s="179" t="s">
        <v>977</v>
      </c>
    </row>
    <row r="108" spans="1:14" x14ac:dyDescent="0.3">
      <c r="A108" s="179" t="s">
        <v>791</v>
      </c>
      <c r="B108" s="205">
        <v>451.53399999999999</v>
      </c>
      <c r="C108" s="206">
        <f t="shared" si="4"/>
        <v>3.4137459484721917E-2</v>
      </c>
      <c r="D108" s="205">
        <v>788.79399999999998</v>
      </c>
      <c r="E108" s="206">
        <f t="shared" si="5"/>
        <v>3.3181445220232947E-2</v>
      </c>
      <c r="F108" s="205">
        <v>12.670999999999999</v>
      </c>
      <c r="G108" s="206">
        <f t="shared" si="6"/>
        <v>1.0629183882201842E-3</v>
      </c>
      <c r="H108" s="205">
        <v>212.49299999999999</v>
      </c>
      <c r="I108" s="206">
        <f t="shared" si="7"/>
        <v>1.4418636860973291E-2</v>
      </c>
      <c r="J108" s="205">
        <v>-438.863</v>
      </c>
      <c r="K108" s="205">
        <v>-576.30099999999993</v>
      </c>
      <c r="L108" s="205"/>
      <c r="M108" s="179" t="s">
        <v>978</v>
      </c>
    </row>
    <row r="109" spans="1:14" x14ac:dyDescent="0.3">
      <c r="A109" s="179" t="s">
        <v>792</v>
      </c>
      <c r="B109" s="205">
        <v>830.71600000000001</v>
      </c>
      <c r="C109" s="206">
        <f t="shared" si="4"/>
        <v>6.2804869164471006E-2</v>
      </c>
      <c r="D109" s="205">
        <v>1434.268</v>
      </c>
      <c r="E109" s="206">
        <f t="shared" si="5"/>
        <v>6.0333984631136997E-2</v>
      </c>
      <c r="F109" s="205">
        <v>112.9</v>
      </c>
      <c r="G109" s="206">
        <f t="shared" si="6"/>
        <v>9.4707194404592236E-3</v>
      </c>
      <c r="H109" s="205">
        <v>203.34</v>
      </c>
      <c r="I109" s="206">
        <f t="shared" si="7"/>
        <v>1.379756330472208E-2</v>
      </c>
      <c r="J109" s="205">
        <v>-717.81600000000003</v>
      </c>
      <c r="K109" s="205">
        <v>-1230.9280000000001</v>
      </c>
      <c r="L109" s="205"/>
      <c r="M109" s="179" t="s">
        <v>979</v>
      </c>
    </row>
    <row r="110" spans="1:14" x14ac:dyDescent="0.3">
      <c r="A110" s="179" t="s">
        <v>793</v>
      </c>
      <c r="B110" s="205" t="s">
        <v>722</v>
      </c>
      <c r="C110" s="206" t="str">
        <f t="shared" si="4"/>
        <v>x</v>
      </c>
      <c r="D110" s="205" t="s">
        <v>722</v>
      </c>
      <c r="E110" s="206" t="str">
        <f t="shared" si="5"/>
        <v>x</v>
      </c>
      <c r="F110" s="205">
        <v>3964.1320000000001</v>
      </c>
      <c r="G110" s="206">
        <f t="shared" si="6"/>
        <v>0.3325348272537334</v>
      </c>
      <c r="H110" s="205">
        <v>19.152999999999999</v>
      </c>
      <c r="I110" s="206">
        <f t="shared" si="7"/>
        <v>1.2996199959444379E-3</v>
      </c>
      <c r="J110" s="205">
        <v>3964.1320000000001</v>
      </c>
      <c r="K110" s="205">
        <v>19.152999999999999</v>
      </c>
      <c r="L110" s="205"/>
      <c r="M110" s="179" t="s">
        <v>980</v>
      </c>
    </row>
    <row r="111" spans="1:14" x14ac:dyDescent="0.3">
      <c r="A111" s="179" t="s">
        <v>794</v>
      </c>
      <c r="B111" s="205" t="s">
        <v>722</v>
      </c>
      <c r="C111" s="206" t="str">
        <f t="shared" si="4"/>
        <v>x</v>
      </c>
      <c r="D111" s="205" t="s">
        <v>722</v>
      </c>
      <c r="E111" s="206" t="str">
        <f t="shared" si="5"/>
        <v>x</v>
      </c>
      <c r="F111" s="205">
        <v>1.1519999999999999</v>
      </c>
      <c r="G111" s="206">
        <f t="shared" si="6"/>
        <v>9.6636570375633512E-5</v>
      </c>
      <c r="H111" s="205">
        <v>22.79</v>
      </c>
      <c r="I111" s="206">
        <f t="shared" si="7"/>
        <v>1.5464073360608643E-3</v>
      </c>
      <c r="J111" s="205">
        <v>1.1519999999999999</v>
      </c>
      <c r="K111" s="205">
        <v>22.79</v>
      </c>
      <c r="L111" s="205"/>
      <c r="M111" s="179" t="s">
        <v>981</v>
      </c>
    </row>
    <row r="112" spans="1:14" x14ac:dyDescent="0.3">
      <c r="A112" s="179" t="s">
        <v>795</v>
      </c>
      <c r="B112" s="205">
        <v>9587.8459999999995</v>
      </c>
      <c r="C112" s="206">
        <f t="shared" si="4"/>
        <v>0.72487277673608874</v>
      </c>
      <c r="D112" s="205">
        <v>6528.0969999999998</v>
      </c>
      <c r="E112" s="206">
        <f t="shared" si="5"/>
        <v>0.27461123309491081</v>
      </c>
      <c r="F112" s="205">
        <v>12482.36</v>
      </c>
      <c r="G112" s="206">
        <f t="shared" si="6"/>
        <v>1.0470941498211743</v>
      </c>
      <c r="H112" s="205">
        <v>12770.226000000001</v>
      </c>
      <c r="I112" s="206">
        <f t="shared" si="7"/>
        <v>0.86651913863778818</v>
      </c>
      <c r="J112" s="205">
        <v>2894.514000000001</v>
      </c>
      <c r="K112" s="205">
        <v>6242.1290000000008</v>
      </c>
      <c r="L112" s="205"/>
      <c r="M112" s="179" t="s">
        <v>982</v>
      </c>
    </row>
    <row r="113" spans="1:13" x14ac:dyDescent="0.3">
      <c r="A113" s="179" t="s">
        <v>796</v>
      </c>
      <c r="B113" s="205" t="s">
        <v>722</v>
      </c>
      <c r="C113" s="206" t="str">
        <f t="shared" si="4"/>
        <v>x</v>
      </c>
      <c r="D113" s="205">
        <v>16.507000000000001</v>
      </c>
      <c r="E113" s="206">
        <f t="shared" si="5"/>
        <v>6.9438423244901125E-4</v>
      </c>
      <c r="F113" s="205">
        <v>2.4529999999999998</v>
      </c>
      <c r="G113" s="206">
        <f t="shared" si="6"/>
        <v>2.0577214160714323E-4</v>
      </c>
      <c r="H113" s="205">
        <v>150.18700000000001</v>
      </c>
      <c r="I113" s="206">
        <f t="shared" si="7"/>
        <v>1.0190885413820671E-2</v>
      </c>
      <c r="J113" s="205">
        <v>2.4529999999999998</v>
      </c>
      <c r="K113" s="205">
        <v>133.68</v>
      </c>
      <c r="L113" s="205"/>
      <c r="M113" s="179" t="s">
        <v>983</v>
      </c>
    </row>
    <row r="114" spans="1:13" x14ac:dyDescent="0.3">
      <c r="A114" s="179" t="s">
        <v>797</v>
      </c>
      <c r="B114" s="205">
        <v>85.388000000000005</v>
      </c>
      <c r="C114" s="206">
        <f t="shared" si="4"/>
        <v>6.4556143955525717E-3</v>
      </c>
      <c r="D114" s="205">
        <v>1268.5909999999999</v>
      </c>
      <c r="E114" s="206">
        <f t="shared" si="5"/>
        <v>5.3364608216315716E-2</v>
      </c>
      <c r="F114" s="205">
        <v>5.3710000000000004</v>
      </c>
      <c r="G114" s="206">
        <f t="shared" si="6"/>
        <v>4.5055123219403444E-4</v>
      </c>
      <c r="H114" s="205">
        <v>196.61500000000001</v>
      </c>
      <c r="I114" s="206">
        <f t="shared" si="7"/>
        <v>1.3341240824028384E-2</v>
      </c>
      <c r="J114" s="205">
        <v>-80.01700000000001</v>
      </c>
      <c r="K114" s="205">
        <v>-1071.9759999999999</v>
      </c>
      <c r="L114" s="205"/>
      <c r="M114" s="179" t="s">
        <v>984</v>
      </c>
    </row>
    <row r="115" spans="1:13" x14ac:dyDescent="0.3">
      <c r="A115" s="179" t="s">
        <v>798</v>
      </c>
      <c r="B115" s="205">
        <v>363015.30699999997</v>
      </c>
      <c r="C115" s="206">
        <f t="shared" si="4"/>
        <v>27.445154373859747</v>
      </c>
      <c r="D115" s="205">
        <v>592274.30299999996</v>
      </c>
      <c r="E115" s="206">
        <f t="shared" si="5"/>
        <v>24.914638473855216</v>
      </c>
      <c r="F115" s="205">
        <v>358915.73099999997</v>
      </c>
      <c r="G115" s="206">
        <f t="shared" si="6"/>
        <v>30.107973348700913</v>
      </c>
      <c r="H115" s="205">
        <v>433095.755</v>
      </c>
      <c r="I115" s="206">
        <f t="shared" si="7"/>
        <v>29.387558260150016</v>
      </c>
      <c r="J115" s="205">
        <v>-4099.5760000000009</v>
      </c>
      <c r="K115" s="205">
        <v>-159178.54799999995</v>
      </c>
      <c r="L115" s="205"/>
      <c r="M115" s="179" t="s">
        <v>798</v>
      </c>
    </row>
    <row r="116" spans="1:13" x14ac:dyDescent="0.3">
      <c r="A116" s="179" t="s">
        <v>799</v>
      </c>
      <c r="B116" s="205">
        <v>0.53800000000000003</v>
      </c>
      <c r="C116" s="206">
        <f t="shared" si="4"/>
        <v>4.0674574235340841E-5</v>
      </c>
      <c r="D116" s="205">
        <v>1.2829999999999999</v>
      </c>
      <c r="E116" s="206">
        <f t="shared" si="5"/>
        <v>5.3970737882842508E-5</v>
      </c>
      <c r="F116" s="205">
        <v>30.597999999999999</v>
      </c>
      <c r="G116" s="206">
        <f t="shared" si="6"/>
        <v>2.5667411287791965E-3</v>
      </c>
      <c r="H116" s="205">
        <v>11.15</v>
      </c>
      <c r="I116" s="206">
        <f t="shared" si="7"/>
        <v>7.5657928025794831E-4</v>
      </c>
      <c r="J116" s="205">
        <v>30.06</v>
      </c>
      <c r="K116" s="205">
        <v>9.8670000000000009</v>
      </c>
      <c r="L116" s="205"/>
      <c r="M116" s="179" t="s">
        <v>985</v>
      </c>
    </row>
    <row r="117" spans="1:13" x14ac:dyDescent="0.3">
      <c r="A117" s="179" t="s">
        <v>800</v>
      </c>
      <c r="B117" s="205">
        <v>9605.7340000000004</v>
      </c>
      <c r="C117" s="206">
        <f t="shared" si="4"/>
        <v>0.72622516852776497</v>
      </c>
      <c r="D117" s="205">
        <v>9310.3490000000002</v>
      </c>
      <c r="E117" s="206">
        <f t="shared" si="5"/>
        <v>0.39164957558595864</v>
      </c>
      <c r="F117" s="205">
        <v>5071.1850000000004</v>
      </c>
      <c r="G117" s="206">
        <f t="shared" si="6"/>
        <v>0.42540097755239337</v>
      </c>
      <c r="H117" s="205">
        <v>9790.7090000000007</v>
      </c>
      <c r="I117" s="206">
        <f t="shared" si="7"/>
        <v>0.66434507340224358</v>
      </c>
      <c r="J117" s="205">
        <v>-4534.549</v>
      </c>
      <c r="K117" s="205">
        <v>480.36000000000058</v>
      </c>
      <c r="L117" s="205"/>
      <c r="M117" s="179" t="s">
        <v>986</v>
      </c>
    </row>
    <row r="118" spans="1:13" x14ac:dyDescent="0.3">
      <c r="A118" s="179" t="s">
        <v>801</v>
      </c>
      <c r="B118" s="205" t="s">
        <v>722</v>
      </c>
      <c r="C118" s="206" t="str">
        <f t="shared" si="4"/>
        <v>x</v>
      </c>
      <c r="D118" s="205" t="s">
        <v>722</v>
      </c>
      <c r="E118" s="206" t="str">
        <f t="shared" si="5"/>
        <v>x</v>
      </c>
      <c r="F118" s="205">
        <v>93.259</v>
      </c>
      <c r="G118" s="206">
        <f t="shared" si="6"/>
        <v>7.8231162471017416E-3</v>
      </c>
      <c r="H118" s="205">
        <v>78.284000000000006</v>
      </c>
      <c r="I118" s="206">
        <f t="shared" si="7"/>
        <v>5.3119329484944593E-3</v>
      </c>
      <c r="J118" s="205">
        <v>93.259</v>
      </c>
      <c r="K118" s="205">
        <v>78.284000000000006</v>
      </c>
      <c r="L118" s="205"/>
      <c r="M118" s="179" t="s">
        <v>987</v>
      </c>
    </row>
    <row r="119" spans="1:13" x14ac:dyDescent="0.3">
      <c r="A119" s="179" t="s">
        <v>802</v>
      </c>
      <c r="B119" s="205">
        <v>1.5249999999999999</v>
      </c>
      <c r="C119" s="206">
        <f t="shared" si="4"/>
        <v>1.1529502919868919E-4</v>
      </c>
      <c r="D119" s="205" t="s">
        <v>722</v>
      </c>
      <c r="E119" s="206" t="str">
        <f t="shared" si="5"/>
        <v>x</v>
      </c>
      <c r="F119" s="205">
        <v>120.208</v>
      </c>
      <c r="G119" s="206">
        <f t="shared" si="6"/>
        <v>1.0083757683779648E-2</v>
      </c>
      <c r="H119" s="205">
        <v>22.899000000000001</v>
      </c>
      <c r="I119" s="206">
        <f t="shared" si="7"/>
        <v>1.5538034922535206E-3</v>
      </c>
      <c r="J119" s="205">
        <v>118.68299999999999</v>
      </c>
      <c r="K119" s="205">
        <v>22.899000000000001</v>
      </c>
      <c r="L119" s="205"/>
      <c r="M119" s="179" t="s">
        <v>988</v>
      </c>
    </row>
    <row r="120" spans="1:13" x14ac:dyDescent="0.3">
      <c r="A120" s="179" t="s">
        <v>803</v>
      </c>
      <c r="B120" s="205" t="s">
        <v>744</v>
      </c>
      <c r="C120" s="206" t="str">
        <f t="shared" si="4"/>
        <v>x</v>
      </c>
      <c r="D120" s="205" t="s">
        <v>722</v>
      </c>
      <c r="E120" s="206" t="str">
        <f t="shared" si="5"/>
        <v>x</v>
      </c>
      <c r="F120" s="205">
        <v>541.46699999999998</v>
      </c>
      <c r="G120" s="206">
        <f t="shared" si="6"/>
        <v>4.5421452996165936E-2</v>
      </c>
      <c r="H120" s="205">
        <v>636.279</v>
      </c>
      <c r="I120" s="206">
        <f t="shared" si="7"/>
        <v>4.3174485010156687E-2</v>
      </c>
      <c r="J120" s="205">
        <v>541.44999999999993</v>
      </c>
      <c r="K120" s="205">
        <v>636.279</v>
      </c>
      <c r="L120" s="205"/>
      <c r="M120" s="179" t="s">
        <v>989</v>
      </c>
    </row>
    <row r="121" spans="1:13" x14ac:dyDescent="0.3">
      <c r="A121" s="179" t="s">
        <v>804</v>
      </c>
      <c r="B121" s="205">
        <v>4.2649999999999997</v>
      </c>
      <c r="C121" s="206">
        <f t="shared" si="4"/>
        <v>3.2244806526715369E-4</v>
      </c>
      <c r="D121" s="205" t="s">
        <v>744</v>
      </c>
      <c r="E121" s="206" t="str">
        <f t="shared" si="5"/>
        <v>x</v>
      </c>
      <c r="F121" s="205">
        <v>35.798000000000002</v>
      </c>
      <c r="G121" s="206">
        <f t="shared" si="6"/>
        <v>3.0029478700580982E-3</v>
      </c>
      <c r="H121" s="205">
        <v>35.494999999999997</v>
      </c>
      <c r="I121" s="206">
        <f t="shared" si="7"/>
        <v>2.4085005876911094E-3</v>
      </c>
      <c r="J121" s="205">
        <v>31.533000000000001</v>
      </c>
      <c r="K121" s="205">
        <v>35.420999999999999</v>
      </c>
      <c r="L121" s="205"/>
      <c r="M121" s="179" t="s">
        <v>990</v>
      </c>
    </row>
    <row r="122" spans="1:13" x14ac:dyDescent="0.3">
      <c r="A122" s="179" t="s">
        <v>805</v>
      </c>
      <c r="B122" s="205" t="s">
        <v>722</v>
      </c>
      <c r="C122" s="206" t="str">
        <f t="shared" si="4"/>
        <v>x</v>
      </c>
      <c r="D122" s="205">
        <v>73.058999999999997</v>
      </c>
      <c r="E122" s="206">
        <f t="shared" si="5"/>
        <v>3.0733033039614891E-3</v>
      </c>
      <c r="F122" s="205">
        <v>613.40300000000002</v>
      </c>
      <c r="G122" s="206">
        <f t="shared" si="6"/>
        <v>5.1455869946288826E-2</v>
      </c>
      <c r="H122" s="205">
        <v>253.05699999999999</v>
      </c>
      <c r="I122" s="206">
        <f t="shared" si="7"/>
        <v>1.7171092638944896E-2</v>
      </c>
      <c r="J122" s="205">
        <v>613.40300000000002</v>
      </c>
      <c r="K122" s="205">
        <v>179.99799999999999</v>
      </c>
      <c r="L122" s="205"/>
      <c r="M122" s="179" t="s">
        <v>991</v>
      </c>
    </row>
    <row r="123" spans="1:13" x14ac:dyDescent="0.3">
      <c r="A123" s="179" t="s">
        <v>806</v>
      </c>
      <c r="B123" s="205">
        <v>2.36</v>
      </c>
      <c r="C123" s="206">
        <f t="shared" si="4"/>
        <v>1.7842378289108622E-4</v>
      </c>
      <c r="D123" s="205">
        <v>4.4950000000000001</v>
      </c>
      <c r="E123" s="206">
        <f t="shared" si="5"/>
        <v>1.8908687979998215E-4</v>
      </c>
      <c r="F123" s="205">
        <v>182.43199999999999</v>
      </c>
      <c r="G123" s="206">
        <f t="shared" si="6"/>
        <v>1.5303474658652408E-2</v>
      </c>
      <c r="H123" s="205">
        <v>258.41399999999999</v>
      </c>
      <c r="I123" s="206">
        <f t="shared" si="7"/>
        <v>1.7534589966688555E-2</v>
      </c>
      <c r="J123" s="205">
        <v>180.07199999999997</v>
      </c>
      <c r="K123" s="205">
        <v>253.91899999999998</v>
      </c>
      <c r="L123" s="205"/>
      <c r="M123" s="179" t="s">
        <v>992</v>
      </c>
    </row>
    <row r="124" spans="1:13" x14ac:dyDescent="0.3">
      <c r="A124" s="179" t="s">
        <v>807</v>
      </c>
      <c r="B124" s="205">
        <v>156586.552</v>
      </c>
      <c r="C124" s="206">
        <f t="shared" si="4"/>
        <v>11.838459727843976</v>
      </c>
      <c r="D124" s="205">
        <v>161882.997</v>
      </c>
      <c r="E124" s="206">
        <f t="shared" si="5"/>
        <v>6.8097777075416852</v>
      </c>
      <c r="F124" s="205">
        <v>53176.27</v>
      </c>
      <c r="G124" s="206">
        <f t="shared" si="6"/>
        <v>4.4607398942436536</v>
      </c>
      <c r="H124" s="205">
        <v>50825.675000000003</v>
      </c>
      <c r="I124" s="206">
        <f t="shared" si="7"/>
        <v>3.4487580816255061</v>
      </c>
      <c r="J124" s="205">
        <v>-103410.28200000001</v>
      </c>
      <c r="K124" s="205">
        <v>-111057.322</v>
      </c>
      <c r="L124" s="205"/>
      <c r="M124" s="179" t="s">
        <v>993</v>
      </c>
    </row>
    <row r="125" spans="1:13" x14ac:dyDescent="0.3">
      <c r="A125" s="179" t="s">
        <v>808</v>
      </c>
      <c r="B125" s="205" t="s">
        <v>744</v>
      </c>
      <c r="C125" s="206" t="str">
        <f t="shared" si="4"/>
        <v>x</v>
      </c>
      <c r="D125" s="205">
        <v>1</v>
      </c>
      <c r="E125" s="206">
        <f t="shared" si="5"/>
        <v>4.2066046674078339E-5</v>
      </c>
      <c r="F125" s="205">
        <v>13.693</v>
      </c>
      <c r="G125" s="206">
        <f t="shared" si="6"/>
        <v>1.1486497900638454E-3</v>
      </c>
      <c r="H125" s="205">
        <v>91.296999999999997</v>
      </c>
      <c r="I125" s="206">
        <f t="shared" si="7"/>
        <v>6.1949254304672552E-3</v>
      </c>
      <c r="J125" s="205">
        <v>13.503</v>
      </c>
      <c r="K125" s="205">
        <v>90.296999999999997</v>
      </c>
      <c r="L125" s="205"/>
      <c r="M125" s="179" t="s">
        <v>994</v>
      </c>
    </row>
    <row r="126" spans="1:13" x14ac:dyDescent="0.3">
      <c r="A126" s="179" t="s">
        <v>809</v>
      </c>
      <c r="B126" s="205">
        <v>134.376</v>
      </c>
      <c r="C126" s="206">
        <f t="shared" si="4"/>
        <v>1.0159268749903645E-2</v>
      </c>
      <c r="D126" s="205">
        <v>446.19600000000003</v>
      </c>
      <c r="E126" s="206">
        <f t="shared" si="5"/>
        <v>1.876970176178706E-2</v>
      </c>
      <c r="F126" s="205" t="s">
        <v>722</v>
      </c>
      <c r="G126" s="206" t="str">
        <f t="shared" si="6"/>
        <v>x</v>
      </c>
      <c r="H126" s="205" t="s">
        <v>722</v>
      </c>
      <c r="I126" s="206" t="str">
        <f t="shared" si="7"/>
        <v>x</v>
      </c>
      <c r="J126" s="205">
        <v>-134.376</v>
      </c>
      <c r="K126" s="205">
        <v>-446.19600000000003</v>
      </c>
      <c r="L126" s="205"/>
      <c r="M126" s="179" t="s">
        <v>995</v>
      </c>
    </row>
    <row r="127" spans="1:13" x14ac:dyDescent="0.3">
      <c r="A127" s="179" t="s">
        <v>810</v>
      </c>
      <c r="B127" s="205">
        <v>9367.5419999999995</v>
      </c>
      <c r="C127" s="206">
        <f t="shared" si="4"/>
        <v>0.70821706780980154</v>
      </c>
      <c r="D127" s="205">
        <v>42119.474999999999</v>
      </c>
      <c r="E127" s="206">
        <f t="shared" si="5"/>
        <v>1.7717998012376759</v>
      </c>
      <c r="F127" s="205">
        <v>23705.476999999999</v>
      </c>
      <c r="G127" s="206">
        <f t="shared" si="6"/>
        <v>1.9885555524292202</v>
      </c>
      <c r="H127" s="205">
        <v>26977.62</v>
      </c>
      <c r="I127" s="206">
        <f t="shared" si="7"/>
        <v>1.8305568002396795</v>
      </c>
      <c r="J127" s="205">
        <v>14337.934999999999</v>
      </c>
      <c r="K127" s="205">
        <v>-15141.855</v>
      </c>
      <c r="L127" s="205"/>
      <c r="M127" s="179" t="s">
        <v>996</v>
      </c>
    </row>
    <row r="128" spans="1:13" x14ac:dyDescent="0.3">
      <c r="A128" s="179" t="s">
        <v>811</v>
      </c>
      <c r="B128" s="205">
        <v>1079.4949999999999</v>
      </c>
      <c r="C128" s="206">
        <f t="shared" si="4"/>
        <v>8.1613381996615719E-2</v>
      </c>
      <c r="D128" s="205">
        <v>2449.6979999999999</v>
      </c>
      <c r="E128" s="206">
        <f t="shared" si="5"/>
        <v>0.10304911040539637</v>
      </c>
      <c r="F128" s="205">
        <v>11405.183999999999</v>
      </c>
      <c r="G128" s="206">
        <f t="shared" si="6"/>
        <v>0.95673425890889696</v>
      </c>
      <c r="H128" s="205">
        <v>8794.9279999999999</v>
      </c>
      <c r="I128" s="206">
        <f t="shared" si="7"/>
        <v>0.5967767081758274</v>
      </c>
      <c r="J128" s="205">
        <v>10325.688999999998</v>
      </c>
      <c r="K128" s="205">
        <v>6345.23</v>
      </c>
      <c r="L128" s="205"/>
      <c r="M128" s="179" t="s">
        <v>997</v>
      </c>
    </row>
    <row r="129" spans="1:13" x14ac:dyDescent="0.3">
      <c r="A129" s="179" t="s">
        <v>812</v>
      </c>
      <c r="B129" s="205">
        <v>2075.3530000000001</v>
      </c>
      <c r="C129" s="206">
        <f t="shared" si="4"/>
        <v>0.15690353097218834</v>
      </c>
      <c r="D129" s="205">
        <v>2293.6909999999998</v>
      </c>
      <c r="E129" s="206">
        <f t="shared" si="5"/>
        <v>9.6486512661913423E-2</v>
      </c>
      <c r="F129" s="205">
        <v>2624.5120000000002</v>
      </c>
      <c r="G129" s="206">
        <f t="shared" si="6"/>
        <v>0.22015958210910999</v>
      </c>
      <c r="H129" s="205">
        <v>3906.058</v>
      </c>
      <c r="I129" s="206">
        <f t="shared" si="7"/>
        <v>0.26504417491352472</v>
      </c>
      <c r="J129" s="205">
        <v>549.15900000000011</v>
      </c>
      <c r="K129" s="205">
        <v>1612.3670000000002</v>
      </c>
      <c r="L129" s="205"/>
      <c r="M129" s="179" t="s">
        <v>998</v>
      </c>
    </row>
    <row r="130" spans="1:13" x14ac:dyDescent="0.3">
      <c r="A130" s="179" t="s">
        <v>813</v>
      </c>
      <c r="B130" s="205">
        <v>4400.18</v>
      </c>
      <c r="C130" s="206">
        <f t="shared" si="4"/>
        <v>0.3326681190685169</v>
      </c>
      <c r="D130" s="205">
        <v>5288.1869999999999</v>
      </c>
      <c r="E130" s="206">
        <f t="shared" si="5"/>
        <v>0.22245312116325433</v>
      </c>
      <c r="F130" s="205">
        <v>878.18899999999996</v>
      </c>
      <c r="G130" s="206">
        <f t="shared" si="6"/>
        <v>7.3667684984034046E-2</v>
      </c>
      <c r="H130" s="205">
        <v>750.72500000000002</v>
      </c>
      <c r="I130" s="206">
        <f t="shared" si="7"/>
        <v>5.094017759386979E-2</v>
      </c>
      <c r="J130" s="205">
        <v>-3521.9910000000004</v>
      </c>
      <c r="K130" s="205">
        <v>-4537.4619999999995</v>
      </c>
      <c r="L130" s="205"/>
      <c r="M130" s="179" t="s">
        <v>999</v>
      </c>
    </row>
    <row r="131" spans="1:13" x14ac:dyDescent="0.3">
      <c r="A131" s="179" t="s">
        <v>814</v>
      </c>
      <c r="B131" s="205">
        <v>5188.74</v>
      </c>
      <c r="C131" s="206">
        <f t="shared" si="4"/>
        <v>0.39228585560944684</v>
      </c>
      <c r="D131" s="205">
        <v>370.60700000000003</v>
      </c>
      <c r="E131" s="206">
        <f t="shared" si="5"/>
        <v>1.5589971359740155E-2</v>
      </c>
      <c r="F131" s="205">
        <v>1528.2449999999999</v>
      </c>
      <c r="G131" s="206">
        <f t="shared" si="6"/>
        <v>0.12819822525495664</v>
      </c>
      <c r="H131" s="205">
        <v>3296.357</v>
      </c>
      <c r="I131" s="206">
        <f t="shared" si="7"/>
        <v>0.22367313063078473</v>
      </c>
      <c r="J131" s="205">
        <v>-3660.4949999999999</v>
      </c>
      <c r="K131" s="205">
        <v>2925.75</v>
      </c>
      <c r="L131" s="205"/>
      <c r="M131" s="179" t="s">
        <v>1000</v>
      </c>
    </row>
    <row r="132" spans="1:13" x14ac:dyDescent="0.3">
      <c r="A132" s="179" t="s">
        <v>815</v>
      </c>
      <c r="B132" s="205">
        <v>0.56599999999999995</v>
      </c>
      <c r="C132" s="206">
        <f t="shared" si="4"/>
        <v>4.2791466574726605E-5</v>
      </c>
      <c r="D132" s="205" t="s">
        <v>722</v>
      </c>
      <c r="E132" s="206" t="str">
        <f t="shared" si="5"/>
        <v>x</v>
      </c>
      <c r="F132" s="205">
        <v>141.399</v>
      </c>
      <c r="G132" s="206">
        <f t="shared" si="6"/>
        <v>1.1861384040402956E-2</v>
      </c>
      <c r="H132" s="205">
        <v>12.417</v>
      </c>
      <c r="I132" s="206">
        <f t="shared" si="7"/>
        <v>8.4255111416708017E-4</v>
      </c>
      <c r="J132" s="205">
        <v>140.833</v>
      </c>
      <c r="K132" s="205">
        <v>12.417</v>
      </c>
      <c r="L132" s="205"/>
      <c r="M132" s="179" t="s">
        <v>1001</v>
      </c>
    </row>
    <row r="133" spans="1:13" x14ac:dyDescent="0.3">
      <c r="A133" s="179" t="s">
        <v>816</v>
      </c>
      <c r="B133" s="205">
        <v>258.5</v>
      </c>
      <c r="C133" s="206">
        <f t="shared" si="4"/>
        <v>1.9543452490400758E-2</v>
      </c>
      <c r="D133" s="205">
        <v>440.26400000000001</v>
      </c>
      <c r="E133" s="206">
        <f t="shared" si="5"/>
        <v>1.8520165972916426E-2</v>
      </c>
      <c r="F133" s="205">
        <v>1912.4680000000001</v>
      </c>
      <c r="G133" s="206">
        <f t="shared" si="6"/>
        <v>0.16042912193849573</v>
      </c>
      <c r="H133" s="205">
        <v>3719.4270000000001</v>
      </c>
      <c r="I133" s="206">
        <f t="shared" si="7"/>
        <v>0.25238039485488606</v>
      </c>
      <c r="J133" s="205">
        <v>1653.9680000000001</v>
      </c>
      <c r="K133" s="205">
        <v>3279.163</v>
      </c>
      <c r="L133" s="205"/>
      <c r="M133" s="179" t="s">
        <v>1002</v>
      </c>
    </row>
    <row r="134" spans="1:13" x14ac:dyDescent="0.3">
      <c r="A134" s="179" t="s">
        <v>817</v>
      </c>
      <c r="B134" s="205">
        <v>2507.56</v>
      </c>
      <c r="C134" s="206">
        <f t="shared" si="4"/>
        <v>0.1895798055196492</v>
      </c>
      <c r="D134" s="205">
        <v>5167.0320000000002</v>
      </c>
      <c r="E134" s="206">
        <f t="shared" si="5"/>
        <v>0.2173566092784564</v>
      </c>
      <c r="F134" s="205">
        <v>840.61199999999997</v>
      </c>
      <c r="G134" s="206">
        <f t="shared" si="6"/>
        <v>7.0515504076911498E-2</v>
      </c>
      <c r="H134" s="205">
        <v>1277.279</v>
      </c>
      <c r="I134" s="206">
        <f t="shared" si="7"/>
        <v>8.666931179449254E-2</v>
      </c>
      <c r="J134" s="205">
        <v>-1666.9479999999999</v>
      </c>
      <c r="K134" s="205">
        <v>-3889.7530000000002</v>
      </c>
      <c r="L134" s="205"/>
      <c r="M134" s="179" t="s">
        <v>1003</v>
      </c>
    </row>
    <row r="135" spans="1:13" x14ac:dyDescent="0.3">
      <c r="A135" s="179" t="s">
        <v>818</v>
      </c>
      <c r="B135" s="205">
        <v>603.96299999999997</v>
      </c>
      <c r="C135" s="206">
        <f t="shared" si="4"/>
        <v>4.5661594570444532E-2</v>
      </c>
      <c r="D135" s="205" t="s">
        <v>722</v>
      </c>
      <c r="E135" s="206" t="str">
        <f t="shared" si="5"/>
        <v>x</v>
      </c>
      <c r="F135" s="205">
        <v>36.606999999999999</v>
      </c>
      <c r="G135" s="206">
        <f t="shared" si="6"/>
        <v>3.0708115726916811E-3</v>
      </c>
      <c r="H135" s="205">
        <v>17.033000000000001</v>
      </c>
      <c r="I135" s="206">
        <f t="shared" si="7"/>
        <v>1.1557681507294738E-3</v>
      </c>
      <c r="J135" s="205">
        <v>-567.35599999999999</v>
      </c>
      <c r="K135" s="205">
        <v>17.033000000000001</v>
      </c>
      <c r="L135" s="205"/>
      <c r="M135" s="179" t="s">
        <v>1004</v>
      </c>
    </row>
    <row r="136" spans="1:13" x14ac:dyDescent="0.3">
      <c r="A136" s="179" t="s">
        <v>819</v>
      </c>
      <c r="B136" s="205">
        <v>239.44200000000001</v>
      </c>
      <c r="C136" s="206">
        <f t="shared" si="4"/>
        <v>1.81026048402574E-2</v>
      </c>
      <c r="D136" s="205">
        <v>335.38200000000001</v>
      </c>
      <c r="E136" s="206">
        <f t="shared" si="5"/>
        <v>1.4108194865645744E-2</v>
      </c>
      <c r="F136" s="205">
        <v>1623.316</v>
      </c>
      <c r="G136" s="206">
        <f t="shared" si="6"/>
        <v>0.13617334277421173</v>
      </c>
      <c r="H136" s="205">
        <v>1900.7080000000001</v>
      </c>
      <c r="I136" s="206">
        <f t="shared" si="7"/>
        <v>0.12897186462964344</v>
      </c>
      <c r="J136" s="205">
        <v>1383.874</v>
      </c>
      <c r="K136" s="205">
        <v>1565.326</v>
      </c>
      <c r="L136" s="205"/>
      <c r="M136" s="179" t="s">
        <v>1005</v>
      </c>
    </row>
    <row r="137" spans="1:13" x14ac:dyDescent="0.3">
      <c r="A137" s="179" t="s">
        <v>820</v>
      </c>
      <c r="B137" s="205">
        <v>62.86</v>
      </c>
      <c r="C137" s="206">
        <f t="shared" si="4"/>
        <v>4.7524233019210511E-3</v>
      </c>
      <c r="D137" s="205">
        <v>2237.806</v>
      </c>
      <c r="E137" s="206">
        <f t="shared" si="5"/>
        <v>9.4135651643532561E-2</v>
      </c>
      <c r="F137" s="205">
        <v>45.100999999999999</v>
      </c>
      <c r="G137" s="206">
        <f t="shared" si="6"/>
        <v>3.7833385073884089E-3</v>
      </c>
      <c r="H137" s="205">
        <v>5.9329999999999998</v>
      </c>
      <c r="I137" s="206">
        <f t="shared" si="7"/>
        <v>4.025816026699916E-4</v>
      </c>
      <c r="J137" s="205">
        <v>-17.759</v>
      </c>
      <c r="K137" s="205">
        <v>-2231.873</v>
      </c>
      <c r="L137" s="205"/>
      <c r="M137" s="179" t="s">
        <v>1006</v>
      </c>
    </row>
    <row r="138" spans="1:13" x14ac:dyDescent="0.3">
      <c r="A138" s="179" t="s">
        <v>821</v>
      </c>
      <c r="B138" s="205">
        <v>438.32499999999999</v>
      </c>
      <c r="C138" s="206">
        <f t="shared" si="4"/>
        <v>3.313881552361668E-2</v>
      </c>
      <c r="D138" s="205">
        <v>420.72800000000001</v>
      </c>
      <c r="E138" s="206">
        <f t="shared" si="5"/>
        <v>1.7698363685091634E-2</v>
      </c>
      <c r="F138" s="205">
        <v>630.69399999999996</v>
      </c>
      <c r="G138" s="206">
        <f t="shared" si="6"/>
        <v>5.2906341246952954E-2</v>
      </c>
      <c r="H138" s="205">
        <v>371.39299999999997</v>
      </c>
      <c r="I138" s="206">
        <f t="shared" si="7"/>
        <v>2.5200739787698666E-2</v>
      </c>
      <c r="J138" s="205">
        <v>192.36899999999997</v>
      </c>
      <c r="K138" s="205">
        <v>-49.335000000000036</v>
      </c>
      <c r="L138" s="205"/>
      <c r="M138" s="179" t="s">
        <v>1007</v>
      </c>
    </row>
    <row r="139" spans="1:13" x14ac:dyDescent="0.3">
      <c r="A139" s="179" t="s">
        <v>822</v>
      </c>
      <c r="B139" s="205">
        <v>11.88</v>
      </c>
      <c r="C139" s="206">
        <f t="shared" si="4"/>
        <v>8.9816717828224764E-4</v>
      </c>
      <c r="D139" s="205">
        <v>18.006</v>
      </c>
      <c r="E139" s="206">
        <f t="shared" si="5"/>
        <v>7.5744123641345465E-4</v>
      </c>
      <c r="F139" s="205">
        <v>36.286000000000001</v>
      </c>
      <c r="G139" s="206">
        <f t="shared" si="6"/>
        <v>3.0438841950088872E-3</v>
      </c>
      <c r="H139" s="205">
        <v>49.61</v>
      </c>
      <c r="I139" s="206">
        <f t="shared" si="7"/>
        <v>3.3662688873180996E-3</v>
      </c>
      <c r="J139" s="205">
        <v>24.405999999999999</v>
      </c>
      <c r="K139" s="205">
        <v>31.603999999999999</v>
      </c>
      <c r="L139" s="205"/>
      <c r="M139" s="179" t="s">
        <v>1008</v>
      </c>
    </row>
    <row r="140" spans="1:13" x14ac:dyDescent="0.3">
      <c r="A140" s="179" t="s">
        <v>823</v>
      </c>
      <c r="B140" s="205">
        <v>0.56799999999999995</v>
      </c>
      <c r="C140" s="206">
        <f t="shared" si="4"/>
        <v>4.2942673170397019E-5</v>
      </c>
      <c r="D140" s="205" t="s">
        <v>744</v>
      </c>
      <c r="E140" s="206" t="str">
        <f t="shared" si="5"/>
        <v>x</v>
      </c>
      <c r="F140" s="205">
        <v>91.519000000000005</v>
      </c>
      <c r="G140" s="206">
        <f t="shared" si="6"/>
        <v>7.6771547605968792E-3</v>
      </c>
      <c r="H140" s="205">
        <v>27.175999999999998</v>
      </c>
      <c r="I140" s="206">
        <f t="shared" si="7"/>
        <v>1.8440178045103139E-3</v>
      </c>
      <c r="J140" s="205">
        <v>90.951000000000008</v>
      </c>
      <c r="K140" s="205">
        <v>26.762999999999998</v>
      </c>
      <c r="L140" s="205"/>
      <c r="M140" s="179" t="s">
        <v>1009</v>
      </c>
    </row>
    <row r="141" spans="1:13" x14ac:dyDescent="0.3">
      <c r="A141" s="179" t="s">
        <v>824</v>
      </c>
      <c r="B141" s="205" t="s">
        <v>722</v>
      </c>
      <c r="C141" s="206" t="str">
        <f t="shared" si="4"/>
        <v>x</v>
      </c>
      <c r="D141" s="205" t="s">
        <v>722</v>
      </c>
      <c r="E141" s="206" t="str">
        <f t="shared" si="5"/>
        <v>x</v>
      </c>
      <c r="F141" s="205">
        <v>1.466</v>
      </c>
      <c r="G141" s="206">
        <f t="shared" si="6"/>
        <v>1.229767466759364E-4</v>
      </c>
      <c r="H141" s="205">
        <v>26.190999999999999</v>
      </c>
      <c r="I141" s="206">
        <f t="shared" si="7"/>
        <v>1.7771809802005309E-3</v>
      </c>
      <c r="J141" s="205">
        <v>1.466</v>
      </c>
      <c r="K141" s="205">
        <v>26.190999999999999</v>
      </c>
      <c r="L141" s="205"/>
      <c r="M141" s="179" t="s">
        <v>1010</v>
      </c>
    </row>
    <row r="142" spans="1:13" x14ac:dyDescent="0.3">
      <c r="A142" s="179" t="s">
        <v>825</v>
      </c>
      <c r="B142" s="205" t="s">
        <v>722</v>
      </c>
      <c r="C142" s="206" t="str">
        <f t="shared" ref="C142:C205" si="8">IF(B142=0,0,IF(OR(B142="x",B142="Ə"),"x",B142/$B$12*100))</f>
        <v>x</v>
      </c>
      <c r="D142" s="205" t="s">
        <v>744</v>
      </c>
      <c r="E142" s="206" t="str">
        <f t="shared" ref="E142:E205" si="9">IF(D142=0,0,IF(OR(D142="x",D142="Ə"),"x",D142/$D$12*100))</f>
        <v>x</v>
      </c>
      <c r="F142" s="205" t="s">
        <v>744</v>
      </c>
      <c r="G142" s="206" t="str">
        <f t="shared" ref="G142:G205" si="10">IF(F142=0,0,IF(OR(F142="x",F142="Ə"),"x",F142/$F$12*100))</f>
        <v>x</v>
      </c>
      <c r="H142" s="205" t="s">
        <v>722</v>
      </c>
      <c r="I142" s="206" t="str">
        <f t="shared" ref="I142:I205" si="11">IF(H142=0,0,IF(OR(H142="x",H142="Ə"),"x",H142/$H$12*100))</f>
        <v>x</v>
      </c>
      <c r="J142" s="205" t="s">
        <v>744</v>
      </c>
      <c r="K142" s="205" t="s">
        <v>744</v>
      </c>
      <c r="L142" s="205"/>
      <c r="M142" s="179" t="s">
        <v>1011</v>
      </c>
    </row>
    <row r="143" spans="1:13" x14ac:dyDescent="0.3">
      <c r="A143" s="179" t="s">
        <v>826</v>
      </c>
      <c r="B143" s="205">
        <v>3849.7130000000002</v>
      </c>
      <c r="C143" s="206">
        <f t="shared" si="8"/>
        <v>0.29105099851906452</v>
      </c>
      <c r="D143" s="205">
        <v>6765.2139999999999</v>
      </c>
      <c r="E143" s="206">
        <f t="shared" si="9"/>
        <v>0.28458580788412824</v>
      </c>
      <c r="F143" s="205">
        <v>20140.469000000001</v>
      </c>
      <c r="G143" s="206">
        <f t="shared" si="10"/>
        <v>1.6895016058305254</v>
      </c>
      <c r="H143" s="205">
        <v>25070.277999999998</v>
      </c>
      <c r="I143" s="206">
        <f t="shared" si="11"/>
        <v>1.7011347879019436</v>
      </c>
      <c r="J143" s="205">
        <v>16290.756000000001</v>
      </c>
      <c r="K143" s="205">
        <v>18305.063999999998</v>
      </c>
      <c r="L143" s="205"/>
      <c r="M143" s="179" t="s">
        <v>1012</v>
      </c>
    </row>
    <row r="144" spans="1:13" x14ac:dyDescent="0.3">
      <c r="A144" s="179" t="s">
        <v>827</v>
      </c>
      <c r="B144" s="205">
        <v>44.365000000000002</v>
      </c>
      <c r="C144" s="206">
        <f t="shared" si="8"/>
        <v>3.3541403084589153E-3</v>
      </c>
      <c r="D144" s="205">
        <v>181.17</v>
      </c>
      <c r="E144" s="206">
        <f t="shared" si="9"/>
        <v>7.6211056759427727E-3</v>
      </c>
      <c r="F144" s="205">
        <v>1052.0909999999999</v>
      </c>
      <c r="G144" s="206">
        <f t="shared" si="10"/>
        <v>8.8255612815165488E-2</v>
      </c>
      <c r="H144" s="205">
        <v>409.505</v>
      </c>
      <c r="I144" s="206">
        <f t="shared" si="11"/>
        <v>2.7786815978657495E-2</v>
      </c>
      <c r="J144" s="205">
        <v>1007.7259999999999</v>
      </c>
      <c r="K144" s="205">
        <v>228.33500000000001</v>
      </c>
      <c r="L144" s="205"/>
      <c r="M144" s="179" t="s">
        <v>1013</v>
      </c>
    </row>
    <row r="145" spans="1:13" x14ac:dyDescent="0.3">
      <c r="A145" s="179" t="s">
        <v>828</v>
      </c>
      <c r="B145" s="205">
        <v>197.11500000000001</v>
      </c>
      <c r="C145" s="206">
        <f t="shared" si="8"/>
        <v>1.4902544052786636E-2</v>
      </c>
      <c r="D145" s="205">
        <v>405.77800000000002</v>
      </c>
      <c r="E145" s="206">
        <f t="shared" si="9"/>
        <v>1.7069476287314162E-2</v>
      </c>
      <c r="F145" s="205">
        <v>540.40800000000002</v>
      </c>
      <c r="G145" s="206">
        <f t="shared" si="10"/>
        <v>4.533261781558625E-2</v>
      </c>
      <c r="H145" s="205">
        <v>955.56500000000005</v>
      </c>
      <c r="I145" s="206">
        <f t="shared" si="11"/>
        <v>6.4839522864545848E-2</v>
      </c>
      <c r="J145" s="205">
        <v>343.29300000000001</v>
      </c>
      <c r="K145" s="205">
        <v>549.78700000000003</v>
      </c>
      <c r="L145" s="205"/>
      <c r="M145" s="179" t="s">
        <v>1014</v>
      </c>
    </row>
    <row r="146" spans="1:13" x14ac:dyDescent="0.3">
      <c r="A146" s="179" t="s">
        <v>829</v>
      </c>
      <c r="B146" s="205">
        <v>2681.32</v>
      </c>
      <c r="C146" s="206">
        <f t="shared" si="8"/>
        <v>0.20271663455149463</v>
      </c>
      <c r="D146" s="205">
        <v>3998.8879999999999</v>
      </c>
      <c r="E146" s="206">
        <f t="shared" si="9"/>
        <v>0.1682174092524118</v>
      </c>
      <c r="F146" s="205">
        <v>2235.0450000000001</v>
      </c>
      <c r="G146" s="206">
        <f t="shared" si="10"/>
        <v>0.18748878770417346</v>
      </c>
      <c r="H146" s="205">
        <v>2064.3159999999998</v>
      </c>
      <c r="I146" s="206">
        <f t="shared" si="11"/>
        <v>0.14007342722017635</v>
      </c>
      <c r="J146" s="205">
        <v>-446.27500000000009</v>
      </c>
      <c r="K146" s="205">
        <v>-1934.5720000000001</v>
      </c>
      <c r="L146" s="205"/>
      <c r="M146" s="179" t="s">
        <v>1015</v>
      </c>
    </row>
    <row r="147" spans="1:13" x14ac:dyDescent="0.3">
      <c r="A147" s="179" t="s">
        <v>830</v>
      </c>
      <c r="B147" s="205" t="s">
        <v>722</v>
      </c>
      <c r="C147" s="206" t="str">
        <f t="shared" si="8"/>
        <v>x</v>
      </c>
      <c r="D147" s="205" t="s">
        <v>722</v>
      </c>
      <c r="E147" s="206" t="str">
        <f t="shared" si="9"/>
        <v>x</v>
      </c>
      <c r="F147" s="205">
        <v>6.6769999999999996</v>
      </c>
      <c r="G147" s="206">
        <f t="shared" si="10"/>
        <v>5.6010623298446613E-4</v>
      </c>
      <c r="H147" s="205" t="s">
        <v>722</v>
      </c>
      <c r="I147" s="206" t="str">
        <f t="shared" si="11"/>
        <v>x</v>
      </c>
      <c r="J147" s="205">
        <v>6.6769999999999996</v>
      </c>
      <c r="K147" s="205" t="s">
        <v>722</v>
      </c>
      <c r="L147" s="205"/>
      <c r="M147" s="179" t="s">
        <v>1016</v>
      </c>
    </row>
    <row r="148" spans="1:13" x14ac:dyDescent="0.3">
      <c r="A148" s="179" t="s">
        <v>831</v>
      </c>
      <c r="B148" s="205">
        <v>392.59300000000002</v>
      </c>
      <c r="C148" s="206">
        <f t="shared" si="8"/>
        <v>2.9681325507017037E-2</v>
      </c>
      <c r="D148" s="205">
        <v>2240.0169999999998</v>
      </c>
      <c r="E148" s="206">
        <f t="shared" si="9"/>
        <v>9.4228659672728934E-2</v>
      </c>
      <c r="F148" s="205">
        <v>895.39499999999998</v>
      </c>
      <c r="G148" s="206">
        <f t="shared" si="10"/>
        <v>7.5111025982196503E-2</v>
      </c>
      <c r="H148" s="205">
        <v>815.31700000000001</v>
      </c>
      <c r="I148" s="206">
        <f t="shared" si="11"/>
        <v>5.5323044757136286E-2</v>
      </c>
      <c r="J148" s="205">
        <v>502.80199999999996</v>
      </c>
      <c r="K148" s="205">
        <v>-1424.6999999999998</v>
      </c>
      <c r="L148" s="205"/>
      <c r="M148" s="179" t="s">
        <v>1017</v>
      </c>
    </row>
    <row r="149" spans="1:13" x14ac:dyDescent="0.3">
      <c r="A149" s="179" t="s">
        <v>832</v>
      </c>
      <c r="B149" s="205">
        <v>625.89700000000005</v>
      </c>
      <c r="C149" s="206">
        <f t="shared" si="8"/>
        <v>4.7319877305161948E-2</v>
      </c>
      <c r="D149" s="205" t="s">
        <v>722</v>
      </c>
      <c r="E149" s="206" t="str">
        <f t="shared" si="9"/>
        <v>x</v>
      </c>
      <c r="F149" s="205">
        <v>55.847999999999999</v>
      </c>
      <c r="G149" s="206">
        <f t="shared" si="10"/>
        <v>4.6848604013353997E-3</v>
      </c>
      <c r="H149" s="205">
        <v>22.146999999999998</v>
      </c>
      <c r="I149" s="206">
        <f t="shared" si="11"/>
        <v>1.5027767999885899E-3</v>
      </c>
      <c r="J149" s="205">
        <v>-570.04900000000009</v>
      </c>
      <c r="K149" s="205">
        <v>22.146999999999998</v>
      </c>
      <c r="L149" s="205"/>
      <c r="M149" s="179" t="s">
        <v>1018</v>
      </c>
    </row>
    <row r="150" spans="1:13" x14ac:dyDescent="0.3">
      <c r="A150" s="179" t="s">
        <v>833</v>
      </c>
      <c r="B150" s="205">
        <v>296.67899999999997</v>
      </c>
      <c r="C150" s="206">
        <f t="shared" si="8"/>
        <v>2.2429910798451087E-2</v>
      </c>
      <c r="D150" s="205">
        <v>97.870999999999995</v>
      </c>
      <c r="E150" s="206">
        <f t="shared" si="9"/>
        <v>4.1170460540387215E-3</v>
      </c>
      <c r="F150" s="205">
        <v>864.18600000000004</v>
      </c>
      <c r="G150" s="206">
        <f t="shared" si="10"/>
        <v>7.2493030561317048E-2</v>
      </c>
      <c r="H150" s="205">
        <v>651.49</v>
      </c>
      <c r="I150" s="206">
        <f t="shared" si="11"/>
        <v>4.4206621999574057E-2</v>
      </c>
      <c r="J150" s="205">
        <v>567.50700000000006</v>
      </c>
      <c r="K150" s="205">
        <v>553.61900000000003</v>
      </c>
      <c r="L150" s="205"/>
      <c r="M150" s="179" t="s">
        <v>1019</v>
      </c>
    </row>
    <row r="151" spans="1:13" x14ac:dyDescent="0.3">
      <c r="A151" s="179" t="s">
        <v>834</v>
      </c>
      <c r="B151" s="205" t="s">
        <v>744</v>
      </c>
      <c r="C151" s="206" t="str">
        <f t="shared" si="8"/>
        <v>x</v>
      </c>
      <c r="D151" s="205" t="s">
        <v>722</v>
      </c>
      <c r="E151" s="206" t="str">
        <f t="shared" si="9"/>
        <v>x</v>
      </c>
      <c r="F151" s="205">
        <v>26.052</v>
      </c>
      <c r="G151" s="206">
        <f t="shared" si="10"/>
        <v>2.1853957738072957E-3</v>
      </c>
      <c r="H151" s="205">
        <v>31.646999999999998</v>
      </c>
      <c r="I151" s="206">
        <f t="shared" si="11"/>
        <v>2.147395917697156E-3</v>
      </c>
      <c r="J151" s="205">
        <v>25.93</v>
      </c>
      <c r="K151" s="205">
        <v>31.646999999999998</v>
      </c>
      <c r="L151" s="205"/>
      <c r="M151" s="179" t="s">
        <v>1020</v>
      </c>
    </row>
    <row r="152" spans="1:13" x14ac:dyDescent="0.3">
      <c r="A152" s="179" t="s">
        <v>835</v>
      </c>
      <c r="B152" s="205" t="s">
        <v>722</v>
      </c>
      <c r="C152" s="206" t="str">
        <f t="shared" si="8"/>
        <v>x</v>
      </c>
      <c r="D152" s="205" t="s">
        <v>722</v>
      </c>
      <c r="E152" s="206" t="str">
        <f t="shared" si="9"/>
        <v>x</v>
      </c>
      <c r="F152" s="205" t="s">
        <v>722</v>
      </c>
      <c r="G152" s="206" t="str">
        <f t="shared" si="10"/>
        <v>x</v>
      </c>
      <c r="H152" s="205" t="s">
        <v>744</v>
      </c>
      <c r="I152" s="206" t="str">
        <f t="shared" si="11"/>
        <v>x</v>
      </c>
      <c r="J152" s="205" t="s">
        <v>722</v>
      </c>
      <c r="K152" s="205" t="s">
        <v>744</v>
      </c>
      <c r="L152" s="205"/>
      <c r="M152" s="179" t="s">
        <v>1021</v>
      </c>
    </row>
    <row r="153" spans="1:13" x14ac:dyDescent="0.3">
      <c r="A153" s="179" t="s">
        <v>836</v>
      </c>
      <c r="B153" s="205">
        <v>18938.940999999999</v>
      </c>
      <c r="C153" s="206">
        <f t="shared" si="8"/>
        <v>1.4318463971063946</v>
      </c>
      <c r="D153" s="205">
        <v>4249.4089999999997</v>
      </c>
      <c r="E153" s="206">
        <f t="shared" si="9"/>
        <v>0.17875583733124856</v>
      </c>
      <c r="F153" s="205">
        <v>95.652000000000001</v>
      </c>
      <c r="G153" s="206">
        <f t="shared" si="10"/>
        <v>8.0238552340018213E-3</v>
      </c>
      <c r="H153" s="205">
        <v>6007.1509999999998</v>
      </c>
      <c r="I153" s="206">
        <f t="shared" si="11"/>
        <v>0.40761309237496091</v>
      </c>
      <c r="J153" s="205">
        <v>-18843.289000000001</v>
      </c>
      <c r="K153" s="205">
        <v>1757.7420000000002</v>
      </c>
      <c r="L153" s="205"/>
      <c r="M153" s="179" t="s">
        <v>1022</v>
      </c>
    </row>
    <row r="154" spans="1:13" x14ac:dyDescent="0.3">
      <c r="A154" s="179" t="s">
        <v>837</v>
      </c>
      <c r="B154" s="205">
        <v>135788.87</v>
      </c>
      <c r="C154" s="206">
        <f t="shared" si="8"/>
        <v>10.266086381316072</v>
      </c>
      <c r="D154" s="205">
        <v>334833.99099999998</v>
      </c>
      <c r="E154" s="206">
        <f t="shared" si="9"/>
        <v>14.085142293473925</v>
      </c>
      <c r="F154" s="205">
        <v>225428.49600000001</v>
      </c>
      <c r="G154" s="206">
        <f t="shared" si="10"/>
        <v>18.91027492914689</v>
      </c>
      <c r="H154" s="205">
        <v>280801.49200000003</v>
      </c>
      <c r="I154" s="206">
        <f t="shared" si="11"/>
        <v>19.05368526571462</v>
      </c>
      <c r="J154" s="205">
        <v>89639.626000000018</v>
      </c>
      <c r="K154" s="205">
        <v>-54032.498999999953</v>
      </c>
      <c r="L154" s="205"/>
      <c r="M154" s="179" t="s">
        <v>1023</v>
      </c>
    </row>
    <row r="155" spans="1:13" x14ac:dyDescent="0.3">
      <c r="A155" s="179" t="s">
        <v>838</v>
      </c>
      <c r="B155" s="205">
        <v>616.00400000000002</v>
      </c>
      <c r="C155" s="206">
        <f t="shared" si="8"/>
        <v>4.657193387967825E-2</v>
      </c>
      <c r="D155" s="205">
        <v>6578.44</v>
      </c>
      <c r="E155" s="206">
        <f t="shared" si="9"/>
        <v>0.27672896408262393</v>
      </c>
      <c r="F155" s="205">
        <v>1568.116</v>
      </c>
      <c r="G155" s="206">
        <f t="shared" si="10"/>
        <v>0.13154284044371262</v>
      </c>
      <c r="H155" s="205">
        <v>2469.44</v>
      </c>
      <c r="I155" s="206">
        <f t="shared" si="11"/>
        <v>0.16756297200360429</v>
      </c>
      <c r="J155" s="205">
        <v>952.11199999999997</v>
      </c>
      <c r="K155" s="205">
        <v>-4109</v>
      </c>
      <c r="L155" s="205"/>
      <c r="M155" s="179" t="s">
        <v>1024</v>
      </c>
    </row>
    <row r="156" spans="1:13" x14ac:dyDescent="0.3">
      <c r="A156" s="179" t="s">
        <v>729</v>
      </c>
      <c r="B156" s="205">
        <v>7013.1570000000002</v>
      </c>
      <c r="C156" s="206">
        <f t="shared" si="8"/>
        <v>0.53021779743606001</v>
      </c>
      <c r="D156" s="205">
        <v>62.244999999999997</v>
      </c>
      <c r="E156" s="206">
        <f t="shared" si="9"/>
        <v>2.6184010752280064E-3</v>
      </c>
      <c r="F156" s="205">
        <v>627.61900000000003</v>
      </c>
      <c r="G156" s="206">
        <f t="shared" si="10"/>
        <v>5.2648392068215921E-2</v>
      </c>
      <c r="H156" s="205">
        <v>661.12</v>
      </c>
      <c r="I156" s="206">
        <f t="shared" si="11"/>
        <v>4.4860062220998628E-2</v>
      </c>
      <c r="J156" s="205">
        <v>-6385.5380000000005</v>
      </c>
      <c r="K156" s="205">
        <v>598.875</v>
      </c>
      <c r="L156" s="205"/>
      <c r="M156" s="179" t="s">
        <v>918</v>
      </c>
    </row>
    <row r="157" spans="1:13" x14ac:dyDescent="0.3">
      <c r="A157" s="179" t="s">
        <v>839</v>
      </c>
      <c r="B157" s="205" t="s">
        <v>722</v>
      </c>
      <c r="C157" s="206" t="str">
        <f t="shared" si="8"/>
        <v>x</v>
      </c>
      <c r="D157" s="205" t="s">
        <v>722</v>
      </c>
      <c r="E157" s="206" t="str">
        <f t="shared" si="9"/>
        <v>x</v>
      </c>
      <c r="F157" s="205" t="s">
        <v>744</v>
      </c>
      <c r="G157" s="206" t="str">
        <f t="shared" si="10"/>
        <v>x</v>
      </c>
      <c r="H157" s="205" t="s">
        <v>722</v>
      </c>
      <c r="I157" s="206" t="str">
        <f t="shared" si="11"/>
        <v>x</v>
      </c>
      <c r="J157" s="205" t="s">
        <v>744</v>
      </c>
      <c r="K157" s="205" t="s">
        <v>722</v>
      </c>
      <c r="L157" s="205"/>
      <c r="M157" s="179" t="s">
        <v>1025</v>
      </c>
    </row>
    <row r="158" spans="1:13" x14ac:dyDescent="0.3">
      <c r="A158" s="179" t="s">
        <v>840</v>
      </c>
      <c r="B158" s="205" t="s">
        <v>722</v>
      </c>
      <c r="C158" s="206" t="str">
        <f t="shared" si="8"/>
        <v>x</v>
      </c>
      <c r="D158" s="205" t="s">
        <v>744</v>
      </c>
      <c r="E158" s="206" t="str">
        <f t="shared" si="9"/>
        <v>x</v>
      </c>
      <c r="F158" s="205" t="s">
        <v>722</v>
      </c>
      <c r="G158" s="206" t="str">
        <f t="shared" si="10"/>
        <v>x</v>
      </c>
      <c r="H158" s="205" t="s">
        <v>744</v>
      </c>
      <c r="I158" s="206" t="str">
        <f t="shared" si="11"/>
        <v>x</v>
      </c>
      <c r="J158" s="205" t="s">
        <v>722</v>
      </c>
      <c r="K158" s="205" t="s">
        <v>744</v>
      </c>
      <c r="L158" s="205"/>
      <c r="M158" s="179" t="s">
        <v>1026</v>
      </c>
    </row>
    <row r="159" spans="1:13" x14ac:dyDescent="0.3">
      <c r="A159" s="179" t="s">
        <v>841</v>
      </c>
      <c r="B159" s="205">
        <v>528051.28600000008</v>
      </c>
      <c r="C159" s="206">
        <f t="shared" si="8"/>
        <v>39.922418647721564</v>
      </c>
      <c r="D159" s="205">
        <v>1113716.923</v>
      </c>
      <c r="E159" s="206">
        <f t="shared" si="9"/>
        <v>46.849668064628915</v>
      </c>
      <c r="F159" s="205">
        <v>184477.59900000002</v>
      </c>
      <c r="G159" s="206">
        <f t="shared" si="10"/>
        <v>15.475071595912675</v>
      </c>
      <c r="H159" s="205">
        <v>228461.31899999996</v>
      </c>
      <c r="I159" s="206">
        <f t="shared" si="11"/>
        <v>15.502161461506859</v>
      </c>
      <c r="J159" s="205">
        <v>-343573.68700000003</v>
      </c>
      <c r="K159" s="205">
        <v>-885255.60400000005</v>
      </c>
      <c r="L159" s="205"/>
      <c r="M159" s="179" t="s">
        <v>841</v>
      </c>
    </row>
    <row r="160" spans="1:13" x14ac:dyDescent="0.3">
      <c r="A160" s="179" t="s">
        <v>716</v>
      </c>
      <c r="B160" s="205">
        <v>1983.5139999999999</v>
      </c>
      <c r="C160" s="206">
        <f t="shared" si="8"/>
        <v>0.14996019970230084</v>
      </c>
      <c r="D160" s="205">
        <v>4384.4170000000004</v>
      </c>
      <c r="E160" s="206">
        <f t="shared" si="9"/>
        <v>0.18443509016062257</v>
      </c>
      <c r="F160" s="205">
        <v>7503.9049999999997</v>
      </c>
      <c r="G160" s="206">
        <f t="shared" si="10"/>
        <v>0.62947191286854887</v>
      </c>
      <c r="H160" s="205">
        <v>8423.5930000000008</v>
      </c>
      <c r="I160" s="206">
        <f t="shared" si="11"/>
        <v>0.57157990395747904</v>
      </c>
      <c r="J160" s="205">
        <v>5520.3909999999996</v>
      </c>
      <c r="K160" s="205">
        <v>4039.1760000000004</v>
      </c>
      <c r="L160" s="205"/>
      <c r="M160" s="179" t="s">
        <v>906</v>
      </c>
    </row>
    <row r="161" spans="1:13" x14ac:dyDescent="0.3">
      <c r="A161" s="179" t="s">
        <v>842</v>
      </c>
      <c r="B161" s="205" t="s">
        <v>722</v>
      </c>
      <c r="C161" s="206" t="str">
        <f t="shared" si="8"/>
        <v>x</v>
      </c>
      <c r="D161" s="205">
        <v>6.4390000000000001</v>
      </c>
      <c r="E161" s="206">
        <f t="shared" si="9"/>
        <v>2.7086327453439043E-4</v>
      </c>
      <c r="F161" s="205">
        <v>96.293999999999997</v>
      </c>
      <c r="G161" s="206">
        <f t="shared" si="10"/>
        <v>8.0777099893674081E-3</v>
      </c>
      <c r="H161" s="205" t="s">
        <v>722</v>
      </c>
      <c r="I161" s="206" t="str">
        <f t="shared" si="11"/>
        <v>x</v>
      </c>
      <c r="J161" s="205">
        <v>96.293999999999997</v>
      </c>
      <c r="K161" s="205">
        <v>-6.4390000000000001</v>
      </c>
      <c r="L161" s="205"/>
      <c r="M161" s="179" t="s">
        <v>1027</v>
      </c>
    </row>
    <row r="162" spans="1:13" x14ac:dyDescent="0.3">
      <c r="A162" s="179" t="s">
        <v>843</v>
      </c>
      <c r="B162" s="205">
        <v>15.163</v>
      </c>
      <c r="C162" s="206">
        <f t="shared" si="8"/>
        <v>1.146372805075229E-3</v>
      </c>
      <c r="D162" s="205">
        <v>69.831000000000003</v>
      </c>
      <c r="E162" s="206">
        <f t="shared" si="9"/>
        <v>2.9375141052975649E-3</v>
      </c>
      <c r="F162" s="205">
        <v>65.245999999999995</v>
      </c>
      <c r="G162" s="206">
        <f t="shared" si="10"/>
        <v>5.4732202002852294E-3</v>
      </c>
      <c r="H162" s="205">
        <v>275.69299999999998</v>
      </c>
      <c r="I162" s="206">
        <f t="shared" si="11"/>
        <v>1.8707050359834484E-2</v>
      </c>
      <c r="J162" s="205">
        <v>50.082999999999998</v>
      </c>
      <c r="K162" s="205">
        <v>205.86199999999997</v>
      </c>
      <c r="L162" s="205"/>
      <c r="M162" s="179" t="s">
        <v>1028</v>
      </c>
    </row>
    <row r="163" spans="1:13" x14ac:dyDescent="0.3">
      <c r="A163" s="179" t="s">
        <v>844</v>
      </c>
      <c r="B163" s="205" t="s">
        <v>722</v>
      </c>
      <c r="C163" s="206" t="str">
        <f t="shared" si="8"/>
        <v>x</v>
      </c>
      <c r="D163" s="205">
        <v>124475.815</v>
      </c>
      <c r="E163" s="206">
        <f t="shared" si="9"/>
        <v>5.2362054435839411</v>
      </c>
      <c r="F163" s="205">
        <v>72.222999999999999</v>
      </c>
      <c r="G163" s="206">
        <f t="shared" si="10"/>
        <v>6.0584922068050171E-3</v>
      </c>
      <c r="H163" s="205">
        <v>64.861999999999995</v>
      </c>
      <c r="I163" s="206">
        <f t="shared" si="11"/>
        <v>4.4011879171382091E-3</v>
      </c>
      <c r="J163" s="205">
        <v>72.222999999999999</v>
      </c>
      <c r="K163" s="205">
        <v>-124410.95300000001</v>
      </c>
      <c r="L163" s="205"/>
      <c r="M163" s="179" t="s">
        <v>1029</v>
      </c>
    </row>
    <row r="164" spans="1:13" x14ac:dyDescent="0.3">
      <c r="A164" s="179" t="s">
        <v>845</v>
      </c>
      <c r="B164" s="205">
        <v>5593.7280000000001</v>
      </c>
      <c r="C164" s="206">
        <f t="shared" si="8"/>
        <v>0.42290428399313135</v>
      </c>
      <c r="D164" s="205">
        <v>8770.2360000000008</v>
      </c>
      <c r="E164" s="206">
        <f t="shared" si="9"/>
        <v>0.36892915691868217</v>
      </c>
      <c r="F164" s="205">
        <v>1363.8610000000001</v>
      </c>
      <c r="G164" s="206">
        <f t="shared" si="10"/>
        <v>0.11440872353218917</v>
      </c>
      <c r="H164" s="205">
        <v>3253.2040000000002</v>
      </c>
      <c r="I164" s="206">
        <f t="shared" si="11"/>
        <v>0.22074499917957652</v>
      </c>
      <c r="J164" s="205">
        <v>-4229.8670000000002</v>
      </c>
      <c r="K164" s="205">
        <v>-5517.0320000000011</v>
      </c>
      <c r="L164" s="205"/>
      <c r="M164" s="179" t="s">
        <v>1030</v>
      </c>
    </row>
    <row r="165" spans="1:13" x14ac:dyDescent="0.3">
      <c r="A165" s="179" t="s">
        <v>846</v>
      </c>
      <c r="B165" s="205">
        <v>1.5780000000000001</v>
      </c>
      <c r="C165" s="206">
        <f t="shared" si="8"/>
        <v>1.1930200398395511E-4</v>
      </c>
      <c r="D165" s="205">
        <v>5.1289999999999996</v>
      </c>
      <c r="E165" s="206">
        <f t="shared" si="9"/>
        <v>2.1575675339134781E-4</v>
      </c>
      <c r="F165" s="205">
        <v>372.88299999999998</v>
      </c>
      <c r="G165" s="206">
        <f t="shared" si="10"/>
        <v>3.1279630443903951E-2</v>
      </c>
      <c r="H165" s="205">
        <v>292.19600000000003</v>
      </c>
      <c r="I165" s="206">
        <f t="shared" si="11"/>
        <v>1.9826855549260222E-2</v>
      </c>
      <c r="J165" s="205">
        <v>371.30500000000001</v>
      </c>
      <c r="K165" s="205">
        <v>287.06700000000001</v>
      </c>
      <c r="L165" s="205"/>
      <c r="M165" s="179" t="s">
        <v>1031</v>
      </c>
    </row>
    <row r="166" spans="1:13" x14ac:dyDescent="0.3">
      <c r="A166" s="179" t="s">
        <v>847</v>
      </c>
      <c r="B166" s="205" t="s">
        <v>744</v>
      </c>
      <c r="C166" s="206" t="str">
        <f t="shared" si="8"/>
        <v>x</v>
      </c>
      <c r="D166" s="205" t="s">
        <v>722</v>
      </c>
      <c r="E166" s="206" t="str">
        <f t="shared" si="9"/>
        <v>x</v>
      </c>
      <c r="F166" s="205">
        <v>3.89</v>
      </c>
      <c r="G166" s="206">
        <f t="shared" si="10"/>
        <v>3.2631619684133197E-4</v>
      </c>
      <c r="H166" s="205">
        <v>5.5519999999999996</v>
      </c>
      <c r="I166" s="206">
        <f t="shared" si="11"/>
        <v>3.7672898331767967E-4</v>
      </c>
      <c r="J166" s="205">
        <v>3.7549999999999999</v>
      </c>
      <c r="K166" s="205">
        <v>5.5519999999999996</v>
      </c>
      <c r="L166" s="205"/>
      <c r="M166" s="179" t="s">
        <v>1032</v>
      </c>
    </row>
    <row r="167" spans="1:13" x14ac:dyDescent="0.3">
      <c r="A167" s="179" t="s">
        <v>848</v>
      </c>
      <c r="B167" s="205" t="s">
        <v>722</v>
      </c>
      <c r="C167" s="206" t="str">
        <f t="shared" si="8"/>
        <v>x</v>
      </c>
      <c r="D167" s="205" t="s">
        <v>722</v>
      </c>
      <c r="E167" s="206" t="str">
        <f t="shared" si="9"/>
        <v>x</v>
      </c>
      <c r="F167" s="205" t="s">
        <v>722</v>
      </c>
      <c r="G167" s="206" t="str">
        <f t="shared" si="10"/>
        <v>x</v>
      </c>
      <c r="H167" s="205">
        <v>32.195999999999998</v>
      </c>
      <c r="I167" s="206">
        <f t="shared" si="11"/>
        <v>2.1846481172363135E-3</v>
      </c>
      <c r="J167" s="205" t="s">
        <v>722</v>
      </c>
      <c r="K167" s="205">
        <v>32.195999999999998</v>
      </c>
      <c r="L167" s="205"/>
      <c r="M167" s="179" t="s">
        <v>1033</v>
      </c>
    </row>
    <row r="168" spans="1:13" x14ac:dyDescent="0.3">
      <c r="A168" s="179" t="s">
        <v>849</v>
      </c>
      <c r="B168" s="205">
        <v>268629.53700000001</v>
      </c>
      <c r="C168" s="206">
        <f t="shared" si="8"/>
        <v>20.309278893144498</v>
      </c>
      <c r="D168" s="205">
        <v>442805.85399999999</v>
      </c>
      <c r="E168" s="206">
        <f t="shared" si="9"/>
        <v>18.627091721919122</v>
      </c>
      <c r="F168" s="205">
        <v>46247.805</v>
      </c>
      <c r="G168" s="206">
        <f t="shared" si="10"/>
        <v>3.8795392904523225</v>
      </c>
      <c r="H168" s="205">
        <v>44385.851000000002</v>
      </c>
      <c r="I168" s="206">
        <f t="shared" si="11"/>
        <v>3.0117861168804065</v>
      </c>
      <c r="J168" s="205">
        <v>-222381.73200000002</v>
      </c>
      <c r="K168" s="205">
        <v>-398420.00299999997</v>
      </c>
      <c r="L168" s="205"/>
      <c r="M168" s="179" t="s">
        <v>1034</v>
      </c>
    </row>
    <row r="169" spans="1:13" x14ac:dyDescent="0.3">
      <c r="A169" s="179" t="s">
        <v>850</v>
      </c>
      <c r="B169" s="205">
        <v>78.494</v>
      </c>
      <c r="C169" s="206">
        <f t="shared" si="8"/>
        <v>5.9344052602766616E-3</v>
      </c>
      <c r="D169" s="205">
        <v>30.029</v>
      </c>
      <c r="E169" s="206">
        <f t="shared" si="9"/>
        <v>1.2632013155758986E-3</v>
      </c>
      <c r="F169" s="205">
        <v>458.17700000000002</v>
      </c>
      <c r="G169" s="206">
        <f t="shared" si="10"/>
        <v>3.843459540364292E-2</v>
      </c>
      <c r="H169" s="205">
        <v>760.4</v>
      </c>
      <c r="I169" s="206">
        <f t="shared" si="11"/>
        <v>5.1596671274272983E-2</v>
      </c>
      <c r="J169" s="205">
        <v>379.68299999999999</v>
      </c>
      <c r="K169" s="205">
        <v>730.37099999999998</v>
      </c>
      <c r="L169" s="205"/>
      <c r="M169" s="179" t="s">
        <v>1035</v>
      </c>
    </row>
    <row r="170" spans="1:13" x14ac:dyDescent="0.3">
      <c r="A170" s="179" t="s">
        <v>851</v>
      </c>
      <c r="B170" s="205">
        <v>6226.183</v>
      </c>
      <c r="C170" s="206">
        <f t="shared" si="8"/>
        <v>0.47071996772549651</v>
      </c>
      <c r="D170" s="205">
        <v>13243.393</v>
      </c>
      <c r="E170" s="206">
        <f t="shared" si="9"/>
        <v>0.55709718806116248</v>
      </c>
      <c r="F170" s="205">
        <v>11578.984</v>
      </c>
      <c r="G170" s="206">
        <f t="shared" si="10"/>
        <v>0.97131363037702645</v>
      </c>
      <c r="H170" s="205">
        <v>11495.48</v>
      </c>
      <c r="I170" s="206">
        <f t="shared" si="11"/>
        <v>0.78002170265646986</v>
      </c>
      <c r="J170" s="205">
        <v>5352.8010000000004</v>
      </c>
      <c r="K170" s="205">
        <v>-1747.9130000000005</v>
      </c>
      <c r="L170" s="205"/>
      <c r="M170" s="179" t="s">
        <v>1036</v>
      </c>
    </row>
    <row r="171" spans="1:13" x14ac:dyDescent="0.3">
      <c r="A171" s="179" t="s">
        <v>852</v>
      </c>
      <c r="B171" s="205">
        <v>10495.581</v>
      </c>
      <c r="C171" s="206">
        <f t="shared" si="8"/>
        <v>0.7935005362965295</v>
      </c>
      <c r="D171" s="205">
        <v>9492.9429999999993</v>
      </c>
      <c r="E171" s="206">
        <f t="shared" si="9"/>
        <v>0.39933058331236526</v>
      </c>
      <c r="F171" s="205">
        <v>672.03099999999995</v>
      </c>
      <c r="G171" s="206">
        <f t="shared" si="10"/>
        <v>5.6373933182384865E-2</v>
      </c>
      <c r="H171" s="205">
        <v>810.197</v>
      </c>
      <c r="I171" s="206">
        <f t="shared" si="11"/>
        <v>5.4975628980013354E-2</v>
      </c>
      <c r="J171" s="205">
        <v>-9823.5499999999993</v>
      </c>
      <c r="K171" s="205">
        <v>-8682.7459999999992</v>
      </c>
      <c r="L171" s="205"/>
      <c r="M171" s="179" t="s">
        <v>1037</v>
      </c>
    </row>
    <row r="172" spans="1:13" x14ac:dyDescent="0.3">
      <c r="A172" s="179" t="s">
        <v>853</v>
      </c>
      <c r="B172" s="205">
        <v>8375.8269999999993</v>
      </c>
      <c r="C172" s="206">
        <f t="shared" si="8"/>
        <v>0.63324014329716005</v>
      </c>
      <c r="D172" s="205">
        <v>6842.9930000000004</v>
      </c>
      <c r="E172" s="206">
        <f t="shared" si="9"/>
        <v>0.28785766292839138</v>
      </c>
      <c r="F172" s="205">
        <v>17127.306</v>
      </c>
      <c r="G172" s="206">
        <f t="shared" si="10"/>
        <v>1.436739680220495</v>
      </c>
      <c r="H172" s="205">
        <v>32634.671999999999</v>
      </c>
      <c r="I172" s="206">
        <f t="shared" si="11"/>
        <v>2.2144140496156246</v>
      </c>
      <c r="J172" s="205">
        <v>8751.4790000000012</v>
      </c>
      <c r="K172" s="205">
        <v>25791.678999999996</v>
      </c>
      <c r="L172" s="205"/>
      <c r="M172" s="179" t="s">
        <v>1038</v>
      </c>
    </row>
    <row r="173" spans="1:13" x14ac:dyDescent="0.3">
      <c r="A173" s="179" t="s">
        <v>854</v>
      </c>
      <c r="B173" s="205">
        <v>37145.544000000002</v>
      </c>
      <c r="C173" s="206">
        <f t="shared" si="8"/>
        <v>2.8083256262827505</v>
      </c>
      <c r="D173" s="205">
        <v>138058.617</v>
      </c>
      <c r="E173" s="206">
        <f t="shared" si="9"/>
        <v>5.8075802264807059</v>
      </c>
      <c r="F173" s="205">
        <v>7155.3270000000002</v>
      </c>
      <c r="G173" s="206">
        <f t="shared" si="10"/>
        <v>0.60023112951056479</v>
      </c>
      <c r="H173" s="205">
        <v>10401.981</v>
      </c>
      <c r="I173" s="206">
        <f t="shared" si="11"/>
        <v>0.70582271733065938</v>
      </c>
      <c r="J173" s="205">
        <v>-29990.217000000001</v>
      </c>
      <c r="K173" s="205">
        <v>-127656.636</v>
      </c>
      <c r="L173" s="205"/>
      <c r="M173" s="179" t="s">
        <v>1039</v>
      </c>
    </row>
    <row r="174" spans="1:13" x14ac:dyDescent="0.3">
      <c r="A174" s="179" t="s">
        <v>723</v>
      </c>
      <c r="B174" s="205">
        <v>0.95499999999999996</v>
      </c>
      <c r="C174" s="206">
        <f t="shared" si="8"/>
        <v>7.2201149432621749E-5</v>
      </c>
      <c r="D174" s="205">
        <v>0.94299999999999995</v>
      </c>
      <c r="E174" s="206">
        <f t="shared" si="9"/>
        <v>3.9668282013655877E-5</v>
      </c>
      <c r="F174" s="205">
        <v>663.52499999999998</v>
      </c>
      <c r="G174" s="206">
        <f t="shared" si="10"/>
        <v>5.5660399616746722E-2</v>
      </c>
      <c r="H174" s="205">
        <v>3545.0140000000001</v>
      </c>
      <c r="I174" s="206">
        <f t="shared" si="11"/>
        <v>0.24054566283626461</v>
      </c>
      <c r="J174" s="205">
        <v>662.56999999999994</v>
      </c>
      <c r="K174" s="205">
        <v>3544.0709999999999</v>
      </c>
      <c r="L174" s="205"/>
      <c r="M174" s="179" t="s">
        <v>912</v>
      </c>
    </row>
    <row r="175" spans="1:13" x14ac:dyDescent="0.3">
      <c r="A175" s="179" t="s">
        <v>724</v>
      </c>
      <c r="B175" s="205">
        <v>46.134999999999998</v>
      </c>
      <c r="C175" s="206">
        <f t="shared" si="8"/>
        <v>3.4879581456272301E-3</v>
      </c>
      <c r="D175" s="205">
        <v>12.852</v>
      </c>
      <c r="E175" s="206">
        <f t="shared" si="9"/>
        <v>5.4063283185525491E-4</v>
      </c>
      <c r="F175" s="205">
        <v>298.61900000000003</v>
      </c>
      <c r="G175" s="206">
        <f t="shared" si="10"/>
        <v>2.5049927091146968E-2</v>
      </c>
      <c r="H175" s="205">
        <v>217.107</v>
      </c>
      <c r="I175" s="206">
        <f t="shared" si="11"/>
        <v>1.4731718188247745E-2</v>
      </c>
      <c r="J175" s="205">
        <v>252.48400000000004</v>
      </c>
      <c r="K175" s="205">
        <v>204.255</v>
      </c>
      <c r="L175" s="205"/>
      <c r="M175" s="179" t="s">
        <v>913</v>
      </c>
    </row>
    <row r="176" spans="1:13" x14ac:dyDescent="0.3">
      <c r="A176" s="179" t="s">
        <v>855</v>
      </c>
      <c r="B176" s="205">
        <v>1736.3130000000001</v>
      </c>
      <c r="C176" s="206">
        <f t="shared" si="8"/>
        <v>0.13127098887414007</v>
      </c>
      <c r="D176" s="205">
        <v>2635.779</v>
      </c>
      <c r="E176" s="206">
        <f t="shared" si="9"/>
        <v>0.11087680243655554</v>
      </c>
      <c r="F176" s="205">
        <v>1688.837</v>
      </c>
      <c r="G176" s="206">
        <f t="shared" si="10"/>
        <v>0.14166963160023766</v>
      </c>
      <c r="H176" s="205">
        <v>7643.4549999999999</v>
      </c>
      <c r="I176" s="206">
        <f t="shared" si="11"/>
        <v>0.51864391772053953</v>
      </c>
      <c r="J176" s="205">
        <v>-47.476000000000113</v>
      </c>
      <c r="K176" s="205">
        <v>5007.6759999999995</v>
      </c>
      <c r="L176" s="205"/>
      <c r="M176" s="179" t="s">
        <v>1040</v>
      </c>
    </row>
    <row r="177" spans="1:13" x14ac:dyDescent="0.3">
      <c r="A177" s="179" t="s">
        <v>856</v>
      </c>
      <c r="B177" s="205">
        <v>26536.46</v>
      </c>
      <c r="C177" s="206">
        <f t="shared" si="8"/>
        <v>2.0062438888720311</v>
      </c>
      <c r="D177" s="205">
        <v>76121.476999999999</v>
      </c>
      <c r="E177" s="206">
        <f t="shared" si="9"/>
        <v>3.2021296043817808</v>
      </c>
      <c r="F177" s="205">
        <v>23062.363000000001</v>
      </c>
      <c r="G177" s="206">
        <f t="shared" si="10"/>
        <v>1.9346073481579054</v>
      </c>
      <c r="H177" s="205">
        <v>11449.52</v>
      </c>
      <c r="I177" s="206">
        <f t="shared" si="11"/>
        <v>0.77690310321963973</v>
      </c>
      <c r="J177" s="205">
        <v>-3474.0969999999979</v>
      </c>
      <c r="K177" s="205">
        <v>-64671.956999999995</v>
      </c>
      <c r="L177" s="205"/>
      <c r="M177" s="179" t="s">
        <v>1041</v>
      </c>
    </row>
    <row r="178" spans="1:13" x14ac:dyDescent="0.3">
      <c r="A178" s="179" t="s">
        <v>857</v>
      </c>
      <c r="B178" s="205" t="s">
        <v>722</v>
      </c>
      <c r="C178" s="206" t="str">
        <f t="shared" si="8"/>
        <v>x</v>
      </c>
      <c r="D178" s="205" t="s">
        <v>722</v>
      </c>
      <c r="E178" s="206" t="str">
        <f t="shared" si="9"/>
        <v>x</v>
      </c>
      <c r="F178" s="205" t="s">
        <v>744</v>
      </c>
      <c r="G178" s="206" t="str">
        <f t="shared" si="10"/>
        <v>x</v>
      </c>
      <c r="H178" s="205">
        <v>0.75900000000000001</v>
      </c>
      <c r="I178" s="206">
        <f t="shared" si="11"/>
        <v>5.1501674772715941E-5</v>
      </c>
      <c r="J178" s="205" t="s">
        <v>744</v>
      </c>
      <c r="K178" s="205">
        <v>0.75900000000000001</v>
      </c>
      <c r="L178" s="205"/>
      <c r="M178" s="179" t="s">
        <v>1042</v>
      </c>
    </row>
    <row r="179" spans="1:13" x14ac:dyDescent="0.3">
      <c r="A179" s="179" t="s">
        <v>858</v>
      </c>
      <c r="B179" s="205">
        <v>463.33</v>
      </c>
      <c r="C179" s="206">
        <f t="shared" si="8"/>
        <v>3.5029275985986007E-2</v>
      </c>
      <c r="D179" s="205">
        <v>1015.542</v>
      </c>
      <c r="E179" s="206">
        <f t="shared" si="9"/>
        <v>4.2719837171486877E-2</v>
      </c>
      <c r="F179" s="205">
        <v>972.96600000000001</v>
      </c>
      <c r="G179" s="206">
        <f t="shared" si="10"/>
        <v>8.1618140045224524E-2</v>
      </c>
      <c r="H179" s="205">
        <v>60.57</v>
      </c>
      <c r="I179" s="206">
        <f t="shared" si="11"/>
        <v>4.1099557852218764E-3</v>
      </c>
      <c r="J179" s="205">
        <v>509.63600000000002</v>
      </c>
      <c r="K179" s="205">
        <v>-954.97199999999998</v>
      </c>
      <c r="L179" s="205"/>
      <c r="M179" s="179" t="s">
        <v>1043</v>
      </c>
    </row>
    <row r="180" spans="1:13" x14ac:dyDescent="0.3">
      <c r="A180" s="179" t="s">
        <v>859</v>
      </c>
      <c r="B180" s="205">
        <v>27821.175999999999</v>
      </c>
      <c r="C180" s="206">
        <f t="shared" si="8"/>
        <v>2.1033726552536858</v>
      </c>
      <c r="D180" s="205">
        <v>46634.108999999997</v>
      </c>
      <c r="E180" s="206">
        <f t="shared" si="9"/>
        <v>1.9617126057980567</v>
      </c>
      <c r="F180" s="205">
        <v>9553.5709999999999</v>
      </c>
      <c r="G180" s="206">
        <f t="shared" si="10"/>
        <v>0.80141001413204116</v>
      </c>
      <c r="H180" s="205">
        <v>17547.594000000001</v>
      </c>
      <c r="I180" s="206">
        <f t="shared" si="11"/>
        <v>1.1906857433882234</v>
      </c>
      <c r="J180" s="205">
        <v>-18267.605</v>
      </c>
      <c r="K180" s="205">
        <v>-29086.514999999996</v>
      </c>
      <c r="L180" s="205"/>
      <c r="M180" s="179" t="s">
        <v>1044</v>
      </c>
    </row>
    <row r="181" spans="1:13" x14ac:dyDescent="0.3">
      <c r="A181" s="179" t="s">
        <v>725</v>
      </c>
      <c r="B181" s="205">
        <v>257.75400000000002</v>
      </c>
      <c r="C181" s="206">
        <f t="shared" si="8"/>
        <v>1.9487052430215694E-2</v>
      </c>
      <c r="D181" s="205">
        <v>3184.41</v>
      </c>
      <c r="E181" s="206">
        <f t="shared" si="9"/>
        <v>0.13395553968940183</v>
      </c>
      <c r="F181" s="205">
        <v>1711.605</v>
      </c>
      <c r="G181" s="206">
        <f t="shared" si="10"/>
        <v>0.14357954603974496</v>
      </c>
      <c r="H181" s="205">
        <v>1923.9480000000001</v>
      </c>
      <c r="I181" s="206">
        <f t="shared" si="11"/>
        <v>0.13054880655549048</v>
      </c>
      <c r="J181" s="205">
        <v>1453.8510000000001</v>
      </c>
      <c r="K181" s="205">
        <v>-1260.4619999999998</v>
      </c>
      <c r="L181" s="205"/>
      <c r="M181" s="179" t="s">
        <v>914</v>
      </c>
    </row>
    <row r="182" spans="1:13" x14ac:dyDescent="0.3">
      <c r="A182" s="179" t="s">
        <v>860</v>
      </c>
      <c r="B182" s="205">
        <v>6499.0630000000001</v>
      </c>
      <c r="C182" s="206">
        <f t="shared" si="8"/>
        <v>0.4913505956387676</v>
      </c>
      <c r="D182" s="205">
        <v>4.5709999999999997</v>
      </c>
      <c r="E182" s="206">
        <f t="shared" si="9"/>
        <v>1.9228389934721209E-4</v>
      </c>
      <c r="F182" s="205">
        <v>387.34</v>
      </c>
      <c r="G182" s="206">
        <f t="shared" si="10"/>
        <v>3.2492369070571077E-2</v>
      </c>
      <c r="H182" s="205">
        <v>138.80799999999999</v>
      </c>
      <c r="I182" s="206">
        <f t="shared" si="11"/>
        <v>9.418767420093746E-3</v>
      </c>
      <c r="J182" s="205">
        <v>-6111.723</v>
      </c>
      <c r="K182" s="205">
        <v>134.23699999999999</v>
      </c>
      <c r="L182" s="205"/>
      <c r="M182" s="179" t="s">
        <v>1045</v>
      </c>
    </row>
    <row r="183" spans="1:13" x14ac:dyDescent="0.3">
      <c r="A183" s="179" t="s">
        <v>861</v>
      </c>
      <c r="B183" s="205">
        <v>528.529</v>
      </c>
      <c r="C183" s="206">
        <f t="shared" si="8"/>
        <v>3.9958535401543607E-2</v>
      </c>
      <c r="D183" s="205">
        <v>1095.395</v>
      </c>
      <c r="E183" s="206">
        <f t="shared" si="9"/>
        <v>4.6078937196552046E-2</v>
      </c>
      <c r="F183" s="205">
        <v>0.64200000000000002</v>
      </c>
      <c r="G183" s="206">
        <f t="shared" si="10"/>
        <v>5.3854755365587438E-5</v>
      </c>
      <c r="H183" s="205" t="s">
        <v>744</v>
      </c>
      <c r="I183" s="206" t="str">
        <f t="shared" si="11"/>
        <v>x</v>
      </c>
      <c r="J183" s="205">
        <v>-527.88699999999994</v>
      </c>
      <c r="K183" s="205">
        <v>-1095.0170000000001</v>
      </c>
      <c r="L183" s="205"/>
      <c r="M183" s="179" t="s">
        <v>1046</v>
      </c>
    </row>
    <row r="184" spans="1:13" x14ac:dyDescent="0.3">
      <c r="A184" s="179" t="s">
        <v>862</v>
      </c>
      <c r="B184" s="205">
        <v>89.572999999999993</v>
      </c>
      <c r="C184" s="206">
        <f t="shared" si="8"/>
        <v>6.7720141969929096E-3</v>
      </c>
      <c r="D184" s="205">
        <v>1770.0619999999999</v>
      </c>
      <c r="E184" s="206">
        <f t="shared" si="9"/>
        <v>7.4459510708012461E-2</v>
      </c>
      <c r="F184" s="205">
        <v>1232.99</v>
      </c>
      <c r="G184" s="206">
        <f t="shared" si="10"/>
        <v>0.10343049037105241</v>
      </c>
      <c r="H184" s="205">
        <v>2608.7159999999999</v>
      </c>
      <c r="I184" s="206">
        <f t="shared" si="11"/>
        <v>0.17701349539707567</v>
      </c>
      <c r="J184" s="205">
        <v>1143.4169999999999</v>
      </c>
      <c r="K184" s="205">
        <v>838.654</v>
      </c>
      <c r="L184" s="205"/>
      <c r="M184" s="179" t="s">
        <v>1047</v>
      </c>
    </row>
    <row r="185" spans="1:13" x14ac:dyDescent="0.3">
      <c r="A185" s="179" t="s">
        <v>863</v>
      </c>
      <c r="B185" s="205">
        <v>356.22699999999998</v>
      </c>
      <c r="C185" s="206">
        <f t="shared" si="8"/>
        <v>2.6931935977941933E-2</v>
      </c>
      <c r="D185" s="205">
        <v>1827.8</v>
      </c>
      <c r="E185" s="206">
        <f t="shared" si="9"/>
        <v>7.6888320110880398E-2</v>
      </c>
      <c r="F185" s="205">
        <v>1075.7349999999999</v>
      </c>
      <c r="G185" s="206">
        <f t="shared" si="10"/>
        <v>9.0239011313395928E-2</v>
      </c>
      <c r="H185" s="205">
        <v>612</v>
      </c>
      <c r="I185" s="206">
        <f t="shared" si="11"/>
        <v>4.1527042109225504E-2</v>
      </c>
      <c r="J185" s="205">
        <v>719.50799999999992</v>
      </c>
      <c r="K185" s="205">
        <v>-1215.8</v>
      </c>
      <c r="L185" s="205"/>
      <c r="M185" s="179" t="s">
        <v>1048</v>
      </c>
    </row>
    <row r="186" spans="1:13" x14ac:dyDescent="0.3">
      <c r="A186" s="179" t="s">
        <v>864</v>
      </c>
      <c r="B186" s="205">
        <v>193.66900000000001</v>
      </c>
      <c r="C186" s="206">
        <f t="shared" si="8"/>
        <v>1.4642015088446515E-2</v>
      </c>
      <c r="D186" s="205">
        <v>421.87700000000001</v>
      </c>
      <c r="E186" s="206">
        <f t="shared" si="9"/>
        <v>1.7746697572720148E-2</v>
      </c>
      <c r="F186" s="205">
        <v>160.96100000000001</v>
      </c>
      <c r="G186" s="206">
        <f t="shared" si="10"/>
        <v>1.3502360246729468E-2</v>
      </c>
      <c r="H186" s="205">
        <v>27.326000000000001</v>
      </c>
      <c r="I186" s="206">
        <f t="shared" si="11"/>
        <v>1.8541960011057125E-3</v>
      </c>
      <c r="J186" s="205">
        <v>-32.707999999999998</v>
      </c>
      <c r="K186" s="205">
        <v>-394.55099999999999</v>
      </c>
      <c r="L186" s="205"/>
      <c r="M186" s="179" t="s">
        <v>1049</v>
      </c>
    </row>
    <row r="187" spans="1:13" x14ac:dyDescent="0.3">
      <c r="A187" s="179" t="s">
        <v>865</v>
      </c>
      <c r="B187" s="205">
        <v>4.6050000000000004</v>
      </c>
      <c r="C187" s="206">
        <f t="shared" si="8"/>
        <v>3.481531865311238E-4</v>
      </c>
      <c r="D187" s="205">
        <v>66.478999999999999</v>
      </c>
      <c r="E187" s="206">
        <f t="shared" si="9"/>
        <v>2.7965087168460539E-3</v>
      </c>
      <c r="F187" s="205">
        <v>5.758</v>
      </c>
      <c r="G187" s="206">
        <f t="shared" si="10"/>
        <v>4.8301508005459885E-4</v>
      </c>
      <c r="H187" s="205">
        <v>11.137</v>
      </c>
      <c r="I187" s="206">
        <f t="shared" si="11"/>
        <v>7.5569716988634712E-4</v>
      </c>
      <c r="J187" s="205">
        <v>1.1529999999999996</v>
      </c>
      <c r="K187" s="205">
        <v>-55.341999999999999</v>
      </c>
      <c r="L187" s="205"/>
      <c r="M187" s="179" t="s">
        <v>1050</v>
      </c>
    </row>
    <row r="188" spans="1:13" x14ac:dyDescent="0.3">
      <c r="A188" s="179" t="s">
        <v>866</v>
      </c>
      <c r="B188" s="205">
        <v>14.499000000000001</v>
      </c>
      <c r="C188" s="206">
        <f t="shared" si="8"/>
        <v>1.0961722153126521E-3</v>
      </c>
      <c r="D188" s="205">
        <v>6.0540000000000003</v>
      </c>
      <c r="E188" s="206">
        <f t="shared" si="9"/>
        <v>2.5466784656487032E-4</v>
      </c>
      <c r="F188" s="205">
        <v>1302.991</v>
      </c>
      <c r="G188" s="206">
        <f t="shared" si="10"/>
        <v>0.10930258808187249</v>
      </c>
      <c r="H188" s="205">
        <v>1636.84</v>
      </c>
      <c r="I188" s="206">
        <f t="shared" si="11"/>
        <v>0.11106719543474619</v>
      </c>
      <c r="J188" s="205">
        <v>1288.492</v>
      </c>
      <c r="K188" s="205">
        <v>1630.7859999999998</v>
      </c>
      <c r="L188" s="205"/>
      <c r="M188" s="179" t="s">
        <v>1051</v>
      </c>
    </row>
    <row r="189" spans="1:13" x14ac:dyDescent="0.3">
      <c r="A189" s="179" t="s">
        <v>867</v>
      </c>
      <c r="B189" s="205">
        <v>18.710999999999999</v>
      </c>
      <c r="C189" s="206">
        <f t="shared" si="8"/>
        <v>1.41461330579454E-3</v>
      </c>
      <c r="D189" s="205">
        <v>15.981</v>
      </c>
      <c r="E189" s="206">
        <f t="shared" si="9"/>
        <v>6.7225749189844602E-4</v>
      </c>
      <c r="F189" s="205">
        <v>69.825999999999993</v>
      </c>
      <c r="G189" s="206">
        <f t="shared" si="10"/>
        <v>5.8574176762577999E-3</v>
      </c>
      <c r="H189" s="205">
        <v>147.768</v>
      </c>
      <c r="I189" s="206">
        <f t="shared" si="11"/>
        <v>1.0026745030058879E-2</v>
      </c>
      <c r="J189" s="205">
        <v>51.114999999999995</v>
      </c>
      <c r="K189" s="205">
        <v>131.78700000000001</v>
      </c>
      <c r="L189" s="205"/>
      <c r="M189" s="179" t="s">
        <v>1052</v>
      </c>
    </row>
    <row r="190" spans="1:13" x14ac:dyDescent="0.3">
      <c r="A190" s="179" t="s">
        <v>868</v>
      </c>
      <c r="B190" s="205">
        <v>8955.8230000000003</v>
      </c>
      <c r="C190" s="206">
        <f t="shared" si="8"/>
        <v>0.6770897536283883</v>
      </c>
      <c r="D190" s="205">
        <v>8616.7919999999995</v>
      </c>
      <c r="E190" s="206">
        <f t="shared" si="9"/>
        <v>0.36247437445282488</v>
      </c>
      <c r="F190" s="205">
        <v>1227.9390000000001</v>
      </c>
      <c r="G190" s="206">
        <f t="shared" si="10"/>
        <v>0.1030067826306294</v>
      </c>
      <c r="H190" s="205">
        <v>1947.319</v>
      </c>
      <c r="I190" s="206">
        <f t="shared" si="11"/>
        <v>0.13213463743969753</v>
      </c>
      <c r="J190" s="205">
        <v>-7727.884</v>
      </c>
      <c r="K190" s="205">
        <v>-6669.473</v>
      </c>
      <c r="L190" s="205"/>
      <c r="M190" s="179" t="s">
        <v>1053</v>
      </c>
    </row>
    <row r="191" spans="1:13" x14ac:dyDescent="0.3">
      <c r="A191" s="179" t="s">
        <v>869</v>
      </c>
      <c r="B191" s="205">
        <v>4.8460000000000001</v>
      </c>
      <c r="C191" s="206">
        <f t="shared" si="8"/>
        <v>3.663735813094084E-4</v>
      </c>
      <c r="D191" s="205">
        <v>9.9</v>
      </c>
      <c r="E191" s="206">
        <f t="shared" si="9"/>
        <v>4.1645386207337564E-4</v>
      </c>
      <c r="F191" s="205">
        <v>1.5669999999999999</v>
      </c>
      <c r="G191" s="206">
        <f t="shared" si="10"/>
        <v>1.3144922376616121E-4</v>
      </c>
      <c r="H191" s="205">
        <v>47.86</v>
      </c>
      <c r="I191" s="206">
        <f t="shared" si="11"/>
        <v>3.2475232603717845E-3</v>
      </c>
      <c r="J191" s="205">
        <v>-3.2789999999999999</v>
      </c>
      <c r="K191" s="205">
        <v>37.96</v>
      </c>
      <c r="L191" s="205"/>
      <c r="M191" s="179" t="s">
        <v>1054</v>
      </c>
    </row>
    <row r="192" spans="1:13" x14ac:dyDescent="0.3">
      <c r="A192" s="179" t="s">
        <v>870</v>
      </c>
      <c r="B192" s="205">
        <v>25.279</v>
      </c>
      <c r="C192" s="206">
        <f t="shared" si="8"/>
        <v>1.9111757659761729E-3</v>
      </c>
      <c r="D192" s="205">
        <v>130.703</v>
      </c>
      <c r="E192" s="206">
        <f t="shared" si="9"/>
        <v>5.4981584984420623E-3</v>
      </c>
      <c r="F192" s="205">
        <v>825.12300000000005</v>
      </c>
      <c r="G192" s="206">
        <f t="shared" si="10"/>
        <v>6.9216195189282861E-2</v>
      </c>
      <c r="H192" s="205">
        <v>376.65100000000001</v>
      </c>
      <c r="I192" s="206">
        <f t="shared" si="11"/>
        <v>2.5557519505689366E-2</v>
      </c>
      <c r="J192" s="205">
        <v>799.84400000000005</v>
      </c>
      <c r="K192" s="205">
        <v>245.94800000000001</v>
      </c>
      <c r="L192" s="205"/>
      <c r="M192" s="179" t="s">
        <v>1055</v>
      </c>
    </row>
    <row r="193" spans="1:13" x14ac:dyDescent="0.3">
      <c r="A193" s="179" t="s">
        <v>871</v>
      </c>
      <c r="B193" s="205">
        <v>2098.578</v>
      </c>
      <c r="C193" s="206">
        <f t="shared" si="8"/>
        <v>0.15865941756441099</v>
      </c>
      <c r="D193" s="205">
        <v>3003.0520000000001</v>
      </c>
      <c r="E193" s="206">
        <f t="shared" si="9"/>
        <v>0.12632652559668431</v>
      </c>
      <c r="F193" s="205">
        <v>681.77</v>
      </c>
      <c r="G193" s="206">
        <f t="shared" si="10"/>
        <v>5.7190898077253173E-2</v>
      </c>
      <c r="H193" s="205">
        <v>592.67200000000003</v>
      </c>
      <c r="I193" s="206">
        <f t="shared" si="11"/>
        <v>4.0215547550586428E-2</v>
      </c>
      <c r="J193" s="205">
        <v>-1416.808</v>
      </c>
      <c r="K193" s="205">
        <v>-2410.38</v>
      </c>
      <c r="L193" s="205"/>
      <c r="M193" s="179" t="s">
        <v>1056</v>
      </c>
    </row>
    <row r="194" spans="1:13" x14ac:dyDescent="0.3">
      <c r="A194" s="179" t="s">
        <v>872</v>
      </c>
      <c r="B194" s="205">
        <v>10692.67</v>
      </c>
      <c r="C194" s="206">
        <f t="shared" si="8"/>
        <v>0.80840111466357245</v>
      </c>
      <c r="D194" s="205">
        <v>16379.459000000001</v>
      </c>
      <c r="E194" s="206">
        <f t="shared" si="9"/>
        <v>0.68901908679015267</v>
      </c>
      <c r="F194" s="205">
        <v>1776.847</v>
      </c>
      <c r="G194" s="206">
        <f t="shared" si="10"/>
        <v>0.14905243069638308</v>
      </c>
      <c r="H194" s="205">
        <v>2380.4949999999999</v>
      </c>
      <c r="I194" s="206">
        <f t="shared" si="11"/>
        <v>0.16152764069575284</v>
      </c>
      <c r="J194" s="205">
        <v>-8915.8230000000003</v>
      </c>
      <c r="K194" s="205">
        <v>-13998.964</v>
      </c>
      <c r="L194" s="205"/>
      <c r="M194" s="179" t="s">
        <v>1057</v>
      </c>
    </row>
    <row r="195" spans="1:13" x14ac:dyDescent="0.3">
      <c r="A195" s="179" t="s">
        <v>873</v>
      </c>
      <c r="B195" s="205" t="s">
        <v>722</v>
      </c>
      <c r="C195" s="206" t="str">
        <f t="shared" si="8"/>
        <v>x</v>
      </c>
      <c r="D195" s="205" t="s">
        <v>722</v>
      </c>
      <c r="E195" s="206" t="str">
        <f t="shared" si="9"/>
        <v>x</v>
      </c>
      <c r="F195" s="205">
        <v>43.003</v>
      </c>
      <c r="G195" s="206">
        <f t="shared" si="10"/>
        <v>3.6073458644647299E-3</v>
      </c>
      <c r="H195" s="205">
        <v>918.40499999999997</v>
      </c>
      <c r="I195" s="206">
        <f t="shared" si="11"/>
        <v>6.2318044294645825E-2</v>
      </c>
      <c r="J195" s="205">
        <v>43.003</v>
      </c>
      <c r="K195" s="205">
        <v>918.40499999999997</v>
      </c>
      <c r="L195" s="205"/>
      <c r="M195" s="179" t="s">
        <v>1058</v>
      </c>
    </row>
    <row r="196" spans="1:13" x14ac:dyDescent="0.3">
      <c r="A196" s="179" t="s">
        <v>874</v>
      </c>
      <c r="B196" s="205">
        <v>4252.1779999999999</v>
      </c>
      <c r="C196" s="206">
        <f t="shared" si="8"/>
        <v>0.32147867978231071</v>
      </c>
      <c r="D196" s="205">
        <v>25993.642</v>
      </c>
      <c r="E196" s="206">
        <f t="shared" si="9"/>
        <v>1.0934497576012832</v>
      </c>
      <c r="F196" s="205">
        <v>3409.7269999999999</v>
      </c>
      <c r="G196" s="206">
        <f t="shared" si="10"/>
        <v>0.28602805833090078</v>
      </c>
      <c r="H196" s="205">
        <v>29296.195</v>
      </c>
      <c r="I196" s="206">
        <f t="shared" si="11"/>
        <v>1.9878828813808522</v>
      </c>
      <c r="J196" s="205">
        <v>-842.45100000000002</v>
      </c>
      <c r="K196" s="205">
        <v>3302.5529999999999</v>
      </c>
      <c r="L196" s="205"/>
      <c r="M196" s="179" t="s">
        <v>1059</v>
      </c>
    </row>
    <row r="197" spans="1:13" x14ac:dyDescent="0.3">
      <c r="A197" s="179" t="s">
        <v>728</v>
      </c>
      <c r="B197" s="205">
        <v>12105.642</v>
      </c>
      <c r="C197" s="206">
        <f t="shared" si="8"/>
        <v>0.91522645761237909</v>
      </c>
      <c r="D197" s="205">
        <v>39849.678999999996</v>
      </c>
      <c r="E197" s="206">
        <f t="shared" si="9"/>
        <v>1.6763184567610394</v>
      </c>
      <c r="F197" s="205">
        <v>9838.1630000000005</v>
      </c>
      <c r="G197" s="206">
        <f t="shared" si="10"/>
        <v>0.82528327353858844</v>
      </c>
      <c r="H197" s="205">
        <v>7681.0060000000003</v>
      </c>
      <c r="I197" s="206">
        <f t="shared" si="11"/>
        <v>0.52119192745623155</v>
      </c>
      <c r="J197" s="205">
        <v>-2267.4789999999994</v>
      </c>
      <c r="K197" s="205">
        <v>-32168.672999999995</v>
      </c>
      <c r="L197" s="205"/>
      <c r="M197" s="179" t="s">
        <v>917</v>
      </c>
    </row>
    <row r="198" spans="1:13" x14ac:dyDescent="0.3">
      <c r="A198" s="179" t="s">
        <v>875</v>
      </c>
      <c r="B198" s="205">
        <v>6988.7209999999995</v>
      </c>
      <c r="C198" s="206">
        <f t="shared" si="8"/>
        <v>0.52837035525015885</v>
      </c>
      <c r="D198" s="205">
        <v>7461.86</v>
      </c>
      <c r="E198" s="206">
        <f t="shared" si="9"/>
        <v>0.31389095103543818</v>
      </c>
      <c r="F198" s="205">
        <v>6467.1639999999998</v>
      </c>
      <c r="G198" s="206">
        <f t="shared" si="10"/>
        <v>0.54250394879927399</v>
      </c>
      <c r="H198" s="205">
        <v>5035.4949999999999</v>
      </c>
      <c r="I198" s="206">
        <f t="shared" si="11"/>
        <v>0.34168172043430461</v>
      </c>
      <c r="J198" s="205">
        <v>-521.55699999999979</v>
      </c>
      <c r="K198" s="205">
        <v>-2426.3649999999998</v>
      </c>
      <c r="L198" s="205"/>
      <c r="M198" s="179" t="s">
        <v>1060</v>
      </c>
    </row>
    <row r="199" spans="1:13" x14ac:dyDescent="0.3">
      <c r="A199" s="179" t="s">
        <v>876</v>
      </c>
      <c r="B199" s="205" t="s">
        <v>722</v>
      </c>
      <c r="C199" s="206" t="str">
        <f t="shared" si="8"/>
        <v>x</v>
      </c>
      <c r="D199" s="205" t="s">
        <v>722</v>
      </c>
      <c r="E199" s="206" t="str">
        <f t="shared" si="9"/>
        <v>x</v>
      </c>
      <c r="F199" s="205">
        <v>1004.204</v>
      </c>
      <c r="G199" s="206">
        <f t="shared" si="10"/>
        <v>8.4238568157545726E-2</v>
      </c>
      <c r="H199" s="205">
        <v>278.839</v>
      </c>
      <c r="I199" s="206">
        <f t="shared" si="11"/>
        <v>1.8920521069761973E-2</v>
      </c>
      <c r="J199" s="205">
        <v>1004.204</v>
      </c>
      <c r="K199" s="205">
        <v>278.839</v>
      </c>
      <c r="L199" s="205"/>
      <c r="M199" s="179" t="s">
        <v>1061</v>
      </c>
    </row>
    <row r="200" spans="1:13" x14ac:dyDescent="0.3">
      <c r="A200" s="179" t="s">
        <v>877</v>
      </c>
      <c r="B200" s="205">
        <v>12165.13</v>
      </c>
      <c r="C200" s="206">
        <f t="shared" si="8"/>
        <v>0.91972394659399981</v>
      </c>
      <c r="D200" s="205">
        <v>16502.636999999999</v>
      </c>
      <c r="E200" s="206">
        <f t="shared" si="9"/>
        <v>0.69420069828737219</v>
      </c>
      <c r="F200" s="205">
        <v>2673.8780000000002</v>
      </c>
      <c r="G200" s="206">
        <f t="shared" si="10"/>
        <v>0.2243006940302589</v>
      </c>
      <c r="H200" s="205">
        <v>3277.5749999999998</v>
      </c>
      <c r="I200" s="206">
        <f t="shared" si="11"/>
        <v>0.22239868470775287</v>
      </c>
      <c r="J200" s="205">
        <v>-9491.2519999999986</v>
      </c>
      <c r="K200" s="205">
        <v>-13225.061999999998</v>
      </c>
      <c r="L200" s="205"/>
      <c r="M200" s="179" t="s">
        <v>1062</v>
      </c>
    </row>
    <row r="201" spans="1:13" x14ac:dyDescent="0.3">
      <c r="A201" s="179" t="s">
        <v>878</v>
      </c>
      <c r="B201" s="205" t="s">
        <v>722</v>
      </c>
      <c r="C201" s="206" t="str">
        <f t="shared" si="8"/>
        <v>x</v>
      </c>
      <c r="D201" s="205" t="s">
        <v>722</v>
      </c>
      <c r="E201" s="206" t="str">
        <f t="shared" si="9"/>
        <v>x</v>
      </c>
      <c r="F201" s="205" t="s">
        <v>722</v>
      </c>
      <c r="G201" s="206" t="str">
        <f t="shared" si="10"/>
        <v>x</v>
      </c>
      <c r="H201" s="205" t="s">
        <v>744</v>
      </c>
      <c r="I201" s="206" t="str">
        <f t="shared" si="11"/>
        <v>x</v>
      </c>
      <c r="J201" s="205" t="s">
        <v>722</v>
      </c>
      <c r="K201" s="205" t="s">
        <v>744</v>
      </c>
      <c r="L201" s="205"/>
      <c r="M201" s="179" t="s">
        <v>1063</v>
      </c>
    </row>
    <row r="202" spans="1:13" x14ac:dyDescent="0.3">
      <c r="A202" s="179" t="s">
        <v>879</v>
      </c>
      <c r="B202" s="205" t="s">
        <v>722</v>
      </c>
      <c r="C202" s="206" t="str">
        <f t="shared" si="8"/>
        <v>x</v>
      </c>
      <c r="D202" s="205">
        <v>138.97</v>
      </c>
      <c r="E202" s="206">
        <f t="shared" si="9"/>
        <v>5.8459185062966681E-3</v>
      </c>
      <c r="F202" s="205">
        <v>274.64299999999997</v>
      </c>
      <c r="G202" s="206">
        <f t="shared" si="10"/>
        <v>2.3038678470204094E-2</v>
      </c>
      <c r="H202" s="205">
        <v>324.678</v>
      </c>
      <c r="I202" s="206">
        <f t="shared" si="11"/>
        <v>2.2030910094671757E-2</v>
      </c>
      <c r="J202" s="205">
        <v>274.64299999999997</v>
      </c>
      <c r="K202" s="205">
        <v>185.708</v>
      </c>
      <c r="L202" s="205"/>
      <c r="M202" s="179" t="s">
        <v>1064</v>
      </c>
    </row>
    <row r="203" spans="1:13" x14ac:dyDescent="0.3">
      <c r="A203" s="179" t="s">
        <v>880</v>
      </c>
      <c r="B203" s="205">
        <v>231.364</v>
      </c>
      <c r="C203" s="206">
        <f t="shared" si="8"/>
        <v>1.7491881400344605E-2</v>
      </c>
      <c r="D203" s="205">
        <v>66.927999999999997</v>
      </c>
      <c r="E203" s="206">
        <f t="shared" si="9"/>
        <v>2.8153963718027153E-3</v>
      </c>
      <c r="F203" s="205">
        <v>1088.7619999999999</v>
      </c>
      <c r="G203" s="206">
        <f t="shared" si="10"/>
        <v>9.1331793086211366E-2</v>
      </c>
      <c r="H203" s="205" t="s">
        <v>722</v>
      </c>
      <c r="I203" s="206" t="str">
        <f t="shared" si="11"/>
        <v>x</v>
      </c>
      <c r="J203" s="205">
        <v>857.39799999999991</v>
      </c>
      <c r="K203" s="205">
        <v>-66.927999999999997</v>
      </c>
      <c r="L203" s="205"/>
      <c r="M203" s="179" t="s">
        <v>1065</v>
      </c>
    </row>
    <row r="204" spans="1:13" x14ac:dyDescent="0.3">
      <c r="A204" s="179" t="s">
        <v>881</v>
      </c>
      <c r="B204" s="205">
        <v>32997.758000000002</v>
      </c>
      <c r="C204" s="206">
        <f t="shared" si="8"/>
        <v>2.4947393259680526</v>
      </c>
      <c r="D204" s="205">
        <v>55489.875999999997</v>
      </c>
      <c r="E204" s="206">
        <f t="shared" si="9"/>
        <v>2.3342397137548194</v>
      </c>
      <c r="F204" s="205">
        <v>9681.4259999999995</v>
      </c>
      <c r="G204" s="206">
        <f t="shared" si="10"/>
        <v>0.81213524738323628</v>
      </c>
      <c r="H204" s="205">
        <v>13318.56</v>
      </c>
      <c r="I204" s="206">
        <f t="shared" si="11"/>
        <v>0.90372614698406262</v>
      </c>
      <c r="J204" s="205">
        <v>-23316.332000000002</v>
      </c>
      <c r="K204" s="205">
        <v>-42171.315999999999</v>
      </c>
      <c r="L204" s="205"/>
      <c r="M204" s="179" t="s">
        <v>1066</v>
      </c>
    </row>
    <row r="205" spans="1:13" x14ac:dyDescent="0.3">
      <c r="A205" s="179" t="s">
        <v>882</v>
      </c>
      <c r="B205" s="205">
        <v>564.38499999999999</v>
      </c>
      <c r="C205" s="206">
        <f t="shared" si="8"/>
        <v>4.2669367248722757E-2</v>
      </c>
      <c r="D205" s="205">
        <v>1124.992</v>
      </c>
      <c r="E205" s="206">
        <f t="shared" si="9"/>
        <v>4.7323965979964744E-2</v>
      </c>
      <c r="F205" s="205">
        <v>196.86600000000001</v>
      </c>
      <c r="G205" s="206">
        <f t="shared" si="10"/>
        <v>1.6514283909348497E-2</v>
      </c>
      <c r="H205" s="205">
        <v>75.382999999999996</v>
      </c>
      <c r="I205" s="206">
        <f t="shared" si="11"/>
        <v>5.1150866263394539E-3</v>
      </c>
      <c r="J205" s="205">
        <v>-367.51900000000001</v>
      </c>
      <c r="K205" s="205">
        <v>-1049.6089999999999</v>
      </c>
      <c r="L205" s="205"/>
      <c r="M205" s="179" t="s">
        <v>1067</v>
      </c>
    </row>
    <row r="206" spans="1:13" x14ac:dyDescent="0.3">
      <c r="A206" s="179" t="s">
        <v>883</v>
      </c>
      <c r="B206" s="205">
        <v>33856.629000000001</v>
      </c>
      <c r="C206" s="206">
        <f t="shared" ref="C206:C222" si="12">IF(B206=0,0,IF(OR(B206="x",B206="Ə"),"x",B206/$B$12*100))</f>
        <v>2.5596728059830736</v>
      </c>
      <c r="D206" s="205">
        <v>55874.716</v>
      </c>
      <c r="E206" s="206">
        <f t="shared" ref="E206:E222" si="13">IF(D206=0,0,IF(OR(D206="x",D206="Ə"),"x",D206/$D$12*100))</f>
        <v>2.3504284111568721</v>
      </c>
      <c r="F206" s="205">
        <v>10124.584000000001</v>
      </c>
      <c r="G206" s="206">
        <f t="shared" ref="G206:G222" si="14">IF(F206=0,0,IF(OR(F206="x",F206="Ə"),"x",F206/$F$12*100))</f>
        <v>0.84930996027778927</v>
      </c>
      <c r="H206" s="205">
        <v>2246.2510000000002</v>
      </c>
      <c r="I206" s="206">
        <f t="shared" ref="I206:I222" si="15">IF(H206=0,0,IF(OR(H206="x",H206="Ə"),"x",H206/$H$12*100))</f>
        <v>0.1524185618707351</v>
      </c>
      <c r="J206" s="205">
        <v>-23732.044999999998</v>
      </c>
      <c r="K206" s="205">
        <v>-53628.464999999997</v>
      </c>
      <c r="L206" s="205"/>
      <c r="M206" s="179" t="s">
        <v>1068</v>
      </c>
    </row>
    <row r="207" spans="1:13" x14ac:dyDescent="0.3">
      <c r="A207" s="179" t="s">
        <v>884</v>
      </c>
      <c r="B207" s="205" t="s">
        <v>722</v>
      </c>
      <c r="C207" s="206" t="str">
        <f t="shared" si="12"/>
        <v>x</v>
      </c>
      <c r="D207" s="205">
        <v>74.69</v>
      </c>
      <c r="E207" s="206">
        <f t="shared" si="13"/>
        <v>3.1419130260869114E-3</v>
      </c>
      <c r="F207" s="205">
        <v>256.262</v>
      </c>
      <c r="G207" s="206">
        <f t="shared" si="14"/>
        <v>2.1496771525694965E-2</v>
      </c>
      <c r="H207" s="205">
        <v>256.99799999999999</v>
      </c>
      <c r="I207" s="206">
        <f t="shared" si="15"/>
        <v>1.7438507790827996E-2</v>
      </c>
      <c r="J207" s="205">
        <v>256.262</v>
      </c>
      <c r="K207" s="205">
        <v>182.30799999999999</v>
      </c>
      <c r="L207" s="205"/>
      <c r="M207" s="179" t="s">
        <v>1069</v>
      </c>
    </row>
    <row r="208" spans="1:13" x14ac:dyDescent="0.3">
      <c r="A208" s="179" t="s">
        <v>885</v>
      </c>
      <c r="B208" s="205">
        <v>2021.5840000000001</v>
      </c>
      <c r="C208" s="206">
        <f t="shared" si="12"/>
        <v>0.15283841725088715</v>
      </c>
      <c r="D208" s="205">
        <v>3358.384</v>
      </c>
      <c r="E208" s="206">
        <f t="shared" si="13"/>
        <v>0.14127393809347794</v>
      </c>
      <c r="F208" s="205">
        <v>18275.705999999998</v>
      </c>
      <c r="G208" s="206">
        <f t="shared" si="14"/>
        <v>1.5330742613137045</v>
      </c>
      <c r="H208" s="205">
        <v>11938.029</v>
      </c>
      <c r="I208" s="206">
        <f t="shared" si="15"/>
        <v>0.81005070749044972</v>
      </c>
      <c r="J208" s="205">
        <v>16254.121999999998</v>
      </c>
      <c r="K208" s="205">
        <v>8579.6450000000004</v>
      </c>
      <c r="L208" s="205"/>
      <c r="M208" s="179" t="s">
        <v>1070</v>
      </c>
    </row>
    <row r="209" spans="1:13" x14ac:dyDescent="0.3">
      <c r="A209" s="179" t="s">
        <v>886</v>
      </c>
      <c r="B209" s="205">
        <v>0.91200000000000003</v>
      </c>
      <c r="C209" s="206">
        <f t="shared" si="12"/>
        <v>6.8950207625707895E-5</v>
      </c>
      <c r="D209" s="205" t="s">
        <v>722</v>
      </c>
      <c r="E209" s="206" t="str">
        <f t="shared" si="13"/>
        <v>x</v>
      </c>
      <c r="F209" s="205" t="s">
        <v>722</v>
      </c>
      <c r="G209" s="206" t="str">
        <f t="shared" si="14"/>
        <v>x</v>
      </c>
      <c r="H209" s="205" t="s">
        <v>744</v>
      </c>
      <c r="I209" s="206" t="str">
        <f t="shared" si="15"/>
        <v>x</v>
      </c>
      <c r="J209" s="205">
        <v>-0.91200000000000003</v>
      </c>
      <c r="K209" s="205" t="s">
        <v>744</v>
      </c>
      <c r="L209" s="205"/>
      <c r="M209" s="179" t="s">
        <v>1071</v>
      </c>
    </row>
    <row r="210" spans="1:13" x14ac:dyDescent="0.3">
      <c r="A210" s="179" t="s">
        <v>887</v>
      </c>
      <c r="B210" s="205">
        <v>886.226</v>
      </c>
      <c r="C210" s="206">
        <f t="shared" si="12"/>
        <v>6.7001608227303291E-2</v>
      </c>
      <c r="D210" s="205">
        <v>1624.3309999999999</v>
      </c>
      <c r="E210" s="206">
        <f t="shared" si="13"/>
        <v>6.8329183660152351E-2</v>
      </c>
      <c r="F210" s="205">
        <v>14595.804</v>
      </c>
      <c r="G210" s="206">
        <f t="shared" si="14"/>
        <v>1.2243823267664524</v>
      </c>
      <c r="H210" s="205">
        <v>9313.0550000000003</v>
      </c>
      <c r="I210" s="206">
        <f t="shared" si="15"/>
        <v>0.63193403129172077</v>
      </c>
      <c r="J210" s="205">
        <v>13709.578</v>
      </c>
      <c r="K210" s="205">
        <v>7688.7240000000002</v>
      </c>
      <c r="L210" s="205"/>
      <c r="M210" s="179" t="s">
        <v>1072</v>
      </c>
    </row>
    <row r="211" spans="1:13" x14ac:dyDescent="0.3">
      <c r="A211" s="179" t="s">
        <v>888</v>
      </c>
      <c r="B211" s="205" t="s">
        <v>722</v>
      </c>
      <c r="C211" s="206" t="str">
        <f t="shared" si="12"/>
        <v>x</v>
      </c>
      <c r="D211" s="205">
        <v>8.7899999999999991</v>
      </c>
      <c r="E211" s="206">
        <f t="shared" si="13"/>
        <v>3.6976055026514856E-4</v>
      </c>
      <c r="F211" s="205" t="s">
        <v>744</v>
      </c>
      <c r="G211" s="206" t="str">
        <f t="shared" si="14"/>
        <v>x</v>
      </c>
      <c r="H211" s="205">
        <v>1.44</v>
      </c>
      <c r="I211" s="206">
        <f t="shared" si="15"/>
        <v>9.7710687315824695E-5</v>
      </c>
      <c r="J211" s="205" t="s">
        <v>744</v>
      </c>
      <c r="K211" s="205">
        <v>-7.35</v>
      </c>
      <c r="L211" s="205"/>
      <c r="M211" s="179" t="s">
        <v>1073</v>
      </c>
    </row>
    <row r="212" spans="1:13" x14ac:dyDescent="0.3">
      <c r="A212" s="179" t="s">
        <v>889</v>
      </c>
      <c r="B212" s="205" t="s">
        <v>722</v>
      </c>
      <c r="C212" s="206" t="str">
        <f t="shared" si="12"/>
        <v>x</v>
      </c>
      <c r="D212" s="205" t="s">
        <v>722</v>
      </c>
      <c r="E212" s="206" t="str">
        <f t="shared" si="13"/>
        <v>x</v>
      </c>
      <c r="F212" s="205">
        <v>1.964</v>
      </c>
      <c r="G212" s="206">
        <f t="shared" si="14"/>
        <v>1.6475193074456964E-4</v>
      </c>
      <c r="H212" s="205">
        <v>0.57599999999999996</v>
      </c>
      <c r="I212" s="206">
        <f t="shared" si="15"/>
        <v>3.9084274926329878E-5</v>
      </c>
      <c r="J212" s="205">
        <v>1.964</v>
      </c>
      <c r="K212" s="205">
        <v>0.57599999999999996</v>
      </c>
      <c r="L212" s="205"/>
      <c r="M212" s="179" t="s">
        <v>1074</v>
      </c>
    </row>
    <row r="213" spans="1:13" x14ac:dyDescent="0.3">
      <c r="A213" s="179" t="s">
        <v>890</v>
      </c>
      <c r="B213" s="205">
        <v>3.1019999999999999</v>
      </c>
      <c r="C213" s="206">
        <f t="shared" si="12"/>
        <v>2.3452142988480908E-4</v>
      </c>
      <c r="D213" s="205">
        <v>8.9949999999999992</v>
      </c>
      <c r="E213" s="206">
        <f t="shared" si="13"/>
        <v>3.7838408983333467E-4</v>
      </c>
      <c r="F213" s="205" t="s">
        <v>722</v>
      </c>
      <c r="G213" s="206" t="str">
        <f t="shared" si="14"/>
        <v>x</v>
      </c>
      <c r="H213" s="205">
        <v>309.67899999999997</v>
      </c>
      <c r="I213" s="206">
        <f t="shared" si="15"/>
        <v>2.1013158289775884E-2</v>
      </c>
      <c r="J213" s="205">
        <v>-3.1019999999999999</v>
      </c>
      <c r="K213" s="205">
        <v>300.68399999999997</v>
      </c>
      <c r="L213" s="205"/>
      <c r="M213" s="179" t="s">
        <v>1075</v>
      </c>
    </row>
    <row r="214" spans="1:13" x14ac:dyDescent="0.3">
      <c r="A214" s="179" t="s">
        <v>891</v>
      </c>
      <c r="B214" s="205" t="s">
        <v>722</v>
      </c>
      <c r="C214" s="206" t="str">
        <f t="shared" si="12"/>
        <v>x</v>
      </c>
      <c r="D214" s="205" t="s">
        <v>722</v>
      </c>
      <c r="E214" s="206" t="str">
        <f t="shared" si="13"/>
        <v>x</v>
      </c>
      <c r="F214" s="205">
        <v>184.78700000000001</v>
      </c>
      <c r="G214" s="206">
        <f t="shared" si="14"/>
        <v>1.550102598090468E-2</v>
      </c>
      <c r="H214" s="205">
        <v>207.179</v>
      </c>
      <c r="I214" s="206">
        <f t="shared" si="15"/>
        <v>1.4058057282920311E-2</v>
      </c>
      <c r="J214" s="205">
        <v>184.78700000000001</v>
      </c>
      <c r="K214" s="205">
        <v>207.179</v>
      </c>
      <c r="L214" s="205"/>
      <c r="M214" s="179" t="s">
        <v>1076</v>
      </c>
    </row>
    <row r="215" spans="1:13" x14ac:dyDescent="0.3">
      <c r="A215" s="179" t="s">
        <v>892</v>
      </c>
      <c r="B215" s="205">
        <v>1131.3440000000001</v>
      </c>
      <c r="C215" s="206">
        <f t="shared" si="12"/>
        <v>8.5533337386073327E-2</v>
      </c>
      <c r="D215" s="205">
        <v>1456.7380000000001</v>
      </c>
      <c r="E215" s="206">
        <f t="shared" si="13"/>
        <v>6.127920869990354E-2</v>
      </c>
      <c r="F215" s="205">
        <v>3332.4459999999999</v>
      </c>
      <c r="G215" s="206">
        <f t="shared" si="14"/>
        <v>0.27954527118229033</v>
      </c>
      <c r="H215" s="205">
        <v>1937.1420000000001</v>
      </c>
      <c r="I215" s="206">
        <f t="shared" si="15"/>
        <v>0.13144408072802174</v>
      </c>
      <c r="J215" s="205">
        <v>2201.1019999999999</v>
      </c>
      <c r="K215" s="205">
        <v>480.404</v>
      </c>
      <c r="L215" s="205"/>
      <c r="M215" s="179" t="s">
        <v>1077</v>
      </c>
    </row>
    <row r="216" spans="1:13" x14ac:dyDescent="0.3">
      <c r="A216" s="179" t="s">
        <v>893</v>
      </c>
      <c r="B216" s="205" t="s">
        <v>722</v>
      </c>
      <c r="C216" s="206" t="str">
        <f t="shared" si="12"/>
        <v>x</v>
      </c>
      <c r="D216" s="205" t="s">
        <v>722</v>
      </c>
      <c r="E216" s="206" t="str">
        <f t="shared" si="13"/>
        <v>x</v>
      </c>
      <c r="F216" s="205">
        <v>160.108</v>
      </c>
      <c r="G216" s="206">
        <f t="shared" si="14"/>
        <v>1.3430805563977372E-2</v>
      </c>
      <c r="H216" s="205">
        <v>168.19800000000001</v>
      </c>
      <c r="I216" s="206">
        <f t="shared" si="15"/>
        <v>1.1413015406352141E-2</v>
      </c>
      <c r="J216" s="205">
        <v>160.108</v>
      </c>
      <c r="K216" s="205">
        <v>168.19800000000001</v>
      </c>
      <c r="L216" s="205"/>
      <c r="M216" s="179" t="s">
        <v>1078</v>
      </c>
    </row>
    <row r="217" spans="1:13" x14ac:dyDescent="0.3">
      <c r="A217" s="179" t="s">
        <v>894</v>
      </c>
      <c r="B217" s="205" t="s">
        <v>722</v>
      </c>
      <c r="C217" s="206" t="str">
        <f t="shared" si="12"/>
        <v>x</v>
      </c>
      <c r="D217" s="205">
        <v>258.12299999999999</v>
      </c>
      <c r="E217" s="206">
        <f t="shared" si="13"/>
        <v>1.0858214165653125E-2</v>
      </c>
      <c r="F217" s="205" t="s">
        <v>722</v>
      </c>
      <c r="G217" s="206" t="str">
        <f t="shared" si="14"/>
        <v>x</v>
      </c>
      <c r="H217" s="205" t="s">
        <v>744</v>
      </c>
      <c r="I217" s="206" t="str">
        <f t="shared" si="15"/>
        <v>x</v>
      </c>
      <c r="J217" s="205" t="s">
        <v>722</v>
      </c>
      <c r="K217" s="205">
        <v>-258.02299999999997</v>
      </c>
      <c r="L217" s="205"/>
      <c r="M217" s="179" t="s">
        <v>1079</v>
      </c>
    </row>
    <row r="218" spans="1:13" x14ac:dyDescent="0.3">
      <c r="A218" s="179" t="s">
        <v>895</v>
      </c>
      <c r="B218" s="205" t="s">
        <v>722</v>
      </c>
      <c r="C218" s="206" t="str">
        <f t="shared" si="12"/>
        <v>x</v>
      </c>
      <c r="D218" s="205">
        <v>1.355</v>
      </c>
      <c r="E218" s="206">
        <f t="shared" si="13"/>
        <v>5.699949324337615E-5</v>
      </c>
      <c r="F218" s="205" t="s">
        <v>744</v>
      </c>
      <c r="G218" s="206" t="str">
        <f t="shared" si="14"/>
        <v>x</v>
      </c>
      <c r="H218" s="205" t="s">
        <v>744</v>
      </c>
      <c r="I218" s="206" t="str">
        <f t="shared" si="15"/>
        <v>x</v>
      </c>
      <c r="J218" s="205" t="s">
        <v>744</v>
      </c>
      <c r="K218" s="205">
        <v>-1.333</v>
      </c>
      <c r="L218" s="205"/>
      <c r="M218" s="179" t="s">
        <v>1080</v>
      </c>
    </row>
    <row r="219" spans="1:13" x14ac:dyDescent="0.3">
      <c r="A219" s="179" t="s">
        <v>896</v>
      </c>
      <c r="B219" s="205" t="s">
        <v>722</v>
      </c>
      <c r="C219" s="206" t="str">
        <f t="shared" si="12"/>
        <v>x</v>
      </c>
      <c r="D219" s="205" t="s">
        <v>744</v>
      </c>
      <c r="E219" s="206" t="str">
        <f t="shared" si="13"/>
        <v>x</v>
      </c>
      <c r="F219" s="205" t="s">
        <v>744</v>
      </c>
      <c r="G219" s="206" t="str">
        <f t="shared" si="14"/>
        <v>x</v>
      </c>
      <c r="H219" s="205">
        <v>0.56799999999999995</v>
      </c>
      <c r="I219" s="206">
        <f t="shared" si="15"/>
        <v>3.8541437774575294E-5</v>
      </c>
      <c r="J219" s="205" t="s">
        <v>744</v>
      </c>
      <c r="K219" s="205">
        <v>0.5159999999999999</v>
      </c>
      <c r="L219" s="205"/>
      <c r="M219" s="179" t="s">
        <v>1081</v>
      </c>
    </row>
    <row r="220" spans="1:13" x14ac:dyDescent="0.3">
      <c r="A220" s="179" t="s">
        <v>897</v>
      </c>
      <c r="B220" s="205">
        <v>2026.328</v>
      </c>
      <c r="C220" s="206">
        <f t="shared" si="12"/>
        <v>0.15319707929581736</v>
      </c>
      <c r="D220" s="205">
        <v>1722.32</v>
      </c>
      <c r="E220" s="206">
        <f t="shared" si="13"/>
        <v>7.2451193507698602E-2</v>
      </c>
      <c r="F220" s="205">
        <v>23064.959999999999</v>
      </c>
      <c r="G220" s="206">
        <f t="shared" si="14"/>
        <v>1.9348251998708093</v>
      </c>
      <c r="H220" s="205">
        <v>62029.328000000001</v>
      </c>
      <c r="I220" s="206">
        <f t="shared" si="15"/>
        <v>4.2089779670963408</v>
      </c>
      <c r="J220" s="205">
        <v>21038.631999999998</v>
      </c>
      <c r="K220" s="205">
        <v>60307.008000000002</v>
      </c>
      <c r="L220" s="205"/>
      <c r="M220" s="179" t="s">
        <v>1082</v>
      </c>
    </row>
    <row r="221" spans="1:13" x14ac:dyDescent="0.3">
      <c r="A221" s="179" t="s">
        <v>898</v>
      </c>
      <c r="B221" s="205" t="s">
        <v>722</v>
      </c>
      <c r="C221" s="206" t="str">
        <f t="shared" si="12"/>
        <v>x</v>
      </c>
      <c r="D221" s="205" t="s">
        <v>722</v>
      </c>
      <c r="E221" s="206" t="str">
        <f t="shared" si="13"/>
        <v>x</v>
      </c>
      <c r="F221" s="205">
        <v>22390.337</v>
      </c>
      <c r="G221" s="206">
        <f t="shared" si="14"/>
        <v>1.8782338344050791</v>
      </c>
      <c r="H221" s="205">
        <v>60301.319000000003</v>
      </c>
      <c r="I221" s="206">
        <f t="shared" si="15"/>
        <v>4.0917245316255553</v>
      </c>
      <c r="J221" s="205">
        <v>22390.337</v>
      </c>
      <c r="K221" s="205">
        <v>60301.319000000003</v>
      </c>
      <c r="L221" s="205"/>
      <c r="M221" s="179" t="s">
        <v>1083</v>
      </c>
    </row>
    <row r="222" spans="1:13" x14ac:dyDescent="0.3">
      <c r="A222" s="179" t="s">
        <v>899</v>
      </c>
      <c r="B222" s="205">
        <v>2026.328</v>
      </c>
      <c r="C222" s="206">
        <f t="shared" si="12"/>
        <v>0.15319707929581736</v>
      </c>
      <c r="D222" s="205">
        <v>1722.32</v>
      </c>
      <c r="E222" s="206">
        <f t="shared" si="13"/>
        <v>7.2451193507698602E-2</v>
      </c>
      <c r="F222" s="205">
        <v>674.62300000000005</v>
      </c>
      <c r="G222" s="206">
        <f t="shared" si="14"/>
        <v>5.6591365465730049E-2</v>
      </c>
      <c r="H222" s="205">
        <v>1728.009</v>
      </c>
      <c r="I222" s="206">
        <f t="shared" si="15"/>
        <v>0.11725343547078536</v>
      </c>
      <c r="J222" s="205">
        <v>-1351.7049999999999</v>
      </c>
      <c r="K222" s="205">
        <v>5.6890000000000782</v>
      </c>
      <c r="L222" s="205"/>
      <c r="M222" s="179" t="s">
        <v>1084</v>
      </c>
    </row>
    <row r="223" spans="1:13" x14ac:dyDescent="0.3">
      <c r="A223" s="179"/>
      <c r="B223" s="205"/>
      <c r="C223" s="206"/>
      <c r="D223" s="205"/>
      <c r="E223" s="206"/>
      <c r="F223" s="205"/>
      <c r="G223" s="206"/>
      <c r="H223" s="205"/>
      <c r="I223" s="206"/>
      <c r="J223" s="205"/>
      <c r="K223" s="205"/>
      <c r="L223" s="205"/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95"/>
  <sheetViews>
    <sheetView showGridLines="0" topLeftCell="A2" workbookViewId="0">
      <selection activeCell="A2" sqref="A2:F2"/>
    </sheetView>
  </sheetViews>
  <sheetFormatPr defaultRowHeight="13.2" x14ac:dyDescent="0.25"/>
  <cols>
    <col min="1" max="1" width="5.6640625" customWidth="1"/>
    <col min="2" max="2" width="26.109375" customWidth="1"/>
    <col min="3" max="3" width="5.6640625" customWidth="1"/>
    <col min="4" max="4" width="26.109375" customWidth="1"/>
    <col min="5" max="5" width="5.6640625" customWidth="1"/>
    <col min="6" max="6" width="26.109375" customWidth="1"/>
  </cols>
  <sheetData>
    <row r="1" spans="1:9" ht="5.25" hidden="1" customHeight="1" x14ac:dyDescent="0.25"/>
    <row r="2" spans="1:9" ht="18" customHeight="1" thickBot="1" x14ac:dyDescent="0.3">
      <c r="A2" s="288" t="s">
        <v>1</v>
      </c>
      <c r="B2" s="289"/>
      <c r="C2" s="289"/>
      <c r="D2" s="289"/>
      <c r="E2" s="289"/>
      <c r="F2" s="290"/>
    </row>
    <row r="3" spans="1:9" ht="18" customHeight="1" thickBot="1" x14ac:dyDescent="0.3">
      <c r="A3" s="288" t="s">
        <v>2</v>
      </c>
      <c r="B3" s="290"/>
      <c r="C3" s="288" t="s">
        <v>2</v>
      </c>
      <c r="D3" s="290"/>
      <c r="E3" s="288" t="s">
        <v>2</v>
      </c>
      <c r="F3" s="290"/>
      <c r="H3" s="287" t="s">
        <v>190</v>
      </c>
      <c r="I3" s="287"/>
    </row>
    <row r="4" spans="1:9" ht="18" customHeight="1" thickBot="1" x14ac:dyDescent="0.3">
      <c r="A4" s="8" t="s">
        <v>3</v>
      </c>
      <c r="B4" s="8" t="s">
        <v>4</v>
      </c>
      <c r="C4" s="8" t="s">
        <v>3</v>
      </c>
      <c r="D4" s="8" t="s">
        <v>4</v>
      </c>
      <c r="E4" s="8" t="s">
        <v>3</v>
      </c>
      <c r="F4" s="8" t="s">
        <v>4</v>
      </c>
    </row>
    <row r="5" spans="1:9" ht="9.75" customHeight="1" x14ac:dyDescent="0.25">
      <c r="A5" s="1" t="s">
        <v>5</v>
      </c>
      <c r="B5" s="2" t="s">
        <v>6</v>
      </c>
      <c r="C5" s="3">
        <v>35</v>
      </c>
      <c r="D5" s="4" t="s">
        <v>313</v>
      </c>
      <c r="E5" s="3">
        <v>67</v>
      </c>
      <c r="F5" s="4" t="s">
        <v>7</v>
      </c>
    </row>
    <row r="6" spans="1:9" ht="9.75" customHeight="1" x14ac:dyDescent="0.25">
      <c r="A6" s="1" t="s">
        <v>8</v>
      </c>
      <c r="B6" s="5" t="s">
        <v>9</v>
      </c>
      <c r="C6" s="3"/>
      <c r="D6" s="4" t="s">
        <v>10</v>
      </c>
      <c r="E6" s="3"/>
      <c r="F6" s="4" t="s">
        <v>11</v>
      </c>
    </row>
    <row r="7" spans="1:9" ht="9.75" customHeight="1" x14ac:dyDescent="0.25">
      <c r="A7" s="1" t="s">
        <v>12</v>
      </c>
      <c r="B7" s="2" t="s">
        <v>13</v>
      </c>
      <c r="C7" s="3">
        <v>36</v>
      </c>
      <c r="D7" s="4" t="s">
        <v>14</v>
      </c>
      <c r="E7" s="3">
        <v>68</v>
      </c>
      <c r="F7" s="4" t="s">
        <v>15</v>
      </c>
    </row>
    <row r="8" spans="1:9" ht="9.75" customHeight="1" x14ac:dyDescent="0.25">
      <c r="A8" s="1" t="s">
        <v>16</v>
      </c>
      <c r="B8" s="5" t="s">
        <v>17</v>
      </c>
      <c r="C8" s="3"/>
      <c r="D8" s="4" t="s">
        <v>18</v>
      </c>
      <c r="E8" s="3"/>
      <c r="F8" s="4" t="s">
        <v>19</v>
      </c>
    </row>
    <row r="9" spans="1:9" ht="9.75" customHeight="1" x14ac:dyDescent="0.25">
      <c r="A9" s="1"/>
      <c r="B9" s="2" t="s">
        <v>20</v>
      </c>
      <c r="C9" s="3">
        <v>37</v>
      </c>
      <c r="D9" s="4" t="s">
        <v>21</v>
      </c>
      <c r="E9" s="3">
        <v>69</v>
      </c>
      <c r="F9" s="4" t="s">
        <v>22</v>
      </c>
    </row>
    <row r="10" spans="1:9" ht="9.75" customHeight="1" x14ac:dyDescent="0.25">
      <c r="A10" s="1" t="s">
        <v>23</v>
      </c>
      <c r="B10" s="5" t="s">
        <v>24</v>
      </c>
      <c r="C10" s="3"/>
      <c r="D10" s="4" t="s">
        <v>25</v>
      </c>
      <c r="E10" s="3">
        <v>70</v>
      </c>
      <c r="F10" s="4" t="s">
        <v>26</v>
      </c>
    </row>
    <row r="11" spans="1:9" ht="9.75" customHeight="1" x14ac:dyDescent="0.25">
      <c r="A11" s="1" t="s">
        <v>27</v>
      </c>
      <c r="B11" s="5" t="s">
        <v>28</v>
      </c>
      <c r="C11" s="3">
        <v>38</v>
      </c>
      <c r="D11" s="4" t="s">
        <v>29</v>
      </c>
      <c r="E11" s="3">
        <v>71</v>
      </c>
      <c r="F11" s="4" t="s">
        <v>30</v>
      </c>
    </row>
    <row r="12" spans="1:9" ht="9.75" customHeight="1" x14ac:dyDescent="0.25">
      <c r="A12" s="1"/>
      <c r="B12" s="5" t="s">
        <v>31</v>
      </c>
      <c r="C12" s="3">
        <v>39</v>
      </c>
      <c r="D12" s="4" t="s">
        <v>32</v>
      </c>
      <c r="E12" s="3"/>
      <c r="F12" s="4" t="s">
        <v>33</v>
      </c>
    </row>
    <row r="13" spans="1:9" ht="9.75" customHeight="1" x14ac:dyDescent="0.25">
      <c r="A13" s="1" t="s">
        <v>34</v>
      </c>
      <c r="B13" s="5" t="s">
        <v>35</v>
      </c>
      <c r="C13" s="3">
        <v>40</v>
      </c>
      <c r="D13" s="4" t="s">
        <v>36</v>
      </c>
      <c r="E13" s="3">
        <v>72</v>
      </c>
      <c r="F13" s="4" t="s">
        <v>37</v>
      </c>
    </row>
    <row r="14" spans="1:9" ht="9.75" customHeight="1" x14ac:dyDescent="0.25">
      <c r="A14" s="1"/>
      <c r="B14" s="5" t="s">
        <v>38</v>
      </c>
      <c r="C14" s="3">
        <v>41</v>
      </c>
      <c r="D14" s="4" t="s">
        <v>314</v>
      </c>
      <c r="E14" s="3">
        <v>73</v>
      </c>
      <c r="F14" s="4" t="s">
        <v>39</v>
      </c>
    </row>
    <row r="15" spans="1:9" ht="9.75" customHeight="1" x14ac:dyDescent="0.25">
      <c r="A15" s="1" t="s">
        <v>40</v>
      </c>
      <c r="B15" s="5" t="s">
        <v>41</v>
      </c>
      <c r="C15" s="3"/>
      <c r="D15" s="4" t="s">
        <v>42</v>
      </c>
      <c r="E15" s="3"/>
      <c r="F15" s="4" t="s">
        <v>43</v>
      </c>
    </row>
    <row r="16" spans="1:9" ht="9.75" customHeight="1" x14ac:dyDescent="0.25">
      <c r="A16" s="1"/>
      <c r="B16" s="5" t="s">
        <v>44</v>
      </c>
      <c r="C16" s="3">
        <v>42</v>
      </c>
      <c r="D16" s="4" t="s">
        <v>45</v>
      </c>
      <c r="E16" s="3">
        <v>74</v>
      </c>
      <c r="F16" s="4" t="s">
        <v>46</v>
      </c>
    </row>
    <row r="17" spans="1:6" ht="9.75" customHeight="1" x14ac:dyDescent="0.25">
      <c r="A17" s="3" t="s">
        <v>47</v>
      </c>
      <c r="B17" s="4" t="s">
        <v>48</v>
      </c>
      <c r="C17" s="3"/>
      <c r="D17" s="4" t="s">
        <v>49</v>
      </c>
      <c r="E17" s="3">
        <v>75</v>
      </c>
      <c r="F17" s="4" t="s">
        <v>50</v>
      </c>
    </row>
    <row r="18" spans="1:6" ht="9.75" customHeight="1" x14ac:dyDescent="0.25">
      <c r="A18" s="3">
        <v>10</v>
      </c>
      <c r="B18" s="4" t="s">
        <v>51</v>
      </c>
      <c r="C18" s="3">
        <v>43</v>
      </c>
      <c r="D18" s="4" t="s">
        <v>52</v>
      </c>
      <c r="E18" s="3">
        <v>76</v>
      </c>
      <c r="F18" s="4" t="s">
        <v>53</v>
      </c>
    </row>
    <row r="19" spans="1:6" ht="9.75" customHeight="1" x14ac:dyDescent="0.25">
      <c r="A19" s="3">
        <v>11</v>
      </c>
      <c r="B19" s="4" t="s">
        <v>54</v>
      </c>
      <c r="C19" s="3"/>
      <c r="D19" s="4" t="s">
        <v>55</v>
      </c>
      <c r="E19" s="3">
        <v>78</v>
      </c>
      <c r="F19" s="4" t="s">
        <v>56</v>
      </c>
    </row>
    <row r="20" spans="1:6" ht="9.75" customHeight="1" x14ac:dyDescent="0.25">
      <c r="A20" s="3"/>
      <c r="B20" s="4" t="s">
        <v>57</v>
      </c>
      <c r="C20" s="3">
        <v>44</v>
      </c>
      <c r="D20" s="4" t="s">
        <v>58</v>
      </c>
      <c r="E20" s="3">
        <v>79</v>
      </c>
      <c r="F20" s="4" t="s">
        <v>59</v>
      </c>
    </row>
    <row r="21" spans="1:6" ht="9.75" customHeight="1" x14ac:dyDescent="0.25">
      <c r="A21" s="3">
        <v>12</v>
      </c>
      <c r="B21" s="4" t="s">
        <v>60</v>
      </c>
      <c r="C21" s="3"/>
      <c r="D21" s="4" t="s">
        <v>61</v>
      </c>
      <c r="E21" s="3">
        <v>80</v>
      </c>
      <c r="F21" s="4" t="s">
        <v>62</v>
      </c>
    </row>
    <row r="22" spans="1:6" ht="9.75" customHeight="1" x14ac:dyDescent="0.25">
      <c r="A22" s="3"/>
      <c r="B22" s="4" t="s">
        <v>63</v>
      </c>
      <c r="C22" s="3">
        <v>45</v>
      </c>
      <c r="D22" s="4" t="s">
        <v>64</v>
      </c>
      <c r="E22" s="3">
        <v>81</v>
      </c>
      <c r="F22" s="4" t="s">
        <v>65</v>
      </c>
    </row>
    <row r="23" spans="1:6" ht="9.75" customHeight="1" x14ac:dyDescent="0.25">
      <c r="A23" s="3">
        <v>13</v>
      </c>
      <c r="B23" s="4" t="s">
        <v>66</v>
      </c>
      <c r="C23" s="3">
        <v>46</v>
      </c>
      <c r="D23" s="4" t="s">
        <v>67</v>
      </c>
      <c r="E23" s="3"/>
      <c r="F23" s="4" t="s">
        <v>68</v>
      </c>
    </row>
    <row r="24" spans="1:6" ht="9.75" customHeight="1" x14ac:dyDescent="0.25">
      <c r="A24" s="3"/>
      <c r="B24" s="4" t="s">
        <v>312</v>
      </c>
      <c r="C24" s="3">
        <v>47</v>
      </c>
      <c r="D24" s="4" t="s">
        <v>69</v>
      </c>
      <c r="E24" s="3">
        <v>82</v>
      </c>
      <c r="F24" s="4" t="s">
        <v>70</v>
      </c>
    </row>
    <row r="25" spans="1:6" ht="9.75" customHeight="1" x14ac:dyDescent="0.25">
      <c r="A25" s="3">
        <v>14</v>
      </c>
      <c r="B25" s="4" t="s">
        <v>71</v>
      </c>
      <c r="C25" s="3"/>
      <c r="D25" s="4" t="s">
        <v>72</v>
      </c>
      <c r="E25" s="3"/>
      <c r="F25" s="4" t="s">
        <v>73</v>
      </c>
    </row>
    <row r="26" spans="1:6" ht="9.75" customHeight="1" x14ac:dyDescent="0.25">
      <c r="A26" s="3"/>
      <c r="B26" s="4" t="s">
        <v>74</v>
      </c>
      <c r="C26" s="3">
        <v>48</v>
      </c>
      <c r="D26" s="4" t="s">
        <v>75</v>
      </c>
      <c r="E26" s="3">
        <v>83</v>
      </c>
      <c r="F26" s="4" t="s">
        <v>76</v>
      </c>
    </row>
    <row r="27" spans="1:6" ht="9.75" customHeight="1" x14ac:dyDescent="0.25">
      <c r="A27" s="3">
        <v>15</v>
      </c>
      <c r="B27" s="4" t="s">
        <v>77</v>
      </c>
      <c r="C27" s="3"/>
      <c r="D27" s="4" t="s">
        <v>78</v>
      </c>
      <c r="E27" s="3">
        <v>84</v>
      </c>
      <c r="F27" s="4" t="s">
        <v>316</v>
      </c>
    </row>
    <row r="28" spans="1:6" ht="9.75" customHeight="1" x14ac:dyDescent="0.25">
      <c r="A28" s="3"/>
      <c r="B28" s="4" t="s">
        <v>79</v>
      </c>
      <c r="C28" s="3">
        <v>49</v>
      </c>
      <c r="D28" s="4" t="s">
        <v>80</v>
      </c>
      <c r="E28" s="3"/>
      <c r="F28" s="4" t="s">
        <v>81</v>
      </c>
    </row>
    <row r="29" spans="1:6" ht="9.75" customHeight="1" x14ac:dyDescent="0.25">
      <c r="A29" s="3">
        <v>16</v>
      </c>
      <c r="B29" s="4" t="s">
        <v>82</v>
      </c>
      <c r="C29" s="3"/>
      <c r="D29" s="4" t="s">
        <v>83</v>
      </c>
      <c r="E29" s="3">
        <v>85</v>
      </c>
      <c r="F29" s="4" t="s">
        <v>84</v>
      </c>
    </row>
    <row r="30" spans="1:6" ht="9.75" customHeight="1" x14ac:dyDescent="0.25">
      <c r="A30" s="3"/>
      <c r="B30" s="4" t="s">
        <v>85</v>
      </c>
      <c r="C30" s="3">
        <v>50</v>
      </c>
      <c r="D30" s="4" t="s">
        <v>86</v>
      </c>
      <c r="E30" s="3"/>
      <c r="F30" s="4" t="s">
        <v>317</v>
      </c>
    </row>
    <row r="31" spans="1:6" ht="9.75" customHeight="1" x14ac:dyDescent="0.25">
      <c r="A31" s="3">
        <v>17</v>
      </c>
      <c r="B31" s="4" t="s">
        <v>87</v>
      </c>
      <c r="C31" s="3">
        <v>51</v>
      </c>
      <c r="D31" s="4" t="s">
        <v>88</v>
      </c>
      <c r="E31" s="3">
        <v>86</v>
      </c>
      <c r="F31" s="4" t="s">
        <v>89</v>
      </c>
    </row>
    <row r="32" spans="1:6" ht="9.75" customHeight="1" x14ac:dyDescent="0.25">
      <c r="A32" s="3">
        <v>18</v>
      </c>
      <c r="B32" s="4" t="s">
        <v>90</v>
      </c>
      <c r="C32" s="3"/>
      <c r="D32" s="4" t="s">
        <v>91</v>
      </c>
      <c r="E32" s="3"/>
      <c r="F32" s="4" t="s">
        <v>92</v>
      </c>
    </row>
    <row r="33" spans="1:6" ht="9.75" customHeight="1" x14ac:dyDescent="0.25">
      <c r="A33" s="3">
        <v>19</v>
      </c>
      <c r="B33" s="4" t="s">
        <v>93</v>
      </c>
      <c r="C33" s="3">
        <v>52</v>
      </c>
      <c r="D33" s="4" t="s">
        <v>94</v>
      </c>
      <c r="E33" s="3">
        <v>87</v>
      </c>
      <c r="F33" s="4" t="s">
        <v>318</v>
      </c>
    </row>
    <row r="34" spans="1:6" ht="9.75" customHeight="1" x14ac:dyDescent="0.25">
      <c r="A34" s="3"/>
      <c r="B34" s="4" t="s">
        <v>95</v>
      </c>
      <c r="C34" s="3">
        <v>53</v>
      </c>
      <c r="D34" s="4" t="s">
        <v>96</v>
      </c>
      <c r="E34" s="3"/>
      <c r="F34" s="4" t="s">
        <v>97</v>
      </c>
    </row>
    <row r="35" spans="1:6" ht="9.75" customHeight="1" x14ac:dyDescent="0.25">
      <c r="A35" s="3">
        <v>20</v>
      </c>
      <c r="B35" s="4" t="s">
        <v>98</v>
      </c>
      <c r="C35" s="3"/>
      <c r="D35" s="4" t="s">
        <v>99</v>
      </c>
      <c r="E35" s="3">
        <v>88</v>
      </c>
      <c r="F35" s="4" t="s">
        <v>100</v>
      </c>
    </row>
    <row r="36" spans="1:6" ht="9.75" customHeight="1" x14ac:dyDescent="0.25">
      <c r="A36" s="3"/>
      <c r="B36" s="4" t="s">
        <v>101</v>
      </c>
      <c r="C36" s="3">
        <v>54</v>
      </c>
      <c r="D36" s="4" t="s">
        <v>102</v>
      </c>
      <c r="E36" s="3"/>
      <c r="F36" s="4" t="s">
        <v>103</v>
      </c>
    </row>
    <row r="37" spans="1:6" ht="9.75" customHeight="1" x14ac:dyDescent="0.25">
      <c r="A37" s="3">
        <v>21</v>
      </c>
      <c r="B37" s="4" t="s">
        <v>104</v>
      </c>
      <c r="C37" s="3">
        <v>55</v>
      </c>
      <c r="D37" s="4" t="s">
        <v>105</v>
      </c>
      <c r="E37" s="3">
        <v>89</v>
      </c>
      <c r="F37" s="4" t="s">
        <v>106</v>
      </c>
    </row>
    <row r="38" spans="1:6" ht="9.75" customHeight="1" x14ac:dyDescent="0.25">
      <c r="A38" s="3">
        <v>22</v>
      </c>
      <c r="B38" s="4" t="s">
        <v>107</v>
      </c>
      <c r="C38" s="3"/>
      <c r="D38" s="4" t="s">
        <v>108</v>
      </c>
      <c r="E38" s="3">
        <v>90</v>
      </c>
      <c r="F38" s="4" t="s">
        <v>319</v>
      </c>
    </row>
    <row r="39" spans="1:6" ht="9.75" customHeight="1" x14ac:dyDescent="0.25">
      <c r="A39" s="3"/>
      <c r="B39" s="4" t="s">
        <v>109</v>
      </c>
      <c r="C39" s="3">
        <v>56</v>
      </c>
      <c r="D39" s="4" t="s">
        <v>110</v>
      </c>
      <c r="E39" s="3"/>
      <c r="F39" s="4" t="s">
        <v>111</v>
      </c>
    </row>
    <row r="40" spans="1:6" ht="9.75" customHeight="1" x14ac:dyDescent="0.25">
      <c r="A40" s="3">
        <v>23</v>
      </c>
      <c r="B40" s="4" t="s">
        <v>112</v>
      </c>
      <c r="C40" s="3"/>
      <c r="D40" s="4" t="s">
        <v>113</v>
      </c>
      <c r="E40" s="3">
        <v>91</v>
      </c>
      <c r="F40" s="4" t="s">
        <v>114</v>
      </c>
    </row>
    <row r="41" spans="1:6" ht="9.75" customHeight="1" x14ac:dyDescent="0.25">
      <c r="A41" s="3"/>
      <c r="B41" s="4" t="s">
        <v>115</v>
      </c>
      <c r="C41" s="3">
        <v>57</v>
      </c>
      <c r="D41" s="4" t="s">
        <v>116</v>
      </c>
      <c r="E41" s="3"/>
      <c r="F41" s="4" t="s">
        <v>117</v>
      </c>
    </row>
    <row r="42" spans="1:6" ht="9.75" customHeight="1" x14ac:dyDescent="0.25">
      <c r="A42" s="3">
        <v>24</v>
      </c>
      <c r="B42" s="4" t="s">
        <v>118</v>
      </c>
      <c r="C42" s="3"/>
      <c r="D42" s="4" t="s">
        <v>119</v>
      </c>
      <c r="E42" s="3">
        <v>92</v>
      </c>
      <c r="F42" s="4" t="s">
        <v>120</v>
      </c>
    </row>
    <row r="43" spans="1:6" ht="9.75" customHeight="1" x14ac:dyDescent="0.25">
      <c r="A43" s="3"/>
      <c r="B43" s="4" t="s">
        <v>315</v>
      </c>
      <c r="C43" s="3">
        <v>58</v>
      </c>
      <c r="D43" s="4" t="s">
        <v>121</v>
      </c>
      <c r="E43" s="3"/>
      <c r="F43" s="4" t="s">
        <v>122</v>
      </c>
    </row>
    <row r="44" spans="1:6" ht="9.75" customHeight="1" x14ac:dyDescent="0.25">
      <c r="A44" s="3">
        <v>25</v>
      </c>
      <c r="B44" s="4" t="s">
        <v>123</v>
      </c>
      <c r="C44" s="3"/>
      <c r="D44" s="4" t="s">
        <v>124</v>
      </c>
      <c r="E44" s="3">
        <v>93</v>
      </c>
      <c r="F44" s="4" t="s">
        <v>125</v>
      </c>
    </row>
    <row r="45" spans="1:6" ht="9.75" customHeight="1" x14ac:dyDescent="0.25">
      <c r="A45" s="3"/>
      <c r="B45" s="4" t="s">
        <v>126</v>
      </c>
      <c r="C45" s="3">
        <v>59</v>
      </c>
      <c r="D45" s="4" t="s">
        <v>127</v>
      </c>
      <c r="E45" s="3"/>
      <c r="F45" s="4" t="s">
        <v>128</v>
      </c>
    </row>
    <row r="46" spans="1:6" ht="9.75" customHeight="1" x14ac:dyDescent="0.25">
      <c r="A46" s="3">
        <v>26</v>
      </c>
      <c r="B46" s="4" t="s">
        <v>129</v>
      </c>
      <c r="C46" s="3"/>
      <c r="D46" s="4" t="s">
        <v>130</v>
      </c>
      <c r="E46" s="3">
        <v>94</v>
      </c>
      <c r="F46" s="4" t="s">
        <v>131</v>
      </c>
    </row>
    <row r="47" spans="1:6" ht="9.75" customHeight="1" x14ac:dyDescent="0.25">
      <c r="A47" s="3">
        <v>27</v>
      </c>
      <c r="B47" s="4" t="s">
        <v>132</v>
      </c>
      <c r="C47" s="3">
        <v>60</v>
      </c>
      <c r="D47" s="4" t="s">
        <v>133</v>
      </c>
      <c r="E47" s="3"/>
      <c r="F47" s="4" t="s">
        <v>134</v>
      </c>
    </row>
    <row r="48" spans="1:6" ht="9.75" customHeight="1" x14ac:dyDescent="0.25">
      <c r="A48" s="3"/>
      <c r="B48" s="4" t="s">
        <v>135</v>
      </c>
      <c r="C48" s="3">
        <v>61</v>
      </c>
      <c r="D48" s="4" t="s">
        <v>136</v>
      </c>
      <c r="E48" s="3">
        <v>95</v>
      </c>
      <c r="F48" s="4" t="s">
        <v>137</v>
      </c>
    </row>
    <row r="49" spans="1:6" ht="9.75" customHeight="1" x14ac:dyDescent="0.25">
      <c r="A49" s="3">
        <v>28</v>
      </c>
      <c r="B49" s="4" t="s">
        <v>138</v>
      </c>
      <c r="C49" s="3"/>
      <c r="D49" s="4" t="s">
        <v>139</v>
      </c>
      <c r="E49" s="3"/>
      <c r="F49" s="4" t="s">
        <v>140</v>
      </c>
    </row>
    <row r="50" spans="1:6" ht="9.75" customHeight="1" x14ac:dyDescent="0.25">
      <c r="A50" s="3">
        <v>29</v>
      </c>
      <c r="B50" s="4" t="s">
        <v>141</v>
      </c>
      <c r="C50" s="3">
        <v>62</v>
      </c>
      <c r="D50" s="4" t="s">
        <v>142</v>
      </c>
      <c r="E50" s="3">
        <v>96</v>
      </c>
      <c r="F50" s="4" t="s">
        <v>143</v>
      </c>
    </row>
    <row r="51" spans="1:6" ht="9.75" customHeight="1" x14ac:dyDescent="0.25">
      <c r="A51" s="3">
        <v>30</v>
      </c>
      <c r="B51" s="4" t="s">
        <v>144</v>
      </c>
      <c r="C51" s="3"/>
      <c r="D51" s="4" t="s">
        <v>320</v>
      </c>
      <c r="E51" s="3">
        <v>97</v>
      </c>
      <c r="F51" s="4" t="s">
        <v>322</v>
      </c>
    </row>
    <row r="52" spans="1:6" ht="9.75" customHeight="1" x14ac:dyDescent="0.25">
      <c r="A52" s="3">
        <v>31</v>
      </c>
      <c r="B52" s="4" t="s">
        <v>145</v>
      </c>
      <c r="C52" s="3">
        <v>63</v>
      </c>
      <c r="D52" s="4" t="s">
        <v>146</v>
      </c>
      <c r="E52" s="3"/>
      <c r="F52" s="4" t="s">
        <v>147</v>
      </c>
    </row>
    <row r="53" spans="1:6" ht="9.75" customHeight="1" x14ac:dyDescent="0.25">
      <c r="A53" s="3">
        <v>32</v>
      </c>
      <c r="B53" s="4" t="s">
        <v>321</v>
      </c>
      <c r="C53" s="3"/>
      <c r="D53" s="4" t="s">
        <v>148</v>
      </c>
      <c r="E53" s="3">
        <v>98</v>
      </c>
      <c r="F53" s="4" t="s">
        <v>149</v>
      </c>
    </row>
    <row r="54" spans="1:6" ht="9.75" customHeight="1" x14ac:dyDescent="0.25">
      <c r="A54" s="3"/>
      <c r="B54" s="4" t="s">
        <v>150</v>
      </c>
      <c r="C54" s="3">
        <v>64</v>
      </c>
      <c r="D54" s="4" t="s">
        <v>151</v>
      </c>
      <c r="E54" s="3"/>
      <c r="F54" s="4" t="s">
        <v>152</v>
      </c>
    </row>
    <row r="55" spans="1:6" ht="9.75" customHeight="1" x14ac:dyDescent="0.25">
      <c r="A55" s="3">
        <v>33</v>
      </c>
      <c r="B55" s="4" t="s">
        <v>153</v>
      </c>
      <c r="C55" s="3">
        <v>65</v>
      </c>
      <c r="D55" s="4" t="s">
        <v>154</v>
      </c>
      <c r="E55" s="3">
        <v>99</v>
      </c>
      <c r="F55" s="4" t="s">
        <v>155</v>
      </c>
    </row>
    <row r="56" spans="1:6" ht="9.75" customHeight="1" x14ac:dyDescent="0.25">
      <c r="A56" s="3"/>
      <c r="B56" s="4" t="s">
        <v>156</v>
      </c>
      <c r="C56" s="3"/>
      <c r="D56" s="4" t="s">
        <v>157</v>
      </c>
      <c r="E56" s="6"/>
      <c r="F56" s="6"/>
    </row>
    <row r="57" spans="1:6" ht="9.75" customHeight="1" x14ac:dyDescent="0.25">
      <c r="A57" s="3">
        <v>34</v>
      </c>
      <c r="B57" s="4" t="s">
        <v>158</v>
      </c>
      <c r="C57" s="3">
        <v>66</v>
      </c>
      <c r="D57" s="4" t="s">
        <v>159</v>
      </c>
      <c r="E57" s="6"/>
      <c r="F57" s="6"/>
    </row>
    <row r="58" spans="1:6" ht="9.75" customHeight="1" x14ac:dyDescent="0.25">
      <c r="A58" s="3"/>
      <c r="B58" s="4" t="s">
        <v>160</v>
      </c>
      <c r="C58" s="3"/>
      <c r="D58" s="4" t="s">
        <v>161</v>
      </c>
      <c r="E58" s="6"/>
      <c r="F58" s="6"/>
    </row>
    <row r="59" spans="1:6" x14ac:dyDescent="0.25">
      <c r="A59" s="3"/>
      <c r="B59" s="4"/>
      <c r="C59" s="3"/>
      <c r="D59" s="4"/>
      <c r="E59" s="6"/>
      <c r="F59" s="6"/>
    </row>
    <row r="60" spans="1:6" x14ac:dyDescent="0.25">
      <c r="A60" s="3"/>
      <c r="B60" s="4"/>
      <c r="C60" s="3"/>
      <c r="D60" s="4"/>
      <c r="E60" s="6"/>
      <c r="F60" s="6"/>
    </row>
    <row r="61" spans="1:6" x14ac:dyDescent="0.25">
      <c r="A61" s="3"/>
      <c r="B61" s="4"/>
      <c r="C61" s="3"/>
      <c r="D61" s="4"/>
      <c r="E61" s="6"/>
      <c r="F61" s="6"/>
    </row>
    <row r="62" spans="1:6" x14ac:dyDescent="0.25">
      <c r="A62" s="3"/>
      <c r="B62" s="4"/>
      <c r="C62" s="3"/>
      <c r="D62" s="4"/>
      <c r="E62" s="6"/>
      <c r="F62" s="6"/>
    </row>
    <row r="63" spans="1:6" x14ac:dyDescent="0.25">
      <c r="A63" s="3"/>
      <c r="B63" s="4"/>
      <c r="C63" s="3"/>
      <c r="D63" s="4"/>
      <c r="E63" s="6"/>
      <c r="F63" s="6"/>
    </row>
    <row r="64" spans="1:6" x14ac:dyDescent="0.25">
      <c r="A64" s="3"/>
      <c r="B64" s="4"/>
      <c r="C64" s="3"/>
      <c r="D64" s="4"/>
      <c r="E64" s="6"/>
      <c r="F64" s="6"/>
    </row>
    <row r="65" spans="1:6" x14ac:dyDescent="0.25">
      <c r="A65" s="3"/>
      <c r="B65" s="4"/>
      <c r="C65" s="3"/>
      <c r="D65" s="4"/>
      <c r="E65" s="6"/>
      <c r="F65" s="6"/>
    </row>
    <row r="66" spans="1:6" x14ac:dyDescent="0.25">
      <c r="A66" s="3"/>
      <c r="B66" s="4"/>
      <c r="C66" s="3"/>
      <c r="D66" s="4"/>
      <c r="E66" s="6"/>
      <c r="F66" s="6"/>
    </row>
    <row r="67" spans="1:6" x14ac:dyDescent="0.25">
      <c r="A67" s="3"/>
      <c r="B67" s="4"/>
      <c r="C67" s="3"/>
      <c r="D67" s="4"/>
      <c r="E67" s="6"/>
      <c r="F67" s="6"/>
    </row>
    <row r="68" spans="1:6" x14ac:dyDescent="0.25">
      <c r="A68" s="3"/>
      <c r="B68" s="4"/>
      <c r="C68" s="3"/>
      <c r="D68" s="4"/>
      <c r="E68" s="6"/>
      <c r="F68" s="6"/>
    </row>
    <row r="69" spans="1:6" x14ac:dyDescent="0.25">
      <c r="A69" s="3"/>
      <c r="B69" s="4"/>
      <c r="C69" s="3"/>
      <c r="D69" s="4"/>
      <c r="E69" s="6"/>
      <c r="F69" s="6"/>
    </row>
    <row r="70" spans="1:6" x14ac:dyDescent="0.25">
      <c r="A70" s="3"/>
      <c r="B70" s="4"/>
      <c r="C70" s="3"/>
      <c r="D70" s="4"/>
      <c r="E70" s="6"/>
      <c r="F70" s="6"/>
    </row>
    <row r="71" spans="1:6" x14ac:dyDescent="0.25">
      <c r="A71" s="3"/>
      <c r="B71" s="4"/>
      <c r="C71" s="3"/>
      <c r="D71" s="4"/>
      <c r="E71" s="6"/>
      <c r="F71" s="6"/>
    </row>
    <row r="72" spans="1:6" x14ac:dyDescent="0.25">
      <c r="A72" s="3"/>
      <c r="B72" s="4"/>
      <c r="C72" s="3"/>
      <c r="D72" s="4"/>
      <c r="E72" s="6"/>
      <c r="F72" s="6"/>
    </row>
    <row r="73" spans="1:6" x14ac:dyDescent="0.25">
      <c r="A73" s="3"/>
      <c r="B73" s="4"/>
      <c r="C73" s="3"/>
      <c r="D73" s="4"/>
      <c r="E73" s="6"/>
      <c r="F73" s="6"/>
    </row>
    <row r="74" spans="1:6" x14ac:dyDescent="0.25">
      <c r="A74" s="3"/>
      <c r="B74" s="4"/>
      <c r="C74" s="3"/>
      <c r="D74" s="4"/>
      <c r="E74" s="6"/>
      <c r="F74" s="6"/>
    </row>
    <row r="75" spans="1:6" x14ac:dyDescent="0.25">
      <c r="A75" s="3"/>
      <c r="B75" s="4"/>
      <c r="C75" s="3"/>
      <c r="D75" s="4"/>
      <c r="E75" s="6"/>
      <c r="F75" s="6"/>
    </row>
    <row r="76" spans="1:6" x14ac:dyDescent="0.25">
      <c r="A76" s="3"/>
      <c r="B76" s="4"/>
      <c r="C76" s="3"/>
      <c r="D76" s="4"/>
      <c r="E76" s="6"/>
      <c r="F76" s="6"/>
    </row>
    <row r="77" spans="1:6" x14ac:dyDescent="0.25">
      <c r="A77" s="3"/>
      <c r="B77" s="4"/>
      <c r="C77" s="3"/>
      <c r="D77" s="4"/>
      <c r="E77" s="6"/>
      <c r="F77" s="6"/>
    </row>
    <row r="78" spans="1:6" x14ac:dyDescent="0.25">
      <c r="A78" s="3"/>
      <c r="B78" s="4"/>
      <c r="C78" s="3"/>
      <c r="D78" s="4"/>
      <c r="E78" s="6"/>
      <c r="F78" s="6"/>
    </row>
    <row r="79" spans="1:6" x14ac:dyDescent="0.25">
      <c r="A79" s="3"/>
      <c r="B79" s="4"/>
      <c r="C79" s="3"/>
      <c r="D79" s="4"/>
      <c r="E79" s="6"/>
      <c r="F79" s="6"/>
    </row>
    <row r="80" spans="1:6" x14ac:dyDescent="0.25">
      <c r="A80" s="3"/>
      <c r="B80" s="4"/>
      <c r="C80" s="3"/>
      <c r="D80" s="4"/>
      <c r="E80" s="6"/>
      <c r="F80" s="6"/>
    </row>
    <row r="81" spans="1:6" x14ac:dyDescent="0.25">
      <c r="A81" s="3"/>
      <c r="B81" s="4"/>
      <c r="C81" s="3"/>
      <c r="D81" s="4"/>
      <c r="E81" s="6"/>
      <c r="F81" s="6"/>
    </row>
    <row r="82" spans="1:6" x14ac:dyDescent="0.25">
      <c r="A82" s="3"/>
      <c r="B82" s="4"/>
      <c r="C82" s="3"/>
      <c r="D82" s="4"/>
      <c r="E82" s="6"/>
      <c r="F82" s="6"/>
    </row>
    <row r="83" spans="1:6" x14ac:dyDescent="0.25">
      <c r="A83" s="3"/>
      <c r="B83" s="4"/>
      <c r="C83" s="3"/>
      <c r="D83" s="4"/>
      <c r="E83" s="6"/>
      <c r="F83" s="6"/>
    </row>
    <row r="84" spans="1:6" x14ac:dyDescent="0.25">
      <c r="A84" s="3"/>
      <c r="B84" s="4"/>
      <c r="C84" s="3"/>
      <c r="D84" s="4"/>
      <c r="E84" s="6"/>
      <c r="F84" s="6"/>
    </row>
    <row r="85" spans="1:6" x14ac:dyDescent="0.25">
      <c r="A85" s="3"/>
      <c r="B85" s="4"/>
      <c r="C85" s="3"/>
      <c r="D85" s="4"/>
      <c r="E85" s="6"/>
      <c r="F85" s="6"/>
    </row>
    <row r="86" spans="1:6" x14ac:dyDescent="0.25">
      <c r="A86" s="3"/>
      <c r="B86" s="4"/>
      <c r="C86" s="3"/>
      <c r="D86" s="4"/>
      <c r="E86" s="6"/>
      <c r="F86" s="6"/>
    </row>
    <row r="87" spans="1:6" x14ac:dyDescent="0.25">
      <c r="A87" s="3"/>
      <c r="B87" s="4"/>
      <c r="C87" s="3"/>
      <c r="D87" s="4"/>
    </row>
    <row r="88" spans="1:6" x14ac:dyDescent="0.25">
      <c r="A88" s="3"/>
      <c r="B88" s="4"/>
      <c r="C88" s="3"/>
      <c r="D88" s="4"/>
    </row>
    <row r="89" spans="1:6" x14ac:dyDescent="0.25">
      <c r="A89" s="3"/>
      <c r="B89" s="4"/>
      <c r="C89" s="3"/>
      <c r="D89" s="4"/>
    </row>
    <row r="90" spans="1:6" x14ac:dyDescent="0.25">
      <c r="A90" s="3"/>
      <c r="B90" s="4"/>
      <c r="C90" s="3"/>
      <c r="D90" s="4"/>
    </row>
    <row r="91" spans="1:6" x14ac:dyDescent="0.25">
      <c r="A91" s="3"/>
      <c r="B91" s="4"/>
      <c r="C91" s="3"/>
      <c r="D91" s="4"/>
    </row>
    <row r="92" spans="1:6" x14ac:dyDescent="0.25">
      <c r="A92" s="3"/>
      <c r="B92" s="4"/>
      <c r="C92" s="3"/>
      <c r="D92" s="4"/>
    </row>
    <row r="93" spans="1:6" x14ac:dyDescent="0.25">
      <c r="A93" s="3"/>
      <c r="B93" s="4"/>
      <c r="C93" s="3"/>
      <c r="D93" s="4"/>
    </row>
    <row r="94" spans="1:6" x14ac:dyDescent="0.25">
      <c r="A94" s="3"/>
      <c r="B94" s="4"/>
      <c r="C94" s="3"/>
      <c r="D94" s="4"/>
    </row>
    <row r="95" spans="1:6" x14ac:dyDescent="0.25">
      <c r="A95" s="3"/>
      <c r="B95" s="4"/>
      <c r="C95" s="3"/>
      <c r="D95" s="4"/>
    </row>
    <row r="96" spans="1:6" x14ac:dyDescent="0.25">
      <c r="A96" s="3"/>
      <c r="B96" s="4"/>
      <c r="C96" s="3"/>
      <c r="D96" s="4"/>
    </row>
    <row r="97" spans="1:4" x14ac:dyDescent="0.25">
      <c r="A97" s="3"/>
      <c r="B97" s="4"/>
      <c r="C97" s="3"/>
      <c r="D97" s="4"/>
    </row>
    <row r="98" spans="1:4" x14ac:dyDescent="0.25">
      <c r="A98" s="3"/>
      <c r="B98" s="4"/>
      <c r="C98" s="3"/>
      <c r="D98" s="4"/>
    </row>
    <row r="99" spans="1:4" x14ac:dyDescent="0.25">
      <c r="A99" s="3"/>
      <c r="B99" s="4"/>
      <c r="C99" s="3"/>
      <c r="D99" s="4"/>
    </row>
    <row r="100" spans="1:4" x14ac:dyDescent="0.25">
      <c r="A100" s="3"/>
      <c r="B100" s="4"/>
      <c r="C100" s="3"/>
      <c r="D100" s="4"/>
    </row>
    <row r="101" spans="1:4" x14ac:dyDescent="0.25">
      <c r="A101" s="3"/>
      <c r="B101" s="4"/>
      <c r="C101" s="3"/>
      <c r="D101" s="4"/>
    </row>
    <row r="102" spans="1:4" x14ac:dyDescent="0.25">
      <c r="A102" s="3"/>
      <c r="B102" s="4"/>
      <c r="C102" s="3"/>
      <c r="D102" s="4"/>
    </row>
    <row r="103" spans="1:4" x14ac:dyDescent="0.25">
      <c r="A103" s="3"/>
      <c r="B103" s="4"/>
      <c r="C103" s="3"/>
      <c r="D103" s="4"/>
    </row>
    <row r="104" spans="1:4" x14ac:dyDescent="0.25">
      <c r="A104" s="3"/>
      <c r="B104" s="4"/>
      <c r="C104" s="3"/>
      <c r="D104" s="4"/>
    </row>
    <row r="105" spans="1:4" x14ac:dyDescent="0.25">
      <c r="A105" s="3"/>
      <c r="B105" s="4"/>
      <c r="C105" s="3"/>
      <c r="D105" s="4"/>
    </row>
    <row r="106" spans="1:4" x14ac:dyDescent="0.25">
      <c r="A106" s="3"/>
      <c r="B106" s="4"/>
      <c r="C106" s="3"/>
      <c r="D106" s="4"/>
    </row>
    <row r="107" spans="1:4" x14ac:dyDescent="0.25">
      <c r="A107" s="3"/>
      <c r="B107" s="4"/>
      <c r="C107" s="3"/>
      <c r="D107" s="4"/>
    </row>
    <row r="108" spans="1:4" x14ac:dyDescent="0.25">
      <c r="A108" s="3"/>
      <c r="B108" s="4"/>
      <c r="C108" s="3"/>
      <c r="D108" s="4"/>
    </row>
    <row r="109" spans="1:4" x14ac:dyDescent="0.25">
      <c r="A109" s="3"/>
      <c r="B109" s="4"/>
      <c r="C109" s="3"/>
      <c r="D109" s="4"/>
    </row>
    <row r="110" spans="1:4" x14ac:dyDescent="0.25">
      <c r="A110" s="3"/>
      <c r="B110" s="4"/>
      <c r="C110" s="3"/>
      <c r="D110" s="4"/>
    </row>
    <row r="111" spans="1:4" x14ac:dyDescent="0.25">
      <c r="A111" s="3"/>
      <c r="B111" s="4"/>
      <c r="C111" s="6"/>
      <c r="D111" s="6"/>
    </row>
    <row r="112" spans="1:4" x14ac:dyDescent="0.25">
      <c r="A112" s="3"/>
      <c r="B112" s="4"/>
      <c r="C112" s="6"/>
      <c r="D112" s="6"/>
    </row>
    <row r="113" spans="1:4" x14ac:dyDescent="0.25">
      <c r="A113" s="3"/>
      <c r="B113" s="4"/>
      <c r="C113" s="6"/>
      <c r="D113" s="6"/>
    </row>
    <row r="114" spans="1:4" x14ac:dyDescent="0.25">
      <c r="A114" s="3"/>
      <c r="B114" s="4"/>
      <c r="C114" s="6"/>
      <c r="D114" s="6"/>
    </row>
    <row r="115" spans="1:4" x14ac:dyDescent="0.25">
      <c r="A115" s="3"/>
      <c r="B115" s="4"/>
      <c r="C115" s="6"/>
      <c r="D115" s="6"/>
    </row>
    <row r="116" spans="1:4" x14ac:dyDescent="0.25">
      <c r="A116" s="3"/>
      <c r="B116" s="4"/>
      <c r="C116" s="6"/>
      <c r="D116" s="6"/>
    </row>
    <row r="117" spans="1:4" x14ac:dyDescent="0.25">
      <c r="A117" s="3"/>
      <c r="B117" s="4"/>
      <c r="C117" s="6"/>
      <c r="D117" s="6"/>
    </row>
    <row r="118" spans="1:4" x14ac:dyDescent="0.25">
      <c r="A118" s="3"/>
      <c r="B118" s="4"/>
      <c r="C118" s="6"/>
      <c r="D118" s="6"/>
    </row>
    <row r="119" spans="1:4" x14ac:dyDescent="0.25">
      <c r="A119" s="3"/>
      <c r="B119" s="4"/>
      <c r="C119" s="6"/>
      <c r="D119" s="6"/>
    </row>
    <row r="120" spans="1:4" x14ac:dyDescent="0.25">
      <c r="A120" s="3"/>
      <c r="B120" s="4"/>
      <c r="C120" s="6"/>
      <c r="D120" s="6"/>
    </row>
    <row r="121" spans="1:4" x14ac:dyDescent="0.25">
      <c r="A121" s="3"/>
      <c r="B121" s="4"/>
      <c r="C121" s="6"/>
      <c r="D121" s="6"/>
    </row>
    <row r="122" spans="1:4" x14ac:dyDescent="0.25">
      <c r="A122" s="3"/>
      <c r="B122" s="4"/>
      <c r="C122" s="6"/>
      <c r="D122" s="6"/>
    </row>
    <row r="123" spans="1:4" x14ac:dyDescent="0.25">
      <c r="A123" s="3"/>
      <c r="B123" s="4"/>
      <c r="C123" s="6"/>
      <c r="D123" s="6"/>
    </row>
    <row r="124" spans="1:4" x14ac:dyDescent="0.25">
      <c r="A124" s="3"/>
      <c r="B124" s="4"/>
      <c r="C124" s="6"/>
      <c r="D124" s="6"/>
    </row>
    <row r="125" spans="1:4" x14ac:dyDescent="0.25">
      <c r="A125" s="3"/>
      <c r="B125" s="4"/>
      <c r="C125" s="6"/>
      <c r="D125" s="6"/>
    </row>
    <row r="126" spans="1:4" x14ac:dyDescent="0.25">
      <c r="A126" s="3"/>
      <c r="B126" s="4"/>
      <c r="C126" s="6"/>
      <c r="D126" s="6"/>
    </row>
    <row r="127" spans="1:4" x14ac:dyDescent="0.25">
      <c r="A127" s="3"/>
      <c r="B127" s="4"/>
      <c r="C127" s="6"/>
      <c r="D127" s="6"/>
    </row>
    <row r="128" spans="1:4" x14ac:dyDescent="0.25">
      <c r="A128" s="3"/>
      <c r="B128" s="4"/>
      <c r="C128" s="6"/>
      <c r="D128" s="6"/>
    </row>
    <row r="129" spans="1:4" x14ac:dyDescent="0.25">
      <c r="A129" s="3"/>
      <c r="B129" s="4"/>
      <c r="C129" s="6"/>
      <c r="D129" s="6"/>
    </row>
    <row r="130" spans="1:4" x14ac:dyDescent="0.25">
      <c r="A130" s="3"/>
      <c r="B130" s="4"/>
      <c r="C130" s="6"/>
      <c r="D130" s="6"/>
    </row>
    <row r="131" spans="1:4" x14ac:dyDescent="0.25">
      <c r="A131" s="3"/>
      <c r="B131" s="4"/>
      <c r="C131" s="6"/>
      <c r="D131" s="6"/>
    </row>
    <row r="132" spans="1:4" x14ac:dyDescent="0.25">
      <c r="A132" s="3"/>
      <c r="B132" s="4"/>
      <c r="C132" s="6"/>
      <c r="D132" s="6"/>
    </row>
    <row r="133" spans="1:4" x14ac:dyDescent="0.25">
      <c r="A133" s="3"/>
      <c r="B133" s="4"/>
      <c r="C133" s="6"/>
      <c r="D133" s="6"/>
    </row>
    <row r="134" spans="1:4" x14ac:dyDescent="0.25">
      <c r="A134" s="3"/>
      <c r="B134" s="4"/>
      <c r="C134" s="6"/>
      <c r="D134" s="6"/>
    </row>
    <row r="135" spans="1:4" x14ac:dyDescent="0.25">
      <c r="A135" s="3"/>
      <c r="B135" s="4"/>
      <c r="C135" s="6"/>
      <c r="D135" s="6"/>
    </row>
    <row r="136" spans="1:4" x14ac:dyDescent="0.25">
      <c r="A136" s="3"/>
      <c r="B136" s="4"/>
      <c r="C136" s="6"/>
      <c r="D136" s="6"/>
    </row>
    <row r="137" spans="1:4" x14ac:dyDescent="0.25">
      <c r="A137" s="3"/>
      <c r="B137" s="4"/>
      <c r="C137" s="6"/>
      <c r="D137" s="6"/>
    </row>
    <row r="138" spans="1:4" x14ac:dyDescent="0.25">
      <c r="A138" s="3"/>
      <c r="B138" s="4"/>
      <c r="C138" s="6"/>
      <c r="D138" s="6"/>
    </row>
    <row r="139" spans="1:4" x14ac:dyDescent="0.25">
      <c r="A139" s="3"/>
      <c r="B139" s="4"/>
      <c r="C139" s="6"/>
      <c r="D139" s="6"/>
    </row>
    <row r="140" spans="1:4" x14ac:dyDescent="0.25">
      <c r="A140" s="3"/>
      <c r="B140" s="4"/>
      <c r="C140" s="6"/>
      <c r="D140" s="6"/>
    </row>
    <row r="141" spans="1:4" x14ac:dyDescent="0.25">
      <c r="A141" s="3"/>
      <c r="B141" s="4"/>
      <c r="C141" s="6"/>
      <c r="D141" s="6"/>
    </row>
    <row r="142" spans="1:4" x14ac:dyDescent="0.25">
      <c r="A142" s="3"/>
      <c r="B142" s="4"/>
    </row>
    <row r="143" spans="1:4" x14ac:dyDescent="0.25">
      <c r="A143" s="3"/>
      <c r="B143" s="4"/>
    </row>
    <row r="144" spans="1:4" x14ac:dyDescent="0.25">
      <c r="A144" s="3"/>
      <c r="B144" s="4"/>
    </row>
    <row r="145" spans="1:2" x14ac:dyDescent="0.25">
      <c r="A145" s="3"/>
      <c r="B145" s="4"/>
    </row>
    <row r="146" spans="1:2" x14ac:dyDescent="0.25">
      <c r="A146" s="3"/>
      <c r="B146" s="4"/>
    </row>
    <row r="147" spans="1:2" x14ac:dyDescent="0.25">
      <c r="A147" s="3"/>
      <c r="B147" s="4"/>
    </row>
    <row r="148" spans="1:2" x14ac:dyDescent="0.25">
      <c r="A148" s="3"/>
      <c r="B148" s="4"/>
    </row>
    <row r="149" spans="1:2" x14ac:dyDescent="0.25">
      <c r="A149" s="3"/>
      <c r="B149" s="4"/>
    </row>
    <row r="150" spans="1:2" x14ac:dyDescent="0.25">
      <c r="A150" s="3"/>
      <c r="B150" s="4"/>
    </row>
    <row r="151" spans="1:2" x14ac:dyDescent="0.25">
      <c r="A151" s="3"/>
      <c r="B151" s="4"/>
    </row>
    <row r="152" spans="1:2" x14ac:dyDescent="0.25">
      <c r="A152" s="3"/>
      <c r="B152" s="4"/>
    </row>
    <row r="153" spans="1:2" x14ac:dyDescent="0.25">
      <c r="A153" s="3"/>
      <c r="B153" s="4"/>
    </row>
    <row r="154" spans="1:2" x14ac:dyDescent="0.25">
      <c r="A154" s="3"/>
      <c r="B154" s="4"/>
    </row>
    <row r="155" spans="1:2" x14ac:dyDescent="0.25">
      <c r="A155" s="3"/>
      <c r="B155" s="4"/>
    </row>
    <row r="156" spans="1:2" x14ac:dyDescent="0.25">
      <c r="A156" s="3"/>
      <c r="B156" s="4"/>
    </row>
    <row r="157" spans="1:2" x14ac:dyDescent="0.25">
      <c r="A157" s="3"/>
      <c r="B157" s="4"/>
    </row>
    <row r="158" spans="1:2" x14ac:dyDescent="0.25">
      <c r="A158" s="3"/>
      <c r="B158" s="4"/>
    </row>
    <row r="159" spans="1:2" x14ac:dyDescent="0.25">
      <c r="A159" s="3"/>
      <c r="B159" s="4"/>
    </row>
    <row r="160" spans="1:2" x14ac:dyDescent="0.25">
      <c r="A160" s="3"/>
      <c r="B160" s="4"/>
    </row>
    <row r="161" spans="1:2" x14ac:dyDescent="0.25">
      <c r="A161" s="3"/>
      <c r="B161" s="4"/>
    </row>
    <row r="162" spans="1:2" x14ac:dyDescent="0.25">
      <c r="A162" s="3"/>
      <c r="B162" s="4"/>
    </row>
    <row r="163" spans="1:2" x14ac:dyDescent="0.25">
      <c r="A163" s="3"/>
      <c r="B163" s="4"/>
    </row>
    <row r="164" spans="1:2" x14ac:dyDescent="0.25">
      <c r="A164" s="3"/>
      <c r="B164" s="4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 xr:uid="{00000000-0004-0000-1200-000000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4"/>
  <sheetViews>
    <sheetView showGridLines="0" showRowColHeaders="0" zoomScaleNormal="100" workbookViewId="0">
      <selection activeCell="B1" sqref="B1"/>
    </sheetView>
  </sheetViews>
  <sheetFormatPr defaultColWidth="9.109375" defaultRowHeight="14.4" x14ac:dyDescent="0.3"/>
  <cols>
    <col min="1" max="1" width="2.5546875" style="12" customWidth="1"/>
    <col min="2" max="2" width="104.44140625" style="12" bestFit="1" customWidth="1"/>
    <col min="3" max="16384" width="9.109375" style="12"/>
  </cols>
  <sheetData>
    <row r="1" spans="2:2" ht="27" customHeight="1" x14ac:dyDescent="0.3">
      <c r="B1" s="11" t="s">
        <v>394</v>
      </c>
    </row>
    <row r="2" spans="2:2" ht="3.75" customHeight="1" x14ac:dyDescent="0.3">
      <c r="B2" s="13"/>
    </row>
    <row r="3" spans="2:2" x14ac:dyDescent="0.3">
      <c r="B3" s="14"/>
    </row>
    <row r="4" spans="2:2" s="16" customFormat="1" ht="14.25" customHeight="1" x14ac:dyDescent="0.3">
      <c r="B4" s="15" t="s">
        <v>395</v>
      </c>
    </row>
    <row r="5" spans="2:2" s="16" customFormat="1" ht="3.75" customHeight="1" x14ac:dyDescent="0.3">
      <c r="B5" s="17"/>
    </row>
    <row r="6" spans="2:2" s="16" customFormat="1" ht="18" customHeight="1" x14ac:dyDescent="0.25">
      <c r="B6" s="18"/>
    </row>
    <row r="7" spans="2:2" s="16" customFormat="1" ht="18" customHeight="1" x14ac:dyDescent="0.25">
      <c r="B7" s="19" t="s">
        <v>396</v>
      </c>
    </row>
    <row r="8" spans="2:2" s="16" customFormat="1" ht="18" customHeight="1" x14ac:dyDescent="0.25">
      <c r="B8" s="19" t="s">
        <v>397</v>
      </c>
    </row>
    <row r="9" spans="2:2" s="16" customFormat="1" ht="18" customHeight="1" x14ac:dyDescent="0.25">
      <c r="B9" s="19" t="s">
        <v>398</v>
      </c>
    </row>
    <row r="10" spans="2:2" s="16" customFormat="1" ht="18" customHeight="1" x14ac:dyDescent="0.25">
      <c r="B10" s="19" t="s">
        <v>399</v>
      </c>
    </row>
    <row r="11" spans="2:2" s="16" customFormat="1" ht="18" customHeight="1" x14ac:dyDescent="0.25">
      <c r="B11" s="19" t="s">
        <v>400</v>
      </c>
    </row>
    <row r="12" spans="2:2" s="16" customFormat="1" ht="18" customHeight="1" x14ac:dyDescent="0.25">
      <c r="B12" s="19" t="s">
        <v>401</v>
      </c>
    </row>
    <row r="13" spans="2:2" s="16" customFormat="1" ht="18" customHeight="1" x14ac:dyDescent="0.25">
      <c r="B13" s="19" t="s">
        <v>402</v>
      </c>
    </row>
    <row r="14" spans="2:2" s="16" customFormat="1" ht="18" customHeight="1" x14ac:dyDescent="0.25">
      <c r="B14" s="19" t="s">
        <v>403</v>
      </c>
    </row>
    <row r="15" spans="2:2" s="16" customFormat="1" ht="18" customHeight="1" x14ac:dyDescent="0.25">
      <c r="B15" s="19" t="s">
        <v>404</v>
      </c>
    </row>
    <row r="16" spans="2:2" s="16" customFormat="1" ht="18" customHeight="1" x14ac:dyDescent="0.25">
      <c r="B16" s="19" t="s">
        <v>405</v>
      </c>
    </row>
    <row r="17" spans="2:2" s="16" customFormat="1" ht="18" customHeight="1" x14ac:dyDescent="0.25">
      <c r="B17" s="19" t="s">
        <v>406</v>
      </c>
    </row>
    <row r="18" spans="2:2" s="16" customFormat="1" ht="18" customHeight="1" x14ac:dyDescent="0.25">
      <c r="B18" s="19" t="s">
        <v>407</v>
      </c>
    </row>
    <row r="19" spans="2:2" ht="18" customHeight="1" x14ac:dyDescent="0.3">
      <c r="B19" s="19" t="s">
        <v>408</v>
      </c>
    </row>
    <row r="20" spans="2:2" ht="18" customHeight="1" x14ac:dyDescent="0.3">
      <c r="B20" s="19" t="s">
        <v>409</v>
      </c>
    </row>
    <row r="21" spans="2:2" ht="18" customHeight="1" x14ac:dyDescent="0.3">
      <c r="B21" s="19" t="s">
        <v>410</v>
      </c>
    </row>
    <row r="22" spans="2:2" ht="18" customHeight="1" x14ac:dyDescent="0.3">
      <c r="B22" s="19" t="s">
        <v>411</v>
      </c>
    </row>
    <row r="23" spans="2:2" ht="18" customHeight="1" x14ac:dyDescent="0.3"/>
    <row r="24" spans="2:2" ht="18" customHeight="1" x14ac:dyDescent="0.3">
      <c r="B24" s="19" t="s">
        <v>412</v>
      </c>
    </row>
  </sheetData>
  <hyperlinks>
    <hyperlink ref="B13" location="'Q007'!A1" display="Q007_IMP_COUNTRY - IMPORTS INTERNATIONAL TRADE BY COUNTRIES" xr:uid="{00000000-0004-0000-0100-000000000000}"/>
    <hyperlink ref="B15" location="'Q009'!A1" display="Q009_EXP_COUNTRY - EXPORTS INTERNATIONAL TRADE BY COUNTRIES" xr:uid="{00000000-0004-0000-0100-000001000000}"/>
    <hyperlink ref="B17" location="'Q011'!A1" display="Q011_IMP_BEC - IMPORTS - INTERNATIONAL TRADE BY BEC" xr:uid="{00000000-0004-0000-0100-000002000000}"/>
    <hyperlink ref="B18" location="'Q012'!A1" display="Q012_EXP_BEC - EXPORTS - INTERNATIONAL TRADE BY BEC" xr:uid="{00000000-0004-0000-0100-000003000000}"/>
    <hyperlink ref="B19" location="'Q013'!A1" display="Q013_IMP_CHAP - IMPORTS - INTERNATIONAL TRADE BY CHAPTERS OF CN" xr:uid="{00000000-0004-0000-0100-000004000000}"/>
    <hyperlink ref="B20" location="'Q014'!A1" display="Q014_EXP_CHAP - EXPORTS - INTERNATIONAL TRADE BY CHAPTERS OF CN" xr:uid="{00000000-0004-0000-0100-000005000000}"/>
    <hyperlink ref="B21" location="'Q015'!A1" display="Q015_IMP_EXP_GRP_PROD - IMPORTS AND EXPORTS OF INTERNATIONAL TRADE BY PRODUCT GROUPS" xr:uid="{00000000-0004-0000-0100-000006000000}"/>
    <hyperlink ref="B22" location="'Q016'!A1" display="Q016_ZN_ECON - BREAKDOWN BY ECONOMIC ZONES AND COUNTRIES OF INTERNATIONAL TRADE - TOTAL COUNTRY" xr:uid="{00000000-0004-0000-0100-000007000000}"/>
    <hyperlink ref="B7" location="'Q001'!A1" display="Q001_GLOBAL_DATA - GLOBAL DATA" xr:uid="{00000000-0004-0000-0100-000008000000}"/>
    <hyperlink ref="B8" location="'Q002'!A1" display="Q002_IMP_MONTH - IMPORTS INTERNATIONAL DATA BY MONTHS" xr:uid="{00000000-0004-0000-0100-000009000000}"/>
    <hyperlink ref="B10" location="'Q004'!A1" display="Q004_EXP_MONTH - EXPORTS INTERNATIONAL DATA BY MONTHS" xr:uid="{00000000-0004-0000-0100-00000A000000}"/>
    <hyperlink ref="B9" location="'Q003'!A1" display="Q003_IMP_MONTH_DATA - IMPORTS INTERNATIONAL DATA BY MONTHS WITH AND WITHOUT FUELS AND LUBRICANTS" xr:uid="{00000000-0004-0000-0100-00000B000000}"/>
    <hyperlink ref="B11" location="'Q005'!A1" display="Q005_EXP_MONTH_DATA - EXPORTS INTERNATIONAL DATA BY MONTHS WITH AND WITHOUT FUELS AND LUBRICANTS" xr:uid="{00000000-0004-0000-0100-00000C000000}"/>
    <hyperlink ref="B12" location="'Q006'!A1" display="Q006_TRADE_BALANCE - TRADE BALANCE WITH AND WITHOUT FUELS AND LUBRICANTS" xr:uid="{00000000-0004-0000-0100-00000D000000}"/>
    <hyperlink ref="B14" location="'Q008'!A1" display="Q008_IMP_MAIN_PARTNERS - IMPORTS INTERNATIONAL TRADE BY MAIN COUNTRIES AND ECONOMIC ZONES" xr:uid="{00000000-0004-0000-0100-00000E000000}"/>
    <hyperlink ref="B16" location="'Q010'!A1" display="Q010_EXP_MAIN_PARTNERS - EXPORTS INTERNATIONAL TRADE BY MAIN COUNTRIES AND ECONOMIC ZONES" xr:uid="{00000000-0004-0000-0100-00000F000000}"/>
    <hyperlink ref="B24" location="'Combined Nomenclature'!A2" display="Combined Nomenclature - CN Chapter descriptive" xr:uid="{00000000-0004-0000-0100-000010000000}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66"/>
  <sheetViews>
    <sheetView showGridLines="0" topLeftCell="A2" workbookViewId="0">
      <selection activeCell="A2" sqref="A2:F4"/>
    </sheetView>
  </sheetViews>
  <sheetFormatPr defaultRowHeight="13.2" x14ac:dyDescent="0.25"/>
  <cols>
    <col min="1" max="1" width="5.6640625" customWidth="1"/>
    <col min="2" max="2" width="26.109375" customWidth="1"/>
    <col min="3" max="3" width="5.6640625" customWidth="1"/>
    <col min="4" max="4" width="26.109375" customWidth="1"/>
    <col min="5" max="5" width="5.6640625" customWidth="1"/>
    <col min="6" max="6" width="26.109375" customWidth="1"/>
  </cols>
  <sheetData>
    <row r="1" spans="1:9" ht="5.25" hidden="1" customHeight="1" x14ac:dyDescent="0.25"/>
    <row r="2" spans="1:9" ht="18" customHeight="1" thickBot="1" x14ac:dyDescent="0.3">
      <c r="A2" s="291" t="s">
        <v>413</v>
      </c>
      <c r="B2" s="292"/>
      <c r="C2" s="292"/>
      <c r="D2" s="292"/>
      <c r="E2" s="292"/>
      <c r="F2" s="293"/>
    </row>
    <row r="3" spans="1:9" ht="18" customHeight="1" thickBot="1" x14ac:dyDescent="0.3">
      <c r="A3" s="288" t="s">
        <v>414</v>
      </c>
      <c r="B3" s="290"/>
      <c r="C3" s="288" t="s">
        <v>414</v>
      </c>
      <c r="D3" s="290"/>
      <c r="E3" s="288" t="s">
        <v>414</v>
      </c>
      <c r="F3" s="290"/>
      <c r="H3" s="287" t="s">
        <v>515</v>
      </c>
      <c r="I3" s="287"/>
    </row>
    <row r="4" spans="1:9" ht="18" customHeight="1" thickBot="1" x14ac:dyDescent="0.3">
      <c r="A4" s="8" t="s">
        <v>415</v>
      </c>
      <c r="B4" s="8" t="s">
        <v>416</v>
      </c>
      <c r="C4" s="8" t="s">
        <v>415</v>
      </c>
      <c r="D4" s="8" t="s">
        <v>416</v>
      </c>
      <c r="E4" s="8" t="s">
        <v>415</v>
      </c>
      <c r="F4" s="8" t="s">
        <v>416</v>
      </c>
    </row>
    <row r="5" spans="1:9" ht="9.75" customHeight="1" x14ac:dyDescent="0.25">
      <c r="A5" s="1" t="s">
        <v>5</v>
      </c>
      <c r="B5" s="2" t="s">
        <v>417</v>
      </c>
      <c r="C5" s="3" t="s">
        <v>243</v>
      </c>
      <c r="D5" s="4" t="s">
        <v>418</v>
      </c>
      <c r="E5" s="3" t="s">
        <v>269</v>
      </c>
      <c r="F5" s="4" t="s">
        <v>419</v>
      </c>
    </row>
    <row r="6" spans="1:9" ht="9.75" customHeight="1" x14ac:dyDescent="0.25">
      <c r="A6" s="1" t="s">
        <v>8</v>
      </c>
      <c r="B6" s="5" t="s">
        <v>420</v>
      </c>
      <c r="C6" s="3" t="s">
        <v>244</v>
      </c>
      <c r="D6" s="4" t="s">
        <v>421</v>
      </c>
      <c r="E6" s="3" t="s">
        <v>270</v>
      </c>
      <c r="F6" s="4" t="s">
        <v>422</v>
      </c>
    </row>
    <row r="7" spans="1:9" ht="9.75" customHeight="1" x14ac:dyDescent="0.25">
      <c r="A7" s="1" t="s">
        <v>12</v>
      </c>
      <c r="B7" s="2" t="s">
        <v>423</v>
      </c>
      <c r="C7" s="3" t="s">
        <v>245</v>
      </c>
      <c r="D7" s="4" t="s">
        <v>424</v>
      </c>
      <c r="E7" s="3" t="s">
        <v>271</v>
      </c>
      <c r="F7" s="4" t="s">
        <v>425</v>
      </c>
      <c r="G7" s="7" t="s">
        <v>426</v>
      </c>
    </row>
    <row r="8" spans="1:9" ht="9.75" customHeight="1" x14ac:dyDescent="0.25">
      <c r="A8" s="1" t="s">
        <v>16</v>
      </c>
      <c r="B8" s="5" t="s">
        <v>427</v>
      </c>
      <c r="C8" s="3" t="s">
        <v>246</v>
      </c>
      <c r="D8" s="4" t="s">
        <v>428</v>
      </c>
      <c r="E8" s="3" t="s">
        <v>272</v>
      </c>
      <c r="F8" s="4" t="s">
        <v>429</v>
      </c>
    </row>
    <row r="9" spans="1:9" ht="9.75" customHeight="1" x14ac:dyDescent="0.25">
      <c r="A9" s="1" t="s">
        <v>23</v>
      </c>
      <c r="B9" s="2" t="s">
        <v>430</v>
      </c>
      <c r="C9" s="3" t="s">
        <v>247</v>
      </c>
      <c r="D9" s="4" t="s">
        <v>431</v>
      </c>
      <c r="E9" s="3" t="s">
        <v>273</v>
      </c>
      <c r="F9" s="4" t="s">
        <v>432</v>
      </c>
    </row>
    <row r="10" spans="1:9" ht="9.75" customHeight="1" x14ac:dyDescent="0.25">
      <c r="A10" s="1" t="s">
        <v>27</v>
      </c>
      <c r="B10" s="5" t="s">
        <v>433</v>
      </c>
      <c r="C10" s="3" t="s">
        <v>248</v>
      </c>
      <c r="D10" s="4" t="s">
        <v>434</v>
      </c>
      <c r="E10" s="3" t="s">
        <v>274</v>
      </c>
      <c r="F10" s="4" t="s">
        <v>435</v>
      </c>
    </row>
    <row r="11" spans="1:9" ht="9.75" customHeight="1" x14ac:dyDescent="0.25">
      <c r="A11" s="1" t="s">
        <v>34</v>
      </c>
      <c r="B11" s="5" t="s">
        <v>436</v>
      </c>
      <c r="C11" s="3" t="s">
        <v>194</v>
      </c>
      <c r="D11" s="4" t="s">
        <v>437</v>
      </c>
      <c r="E11" s="3" t="s">
        <v>275</v>
      </c>
      <c r="F11" s="4" t="s">
        <v>438</v>
      </c>
    </row>
    <row r="12" spans="1:9" ht="9.75" customHeight="1" x14ac:dyDescent="0.25">
      <c r="A12" s="1" t="s">
        <v>40</v>
      </c>
      <c r="B12" s="5" t="s">
        <v>439</v>
      </c>
      <c r="C12" s="3" t="s">
        <v>195</v>
      </c>
      <c r="D12" s="4" t="s">
        <v>440</v>
      </c>
      <c r="E12" s="3" t="s">
        <v>276</v>
      </c>
      <c r="F12" s="4" t="s">
        <v>441</v>
      </c>
    </row>
    <row r="13" spans="1:9" ht="9.75" customHeight="1" x14ac:dyDescent="0.25">
      <c r="A13" s="1" t="s">
        <v>47</v>
      </c>
      <c r="B13" s="5" t="s">
        <v>442</v>
      </c>
      <c r="C13" s="3" t="s">
        <v>249</v>
      </c>
      <c r="D13" s="4" t="s">
        <v>443</v>
      </c>
      <c r="E13" s="3" t="s">
        <v>277</v>
      </c>
      <c r="F13" s="4" t="s">
        <v>444</v>
      </c>
    </row>
    <row r="14" spans="1:9" ht="9.75" customHeight="1" x14ac:dyDescent="0.25">
      <c r="A14" s="1" t="s">
        <v>224</v>
      </c>
      <c r="B14" s="5" t="s">
        <v>445</v>
      </c>
      <c r="C14" s="3" t="s">
        <v>250</v>
      </c>
      <c r="D14" s="4" t="s">
        <v>446</v>
      </c>
      <c r="E14" s="3" t="s">
        <v>278</v>
      </c>
      <c r="F14" s="4" t="s">
        <v>447</v>
      </c>
    </row>
    <row r="15" spans="1:9" ht="9.75" customHeight="1" x14ac:dyDescent="0.25">
      <c r="A15" s="1" t="s">
        <v>203</v>
      </c>
      <c r="B15" s="5" t="s">
        <v>448</v>
      </c>
      <c r="C15" s="3" t="s">
        <v>251</v>
      </c>
      <c r="D15" s="4" t="s">
        <v>449</v>
      </c>
      <c r="E15" s="3" t="s">
        <v>279</v>
      </c>
      <c r="F15" s="4" t="s">
        <v>450</v>
      </c>
    </row>
    <row r="16" spans="1:9" ht="9.75" customHeight="1" x14ac:dyDescent="0.25">
      <c r="A16" s="1" t="s">
        <v>208</v>
      </c>
      <c r="B16" s="5" t="s">
        <v>451</v>
      </c>
      <c r="C16" s="3" t="s">
        <v>252</v>
      </c>
      <c r="D16" s="4" t="s">
        <v>452</v>
      </c>
      <c r="E16" s="3" t="s">
        <v>280</v>
      </c>
      <c r="F16" s="4" t="s">
        <v>453</v>
      </c>
      <c r="G16" s="7" t="s">
        <v>426</v>
      </c>
    </row>
    <row r="17" spans="1:7" x14ac:dyDescent="0.25">
      <c r="A17" s="3" t="s">
        <v>225</v>
      </c>
      <c r="B17" s="4" t="s">
        <v>454</v>
      </c>
      <c r="C17" s="3" t="s">
        <v>253</v>
      </c>
      <c r="D17" s="4" t="s">
        <v>455</v>
      </c>
      <c r="E17" s="3" t="s">
        <v>281</v>
      </c>
      <c r="F17" s="4" t="s">
        <v>456</v>
      </c>
      <c r="G17" s="7" t="s">
        <v>426</v>
      </c>
    </row>
    <row r="18" spans="1:7" x14ac:dyDescent="0.25">
      <c r="A18" s="3" t="s">
        <v>226</v>
      </c>
      <c r="B18" s="4" t="s">
        <v>457</v>
      </c>
      <c r="C18" s="3" t="s">
        <v>254</v>
      </c>
      <c r="D18" s="4" t="s">
        <v>458</v>
      </c>
      <c r="E18" s="3" t="s">
        <v>282</v>
      </c>
      <c r="F18" s="4" t="s">
        <v>459</v>
      </c>
    </row>
    <row r="19" spans="1:7" x14ac:dyDescent="0.25">
      <c r="A19" s="3" t="s">
        <v>227</v>
      </c>
      <c r="B19" s="4" t="s">
        <v>460</v>
      </c>
      <c r="C19" s="3" t="s">
        <v>255</v>
      </c>
      <c r="D19" s="4" t="s">
        <v>461</v>
      </c>
      <c r="E19" s="3" t="s">
        <v>283</v>
      </c>
      <c r="F19" s="4" t="s">
        <v>462</v>
      </c>
      <c r="G19" s="7" t="s">
        <v>426</v>
      </c>
    </row>
    <row r="20" spans="1:7" x14ac:dyDescent="0.25">
      <c r="A20" s="3" t="s">
        <v>228</v>
      </c>
      <c r="B20" s="4" t="s">
        <v>463</v>
      </c>
      <c r="C20" s="3" t="s">
        <v>256</v>
      </c>
      <c r="D20" s="4" t="s">
        <v>464</v>
      </c>
      <c r="E20" s="3" t="s">
        <v>284</v>
      </c>
      <c r="F20" s="4" t="s">
        <v>465</v>
      </c>
      <c r="G20" s="7" t="s">
        <v>426</v>
      </c>
    </row>
    <row r="21" spans="1:7" x14ac:dyDescent="0.25">
      <c r="A21" s="3" t="s">
        <v>229</v>
      </c>
      <c r="B21" s="4" t="s">
        <v>466</v>
      </c>
      <c r="C21" s="3" t="s">
        <v>196</v>
      </c>
      <c r="D21" s="4" t="s">
        <v>467</v>
      </c>
      <c r="E21" s="3" t="s">
        <v>285</v>
      </c>
      <c r="F21" s="4" t="s">
        <v>468</v>
      </c>
      <c r="G21" s="7" t="s">
        <v>426</v>
      </c>
    </row>
    <row r="22" spans="1:7" x14ac:dyDescent="0.25">
      <c r="A22" s="3" t="s">
        <v>230</v>
      </c>
      <c r="B22" s="4" t="s">
        <v>469</v>
      </c>
      <c r="C22" s="3" t="s">
        <v>211</v>
      </c>
      <c r="D22" s="4" t="s">
        <v>470</v>
      </c>
      <c r="E22" s="3" t="s">
        <v>286</v>
      </c>
      <c r="F22" s="4" t="s">
        <v>471</v>
      </c>
      <c r="G22" s="7" t="s">
        <v>426</v>
      </c>
    </row>
    <row r="23" spans="1:7" x14ac:dyDescent="0.25">
      <c r="A23" s="3" t="s">
        <v>231</v>
      </c>
      <c r="B23" s="4" t="s">
        <v>472</v>
      </c>
      <c r="C23" s="3" t="s">
        <v>197</v>
      </c>
      <c r="D23" s="4" t="s">
        <v>473</v>
      </c>
      <c r="E23" s="3" t="s">
        <v>287</v>
      </c>
      <c r="F23" s="4" t="s">
        <v>474</v>
      </c>
      <c r="G23" s="7" t="s">
        <v>426</v>
      </c>
    </row>
    <row r="24" spans="1:7" x14ac:dyDescent="0.25">
      <c r="A24" s="3" t="s">
        <v>232</v>
      </c>
      <c r="B24" s="4" t="s">
        <v>475</v>
      </c>
      <c r="C24" s="3" t="s">
        <v>257</v>
      </c>
      <c r="D24" s="4" t="s">
        <v>476</v>
      </c>
      <c r="E24" s="3" t="s">
        <v>288</v>
      </c>
      <c r="F24" s="4" t="s">
        <v>477</v>
      </c>
    </row>
    <row r="25" spans="1:7" x14ac:dyDescent="0.25">
      <c r="A25" s="3" t="s">
        <v>191</v>
      </c>
      <c r="B25" s="4" t="s">
        <v>478</v>
      </c>
      <c r="C25" s="3" t="s">
        <v>258</v>
      </c>
      <c r="D25" s="4" t="s">
        <v>479</v>
      </c>
      <c r="E25" s="3" t="s">
        <v>289</v>
      </c>
      <c r="F25" s="4" t="s">
        <v>480</v>
      </c>
      <c r="G25" s="7" t="s">
        <v>426</v>
      </c>
    </row>
    <row r="26" spans="1:7" x14ac:dyDescent="0.25">
      <c r="A26" s="3" t="s">
        <v>192</v>
      </c>
      <c r="B26" s="4" t="s">
        <v>481</v>
      </c>
      <c r="C26" s="3" t="s">
        <v>259</v>
      </c>
      <c r="D26" s="4" t="s">
        <v>482</v>
      </c>
      <c r="E26" s="3" t="s">
        <v>290</v>
      </c>
      <c r="F26" s="4" t="s">
        <v>483</v>
      </c>
    </row>
    <row r="27" spans="1:7" x14ac:dyDescent="0.25">
      <c r="A27" s="3" t="s">
        <v>233</v>
      </c>
      <c r="B27" s="4" t="s">
        <v>484</v>
      </c>
      <c r="C27" s="3" t="s">
        <v>260</v>
      </c>
      <c r="D27" s="4" t="s">
        <v>485</v>
      </c>
      <c r="E27" s="3" t="s">
        <v>291</v>
      </c>
      <c r="F27" s="4" t="s">
        <v>486</v>
      </c>
      <c r="G27" s="7" t="s">
        <v>426</v>
      </c>
    </row>
    <row r="28" spans="1:7" x14ac:dyDescent="0.25">
      <c r="A28" s="3" t="s">
        <v>234</v>
      </c>
      <c r="B28" s="4" t="s">
        <v>487</v>
      </c>
      <c r="C28" s="3" t="s">
        <v>261</v>
      </c>
      <c r="D28" s="4" t="s">
        <v>488</v>
      </c>
      <c r="E28" s="3" t="s">
        <v>292</v>
      </c>
      <c r="F28" s="4" t="s">
        <v>489</v>
      </c>
      <c r="G28" s="7" t="s">
        <v>426</v>
      </c>
    </row>
    <row r="29" spans="1:7" x14ac:dyDescent="0.25">
      <c r="A29" s="3" t="s">
        <v>235</v>
      </c>
      <c r="B29" s="4" t="s">
        <v>490</v>
      </c>
      <c r="C29" s="3" t="s">
        <v>262</v>
      </c>
      <c r="D29" s="4" t="s">
        <v>491</v>
      </c>
      <c r="E29" s="3" t="s">
        <v>293</v>
      </c>
      <c r="F29" s="4" t="s">
        <v>492</v>
      </c>
      <c r="G29" s="7" t="s">
        <v>426</v>
      </c>
    </row>
    <row r="30" spans="1:7" x14ac:dyDescent="0.25">
      <c r="A30" s="3" t="s">
        <v>236</v>
      </c>
      <c r="B30" s="4" t="s">
        <v>493</v>
      </c>
      <c r="C30" s="3" t="s">
        <v>263</v>
      </c>
      <c r="D30" s="4" t="s">
        <v>494</v>
      </c>
      <c r="E30" s="3" t="s">
        <v>294</v>
      </c>
      <c r="F30" s="4" t="s">
        <v>495</v>
      </c>
      <c r="G30" s="7" t="s">
        <v>426</v>
      </c>
    </row>
    <row r="31" spans="1:7" x14ac:dyDescent="0.25">
      <c r="A31" s="3" t="s">
        <v>237</v>
      </c>
      <c r="B31" s="4" t="s">
        <v>496</v>
      </c>
      <c r="C31" s="3" t="s">
        <v>198</v>
      </c>
      <c r="D31" s="4" t="s">
        <v>497</v>
      </c>
      <c r="E31" s="3" t="s">
        <v>295</v>
      </c>
      <c r="F31" s="4" t="s">
        <v>498</v>
      </c>
    </row>
    <row r="32" spans="1:7" x14ac:dyDescent="0.25">
      <c r="A32" s="3" t="s">
        <v>238</v>
      </c>
      <c r="B32" s="4" t="s">
        <v>499</v>
      </c>
      <c r="C32" s="3" t="s">
        <v>199</v>
      </c>
      <c r="D32" s="4" t="s">
        <v>500</v>
      </c>
      <c r="E32" s="3">
        <v>97</v>
      </c>
      <c r="F32" s="4" t="s">
        <v>501</v>
      </c>
    </row>
    <row r="33" spans="1:6" x14ac:dyDescent="0.25">
      <c r="A33" s="3" t="s">
        <v>239</v>
      </c>
      <c r="B33" s="4" t="s">
        <v>502</v>
      </c>
      <c r="C33" s="3" t="s">
        <v>200</v>
      </c>
      <c r="D33" s="4" t="s">
        <v>503</v>
      </c>
      <c r="E33" s="3">
        <v>98</v>
      </c>
      <c r="F33" s="4" t="s">
        <v>504</v>
      </c>
    </row>
    <row r="34" spans="1:6" x14ac:dyDescent="0.25">
      <c r="A34" s="3" t="s">
        <v>240</v>
      </c>
      <c r="B34" s="4" t="s">
        <v>505</v>
      </c>
      <c r="C34" s="3" t="s">
        <v>264</v>
      </c>
      <c r="D34" s="4" t="s">
        <v>506</v>
      </c>
      <c r="E34" s="3" t="s">
        <v>426</v>
      </c>
      <c r="F34" s="4"/>
    </row>
    <row r="35" spans="1:6" x14ac:dyDescent="0.25">
      <c r="A35" s="3" t="s">
        <v>193</v>
      </c>
      <c r="B35" s="4" t="s">
        <v>507</v>
      </c>
      <c r="C35" s="3" t="s">
        <v>265</v>
      </c>
      <c r="D35" s="4" t="s">
        <v>508</v>
      </c>
      <c r="E35" s="3" t="s">
        <v>426</v>
      </c>
      <c r="F35" s="4"/>
    </row>
    <row r="36" spans="1:6" x14ac:dyDescent="0.25">
      <c r="A36" s="3" t="s">
        <v>219</v>
      </c>
      <c r="B36" s="4" t="s">
        <v>509</v>
      </c>
      <c r="C36" s="3" t="s">
        <v>266</v>
      </c>
      <c r="D36" s="4" t="s">
        <v>510</v>
      </c>
      <c r="E36" s="3" t="s">
        <v>426</v>
      </c>
      <c r="F36" s="4"/>
    </row>
    <row r="37" spans="1:6" x14ac:dyDescent="0.25">
      <c r="A37" s="3" t="s">
        <v>241</v>
      </c>
      <c r="B37" s="4" t="s">
        <v>511</v>
      </c>
      <c r="C37" s="3" t="s">
        <v>267</v>
      </c>
      <c r="D37" s="4" t="s">
        <v>512</v>
      </c>
      <c r="E37" s="3" t="s">
        <v>426</v>
      </c>
      <c r="F37" s="4"/>
    </row>
    <row r="38" spans="1:6" x14ac:dyDescent="0.25">
      <c r="A38" s="3" t="s">
        <v>242</v>
      </c>
      <c r="B38" s="4" t="s">
        <v>513</v>
      </c>
      <c r="C38" s="3" t="s">
        <v>268</v>
      </c>
      <c r="D38" s="4" t="s">
        <v>514</v>
      </c>
      <c r="E38" s="3" t="s">
        <v>426</v>
      </c>
      <c r="F38" s="4"/>
    </row>
    <row r="39" spans="1:6" x14ac:dyDescent="0.25">
      <c r="A39" s="3"/>
      <c r="B39" s="4"/>
      <c r="C39" s="3"/>
      <c r="D39" s="4"/>
      <c r="E39" s="6"/>
      <c r="F39" s="6"/>
    </row>
    <row r="40" spans="1:6" x14ac:dyDescent="0.25">
      <c r="A40" s="3"/>
      <c r="B40" s="4"/>
      <c r="C40" s="3"/>
      <c r="D40" s="4"/>
      <c r="E40" s="6"/>
      <c r="F40" s="6"/>
    </row>
    <row r="41" spans="1:6" x14ac:dyDescent="0.25">
      <c r="A41" s="3"/>
      <c r="B41" s="4"/>
      <c r="C41" s="3"/>
      <c r="D41" s="4"/>
      <c r="E41" s="6"/>
      <c r="F41" s="6"/>
    </row>
    <row r="42" spans="1:6" x14ac:dyDescent="0.25">
      <c r="A42" s="3"/>
      <c r="B42" s="4"/>
      <c r="C42" s="3"/>
      <c r="D42" s="4"/>
      <c r="E42" s="6"/>
      <c r="F42" s="6"/>
    </row>
    <row r="43" spans="1:6" x14ac:dyDescent="0.25">
      <c r="A43" s="3"/>
      <c r="B43" s="4"/>
      <c r="C43" s="3"/>
      <c r="D43" s="4"/>
      <c r="E43" s="6"/>
      <c r="F43" s="6"/>
    </row>
    <row r="44" spans="1:6" x14ac:dyDescent="0.25">
      <c r="A44" s="3"/>
      <c r="B44" s="4"/>
      <c r="C44" s="3"/>
      <c r="D44" s="4"/>
      <c r="E44" s="6"/>
      <c r="F44" s="6"/>
    </row>
    <row r="45" spans="1:6" x14ac:dyDescent="0.25">
      <c r="A45" s="3"/>
      <c r="B45" s="4"/>
      <c r="C45" s="3"/>
      <c r="D45" s="4"/>
      <c r="E45" s="6"/>
      <c r="F45" s="6"/>
    </row>
    <row r="46" spans="1:6" x14ac:dyDescent="0.25">
      <c r="A46" s="3"/>
      <c r="B46" s="4"/>
      <c r="C46" s="3"/>
      <c r="D46" s="4"/>
      <c r="E46" s="6"/>
      <c r="F46" s="6"/>
    </row>
    <row r="47" spans="1:6" x14ac:dyDescent="0.25">
      <c r="A47" s="3"/>
      <c r="B47" s="4"/>
      <c r="C47" s="3"/>
      <c r="D47" s="4"/>
      <c r="E47" s="6"/>
      <c r="F47" s="6"/>
    </row>
    <row r="48" spans="1:6" x14ac:dyDescent="0.25">
      <c r="A48" s="3"/>
      <c r="B48" s="4"/>
      <c r="C48" s="3"/>
      <c r="D48" s="4"/>
      <c r="E48" s="6"/>
      <c r="F48" s="6"/>
    </row>
    <row r="49" spans="1:6" x14ac:dyDescent="0.25">
      <c r="A49" s="3"/>
      <c r="B49" s="4"/>
      <c r="C49" s="3"/>
      <c r="D49" s="4"/>
      <c r="E49" s="6"/>
      <c r="F49" s="6"/>
    </row>
    <row r="50" spans="1:6" x14ac:dyDescent="0.25">
      <c r="A50" s="3"/>
      <c r="B50" s="4"/>
      <c r="C50" s="3"/>
      <c r="D50" s="4"/>
      <c r="E50" s="6"/>
      <c r="F50" s="6"/>
    </row>
    <row r="51" spans="1:6" x14ac:dyDescent="0.25">
      <c r="A51" s="3"/>
      <c r="B51" s="4"/>
      <c r="C51" s="3"/>
      <c r="D51" s="4"/>
      <c r="E51" s="6"/>
      <c r="F51" s="6"/>
    </row>
    <row r="52" spans="1:6" x14ac:dyDescent="0.25">
      <c r="A52" s="3"/>
      <c r="B52" s="4"/>
      <c r="C52" s="3"/>
      <c r="D52" s="4"/>
      <c r="E52" s="6"/>
      <c r="F52" s="6"/>
    </row>
    <row r="53" spans="1:6" x14ac:dyDescent="0.25">
      <c r="A53" s="3"/>
      <c r="B53" s="4"/>
      <c r="C53" s="3"/>
      <c r="D53" s="4"/>
      <c r="E53" s="6"/>
      <c r="F53" s="6"/>
    </row>
    <row r="54" spans="1:6" x14ac:dyDescent="0.25">
      <c r="A54" s="3"/>
      <c r="B54" s="4"/>
      <c r="C54" s="3"/>
      <c r="D54" s="4"/>
      <c r="E54" s="6"/>
      <c r="F54" s="6"/>
    </row>
    <row r="55" spans="1:6" x14ac:dyDescent="0.25">
      <c r="A55" s="3"/>
      <c r="B55" s="4"/>
      <c r="C55" s="3"/>
      <c r="D55" s="4"/>
      <c r="E55" s="6"/>
      <c r="F55" s="6"/>
    </row>
    <row r="56" spans="1:6" x14ac:dyDescent="0.25">
      <c r="A56" s="3"/>
      <c r="B56" s="4"/>
      <c r="C56" s="3"/>
      <c r="D56" s="4"/>
      <c r="E56" s="6"/>
      <c r="F56" s="6"/>
    </row>
    <row r="57" spans="1:6" x14ac:dyDescent="0.25">
      <c r="A57" s="3"/>
      <c r="B57" s="4"/>
      <c r="C57" s="3"/>
      <c r="D57" s="4"/>
      <c r="E57" s="6"/>
      <c r="F57" s="6"/>
    </row>
    <row r="58" spans="1:6" x14ac:dyDescent="0.25">
      <c r="A58" s="3"/>
      <c r="B58" s="4"/>
      <c r="C58" s="3"/>
      <c r="D58" s="4"/>
    </row>
    <row r="59" spans="1:6" x14ac:dyDescent="0.25">
      <c r="A59" s="3"/>
      <c r="B59" s="4"/>
      <c r="C59" s="3"/>
      <c r="D59" s="4"/>
    </row>
    <row r="60" spans="1:6" x14ac:dyDescent="0.25">
      <c r="A60" s="3"/>
      <c r="B60" s="4"/>
      <c r="C60" s="3"/>
      <c r="D60" s="4"/>
    </row>
    <row r="61" spans="1:6" x14ac:dyDescent="0.25">
      <c r="A61" s="3"/>
      <c r="B61" s="4"/>
      <c r="C61" s="3"/>
      <c r="D61" s="4"/>
    </row>
    <row r="62" spans="1:6" x14ac:dyDescent="0.25">
      <c r="A62" s="3"/>
      <c r="B62" s="4"/>
      <c r="C62" s="3"/>
      <c r="D62" s="4"/>
    </row>
    <row r="63" spans="1:6" x14ac:dyDescent="0.25">
      <c r="A63" s="3"/>
      <c r="B63" s="4"/>
      <c r="C63" s="3"/>
      <c r="D63" s="4"/>
    </row>
    <row r="64" spans="1:6" x14ac:dyDescent="0.25">
      <c r="A64" s="3"/>
      <c r="B64" s="4"/>
      <c r="C64" s="3"/>
      <c r="D64" s="4"/>
    </row>
    <row r="65" spans="1:4" x14ac:dyDescent="0.25">
      <c r="A65" s="3"/>
      <c r="B65" s="4"/>
      <c r="C65" s="3"/>
      <c r="D65" s="4"/>
    </row>
    <row r="66" spans="1:4" x14ac:dyDescent="0.25">
      <c r="A66" s="3"/>
      <c r="B66" s="4"/>
      <c r="C66" s="3"/>
      <c r="D66" s="4"/>
    </row>
    <row r="67" spans="1:4" x14ac:dyDescent="0.25">
      <c r="A67" s="3"/>
      <c r="B67" s="4"/>
      <c r="C67" s="3"/>
      <c r="D67" s="4"/>
    </row>
    <row r="68" spans="1:4" x14ac:dyDescent="0.25">
      <c r="A68" s="3"/>
      <c r="B68" s="4"/>
      <c r="C68" s="3"/>
      <c r="D68" s="4"/>
    </row>
    <row r="69" spans="1:4" x14ac:dyDescent="0.25">
      <c r="A69" s="3"/>
      <c r="B69" s="4"/>
      <c r="C69" s="3"/>
      <c r="D69" s="4"/>
    </row>
    <row r="70" spans="1:4" x14ac:dyDescent="0.25">
      <c r="A70" s="3"/>
      <c r="B70" s="4"/>
      <c r="C70" s="3"/>
      <c r="D70" s="4"/>
    </row>
    <row r="71" spans="1:4" x14ac:dyDescent="0.25">
      <c r="A71" s="3"/>
      <c r="B71" s="4"/>
      <c r="C71" s="3"/>
      <c r="D71" s="4"/>
    </row>
    <row r="72" spans="1:4" x14ac:dyDescent="0.25">
      <c r="A72" s="3"/>
      <c r="B72" s="4"/>
      <c r="C72" s="3"/>
      <c r="D72" s="4"/>
    </row>
    <row r="73" spans="1:4" x14ac:dyDescent="0.25">
      <c r="A73" s="3"/>
      <c r="B73" s="4"/>
      <c r="C73" s="3"/>
      <c r="D73" s="4"/>
    </row>
    <row r="74" spans="1:4" x14ac:dyDescent="0.25">
      <c r="A74" s="3"/>
      <c r="B74" s="4"/>
      <c r="C74" s="3"/>
      <c r="D74" s="4"/>
    </row>
    <row r="75" spans="1:4" x14ac:dyDescent="0.25">
      <c r="A75" s="3"/>
      <c r="B75" s="4"/>
      <c r="C75" s="3"/>
      <c r="D75" s="4"/>
    </row>
    <row r="76" spans="1:4" x14ac:dyDescent="0.25">
      <c r="A76" s="3"/>
      <c r="B76" s="4"/>
      <c r="C76" s="3"/>
      <c r="D76" s="4"/>
    </row>
    <row r="77" spans="1:4" x14ac:dyDescent="0.25">
      <c r="A77" s="3"/>
      <c r="B77" s="4"/>
      <c r="C77" s="3"/>
      <c r="D77" s="4"/>
    </row>
    <row r="78" spans="1:4" x14ac:dyDescent="0.25">
      <c r="A78" s="3"/>
      <c r="B78" s="4"/>
      <c r="C78" s="3"/>
      <c r="D78" s="4"/>
    </row>
    <row r="79" spans="1:4" x14ac:dyDescent="0.25">
      <c r="A79" s="3"/>
      <c r="B79" s="4"/>
      <c r="C79" s="3"/>
      <c r="D79" s="4"/>
    </row>
    <row r="80" spans="1:4" x14ac:dyDescent="0.25">
      <c r="A80" s="3"/>
      <c r="B80" s="4"/>
      <c r="C80" s="3"/>
      <c r="D80" s="4"/>
    </row>
    <row r="81" spans="1:4" x14ac:dyDescent="0.25">
      <c r="A81" s="3"/>
      <c r="B81" s="4"/>
      <c r="C81" s="3"/>
      <c r="D81" s="4"/>
    </row>
    <row r="82" spans="1:4" x14ac:dyDescent="0.25">
      <c r="A82" s="3"/>
      <c r="B82" s="4"/>
      <c r="C82" s="6"/>
      <c r="D82" s="6"/>
    </row>
    <row r="83" spans="1:4" x14ac:dyDescent="0.25">
      <c r="A83" s="3"/>
      <c r="B83" s="4"/>
      <c r="C83" s="6"/>
      <c r="D83" s="6"/>
    </row>
    <row r="84" spans="1:4" x14ac:dyDescent="0.25">
      <c r="A84" s="3"/>
      <c r="B84" s="4"/>
      <c r="C84" s="6"/>
      <c r="D84" s="6"/>
    </row>
    <row r="85" spans="1:4" x14ac:dyDescent="0.25">
      <c r="A85" s="3"/>
      <c r="B85" s="4"/>
      <c r="C85" s="6"/>
      <c r="D85" s="6"/>
    </row>
    <row r="86" spans="1:4" x14ac:dyDescent="0.25">
      <c r="A86" s="3"/>
      <c r="B86" s="4"/>
      <c r="C86" s="6"/>
      <c r="D86" s="6"/>
    </row>
    <row r="87" spans="1:4" x14ac:dyDescent="0.25">
      <c r="A87" s="3"/>
      <c r="B87" s="4"/>
      <c r="C87" s="6"/>
      <c r="D87" s="6"/>
    </row>
    <row r="88" spans="1:4" x14ac:dyDescent="0.25">
      <c r="A88" s="3"/>
      <c r="B88" s="4"/>
      <c r="C88" s="6"/>
      <c r="D88" s="6"/>
    </row>
    <row r="89" spans="1:4" x14ac:dyDescent="0.25">
      <c r="A89" s="3"/>
      <c r="B89" s="4"/>
      <c r="C89" s="6"/>
      <c r="D89" s="6"/>
    </row>
    <row r="90" spans="1:4" x14ac:dyDescent="0.25">
      <c r="A90" s="3"/>
      <c r="B90" s="4"/>
      <c r="C90" s="6"/>
      <c r="D90" s="6"/>
    </row>
    <row r="91" spans="1:4" x14ac:dyDescent="0.25">
      <c r="A91" s="3"/>
      <c r="B91" s="4"/>
      <c r="C91" s="6"/>
      <c r="D91" s="6"/>
    </row>
    <row r="92" spans="1:4" x14ac:dyDescent="0.25">
      <c r="A92" s="3"/>
      <c r="B92" s="4"/>
      <c r="C92" s="6"/>
      <c r="D92" s="6"/>
    </row>
    <row r="93" spans="1:4" x14ac:dyDescent="0.25">
      <c r="A93" s="3"/>
      <c r="B93" s="4"/>
      <c r="C93" s="6"/>
      <c r="D93" s="6"/>
    </row>
    <row r="94" spans="1:4" x14ac:dyDescent="0.25">
      <c r="A94" s="3"/>
      <c r="B94" s="4"/>
      <c r="C94" s="6"/>
      <c r="D94" s="6"/>
    </row>
    <row r="95" spans="1:4" x14ac:dyDescent="0.25">
      <c r="A95" s="3"/>
      <c r="B95" s="4"/>
      <c r="C95" s="6"/>
      <c r="D95" s="6"/>
    </row>
    <row r="96" spans="1:4" x14ac:dyDescent="0.25">
      <c r="A96" s="3"/>
      <c r="B96" s="4"/>
      <c r="C96" s="6"/>
      <c r="D96" s="6"/>
    </row>
    <row r="97" spans="1:4" x14ac:dyDescent="0.25">
      <c r="A97" s="3"/>
      <c r="B97" s="4"/>
      <c r="C97" s="6"/>
      <c r="D97" s="6"/>
    </row>
    <row r="98" spans="1:4" x14ac:dyDescent="0.25">
      <c r="A98" s="3"/>
      <c r="B98" s="4"/>
      <c r="C98" s="6"/>
      <c r="D98" s="6"/>
    </row>
    <row r="99" spans="1:4" x14ac:dyDescent="0.25">
      <c r="A99" s="3"/>
      <c r="B99" s="4"/>
      <c r="C99" s="6"/>
      <c r="D99" s="6"/>
    </row>
    <row r="100" spans="1:4" x14ac:dyDescent="0.25">
      <c r="A100" s="3"/>
      <c r="B100" s="4"/>
      <c r="C100" s="6"/>
      <c r="D100" s="6"/>
    </row>
    <row r="101" spans="1:4" x14ac:dyDescent="0.25">
      <c r="A101" s="3"/>
      <c r="B101" s="4"/>
      <c r="C101" s="6"/>
      <c r="D101" s="6"/>
    </row>
    <row r="102" spans="1:4" x14ac:dyDescent="0.25">
      <c r="A102" s="3"/>
      <c r="B102" s="4"/>
      <c r="C102" s="6"/>
      <c r="D102" s="6"/>
    </row>
    <row r="103" spans="1:4" x14ac:dyDescent="0.25">
      <c r="A103" s="3"/>
      <c r="B103" s="4"/>
      <c r="C103" s="6"/>
      <c r="D103" s="6"/>
    </row>
    <row r="104" spans="1:4" x14ac:dyDescent="0.25">
      <c r="A104" s="3"/>
      <c r="B104" s="4"/>
      <c r="C104" s="6"/>
      <c r="D104" s="6"/>
    </row>
    <row r="105" spans="1:4" x14ac:dyDescent="0.25">
      <c r="A105" s="3"/>
      <c r="B105" s="4"/>
      <c r="C105" s="6"/>
      <c r="D105" s="6"/>
    </row>
    <row r="106" spans="1:4" x14ac:dyDescent="0.25">
      <c r="A106" s="3"/>
      <c r="B106" s="4"/>
      <c r="C106" s="6"/>
      <c r="D106" s="6"/>
    </row>
    <row r="107" spans="1:4" x14ac:dyDescent="0.25">
      <c r="A107" s="3"/>
      <c r="B107" s="4"/>
      <c r="C107" s="6"/>
      <c r="D107" s="6"/>
    </row>
    <row r="108" spans="1:4" x14ac:dyDescent="0.25">
      <c r="A108" s="3"/>
      <c r="B108" s="4"/>
      <c r="C108" s="6"/>
      <c r="D108" s="6"/>
    </row>
    <row r="109" spans="1:4" x14ac:dyDescent="0.25">
      <c r="A109" s="3"/>
      <c r="B109" s="4"/>
      <c r="C109" s="6"/>
      <c r="D109" s="6"/>
    </row>
    <row r="110" spans="1:4" x14ac:dyDescent="0.25">
      <c r="A110" s="3"/>
      <c r="B110" s="4"/>
      <c r="C110" s="6"/>
      <c r="D110" s="6"/>
    </row>
    <row r="111" spans="1:4" x14ac:dyDescent="0.25">
      <c r="A111" s="3"/>
      <c r="B111" s="4"/>
      <c r="C111" s="6"/>
      <c r="D111" s="6"/>
    </row>
    <row r="112" spans="1:4" x14ac:dyDescent="0.25">
      <c r="A112" s="3"/>
      <c r="B112" s="4"/>
      <c r="C112" s="6"/>
      <c r="D112" s="6"/>
    </row>
    <row r="113" spans="1:2" x14ac:dyDescent="0.25">
      <c r="A113" s="3"/>
      <c r="B113" s="4"/>
    </row>
    <row r="114" spans="1:2" x14ac:dyDescent="0.25">
      <c r="A114" s="3"/>
      <c r="B114" s="4"/>
    </row>
    <row r="115" spans="1:2" x14ac:dyDescent="0.25">
      <c r="A115" s="3"/>
      <c r="B115" s="4"/>
    </row>
    <row r="116" spans="1:2" x14ac:dyDescent="0.25">
      <c r="A116" s="3"/>
      <c r="B116" s="4"/>
    </row>
    <row r="117" spans="1:2" x14ac:dyDescent="0.25">
      <c r="A117" s="3"/>
      <c r="B117" s="4"/>
    </row>
    <row r="118" spans="1:2" x14ac:dyDescent="0.25">
      <c r="A118" s="3"/>
      <c r="B118" s="4"/>
    </row>
    <row r="119" spans="1:2" x14ac:dyDescent="0.25">
      <c r="A119" s="3"/>
      <c r="B119" s="4"/>
    </row>
    <row r="120" spans="1:2" x14ac:dyDescent="0.25">
      <c r="A120" s="3"/>
      <c r="B120" s="4"/>
    </row>
    <row r="121" spans="1:2" x14ac:dyDescent="0.25">
      <c r="A121" s="3"/>
      <c r="B121" s="4"/>
    </row>
    <row r="122" spans="1:2" x14ac:dyDescent="0.25">
      <c r="A122" s="3"/>
      <c r="B122" s="4"/>
    </row>
    <row r="123" spans="1:2" x14ac:dyDescent="0.25">
      <c r="A123" s="3"/>
      <c r="B123" s="4"/>
    </row>
    <row r="124" spans="1:2" x14ac:dyDescent="0.25">
      <c r="A124" s="3"/>
      <c r="B124" s="4"/>
    </row>
    <row r="125" spans="1:2" x14ac:dyDescent="0.25">
      <c r="A125" s="3"/>
      <c r="B125" s="4"/>
    </row>
    <row r="126" spans="1:2" x14ac:dyDescent="0.25">
      <c r="A126" s="3"/>
      <c r="B126" s="4"/>
    </row>
    <row r="127" spans="1:2" x14ac:dyDescent="0.25">
      <c r="A127" s="3"/>
      <c r="B127" s="4"/>
    </row>
    <row r="128" spans="1:2" x14ac:dyDescent="0.25">
      <c r="A128" s="3"/>
      <c r="B128" s="4"/>
    </row>
    <row r="129" spans="1:2" x14ac:dyDescent="0.25">
      <c r="A129" s="3"/>
      <c r="B129" s="4"/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4"/>
    </row>
    <row r="134" spans="1:2" x14ac:dyDescent="0.25">
      <c r="A134" s="3"/>
      <c r="B134" s="4"/>
    </row>
    <row r="135" spans="1:2" x14ac:dyDescent="0.25">
      <c r="A135" s="3"/>
      <c r="B135" s="4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 xr:uid="{00000000-0004-0000-13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showGridLines="0" zoomScale="90" zoomScaleNormal="90" workbookViewId="0">
      <selection activeCell="B1" sqref="B1:K1"/>
    </sheetView>
  </sheetViews>
  <sheetFormatPr defaultColWidth="9.109375" defaultRowHeight="13.8" x14ac:dyDescent="0.3"/>
  <cols>
    <col min="1" max="1" width="1.33203125" style="9" customWidth="1"/>
    <col min="2" max="2" width="4" style="9" customWidth="1"/>
    <col min="3" max="3" width="3.109375" style="9" customWidth="1"/>
    <col min="4" max="4" width="3.5546875" style="9" customWidth="1"/>
    <col min="5" max="5" width="40.44140625" style="9" customWidth="1"/>
    <col min="6" max="6" width="0.5546875" style="9" customWidth="1"/>
    <col min="7" max="7" width="19.6640625" style="9" customWidth="1"/>
    <col min="8" max="8" width="0.5546875" style="9" customWidth="1"/>
    <col min="9" max="9" width="19.6640625" style="9" customWidth="1"/>
    <col min="10" max="10" width="0.5546875" style="9" customWidth="1"/>
    <col min="11" max="11" width="15.6640625" style="9" customWidth="1"/>
    <col min="12" max="16384" width="9.109375" style="9"/>
  </cols>
  <sheetData>
    <row r="1" spans="1:15" ht="29.25" customHeight="1" x14ac:dyDescent="0.3">
      <c r="A1" s="20"/>
      <c r="B1" s="213" t="s">
        <v>646</v>
      </c>
      <c r="C1" s="214"/>
      <c r="D1" s="214"/>
      <c r="E1" s="214"/>
      <c r="F1" s="214"/>
      <c r="G1" s="214"/>
      <c r="H1" s="214"/>
      <c r="I1" s="214"/>
      <c r="J1" s="214"/>
      <c r="K1" s="214"/>
    </row>
    <row r="2" spans="1:15" ht="3" customHeight="1" x14ac:dyDescent="0.3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3" customHeight="1" x14ac:dyDescent="0.3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39.75" customHeight="1" x14ac:dyDescent="0.3">
      <c r="A4" s="20"/>
      <c r="B4" s="216" t="s">
        <v>647</v>
      </c>
      <c r="C4" s="216"/>
      <c r="D4" s="216"/>
      <c r="E4" s="216"/>
      <c r="F4" s="24"/>
      <c r="G4" s="217" t="s">
        <v>648</v>
      </c>
      <c r="H4" s="217"/>
      <c r="I4" s="217"/>
      <c r="J4" s="25"/>
      <c r="K4" s="26" t="s">
        <v>649</v>
      </c>
    </row>
    <row r="5" spans="1:15" ht="3" customHeight="1" x14ac:dyDescent="0.3">
      <c r="A5" s="20"/>
      <c r="B5" s="216"/>
      <c r="C5" s="216"/>
      <c r="D5" s="216"/>
      <c r="E5" s="216"/>
      <c r="F5" s="24"/>
      <c r="G5" s="25"/>
      <c r="H5" s="25"/>
      <c r="I5" s="25"/>
      <c r="J5" s="25"/>
      <c r="K5" s="27"/>
    </row>
    <row r="6" spans="1:15" ht="30" customHeight="1" x14ac:dyDescent="0.3">
      <c r="A6" s="20"/>
      <c r="B6" s="216"/>
      <c r="C6" s="216"/>
      <c r="D6" s="216"/>
      <c r="E6" s="216"/>
      <c r="F6" s="24"/>
      <c r="G6" s="60" t="s">
        <v>1085</v>
      </c>
      <c r="H6" s="28"/>
      <c r="I6" s="60" t="s">
        <v>1086</v>
      </c>
      <c r="J6" s="29"/>
      <c r="K6" s="30" t="s">
        <v>296</v>
      </c>
      <c r="N6" s="31"/>
      <c r="O6" s="31"/>
    </row>
    <row r="7" spans="1:15" ht="1.5" customHeight="1" x14ac:dyDescent="0.3">
      <c r="A7" s="20"/>
      <c r="B7" s="32"/>
      <c r="C7" s="32"/>
      <c r="D7" s="32"/>
      <c r="E7" s="32"/>
      <c r="F7" s="32"/>
      <c r="G7" s="33"/>
      <c r="H7" s="33"/>
      <c r="I7" s="33"/>
      <c r="J7" s="33"/>
      <c r="K7" s="32"/>
    </row>
    <row r="8" spans="1:15" ht="13.5" customHeight="1" x14ac:dyDescent="0.3">
      <c r="A8" s="20"/>
      <c r="B8" s="34" t="s">
        <v>517</v>
      </c>
      <c r="C8" s="34"/>
      <c r="D8" s="32"/>
      <c r="E8" s="32"/>
      <c r="F8" s="32"/>
      <c r="G8" s="32"/>
      <c r="H8" s="32"/>
      <c r="I8" s="32"/>
      <c r="J8" s="32"/>
      <c r="K8" s="32"/>
    </row>
    <row r="9" spans="1:15" ht="13.5" customHeight="1" x14ac:dyDescent="0.3">
      <c r="A9" s="20"/>
      <c r="B9" s="35"/>
      <c r="C9" s="35"/>
      <c r="D9" s="35" t="s">
        <v>518</v>
      </c>
      <c r="E9" s="35"/>
      <c r="F9" s="32"/>
      <c r="G9" s="36">
        <f>G15+G27</f>
        <v>14054.211461000012</v>
      </c>
      <c r="H9" s="37"/>
      <c r="I9" s="36">
        <f>I15+I27</f>
        <v>16971.233854999995</v>
      </c>
      <c r="J9" s="37"/>
      <c r="K9" s="38">
        <f>I9/G9*100-100</f>
        <v>20.75550380108217</v>
      </c>
    </row>
    <row r="10" spans="1:15" ht="13.5" customHeight="1" x14ac:dyDescent="0.3">
      <c r="A10" s="20"/>
      <c r="B10" s="32"/>
      <c r="C10" s="32"/>
      <c r="D10" s="32" t="s">
        <v>522</v>
      </c>
      <c r="E10" s="32"/>
      <c r="F10" s="32"/>
      <c r="G10" s="37">
        <f>G16+G28</f>
        <v>17336.653043000017</v>
      </c>
      <c r="H10" s="37"/>
      <c r="I10" s="37">
        <f>I16+I28</f>
        <v>23543.944524000013</v>
      </c>
      <c r="J10" s="37"/>
      <c r="K10" s="39">
        <f>I10/G10*100-100</f>
        <v>35.804439678201334</v>
      </c>
      <c r="N10" s="31"/>
      <c r="O10" s="31"/>
    </row>
    <row r="11" spans="1:15" ht="13.5" customHeight="1" x14ac:dyDescent="0.3">
      <c r="A11" s="20"/>
      <c r="B11" s="35"/>
      <c r="C11" s="35"/>
      <c r="D11" s="35" t="s">
        <v>519</v>
      </c>
      <c r="E11" s="35"/>
      <c r="F11" s="32"/>
      <c r="G11" s="36">
        <f>G9-G10</f>
        <v>-3282.4415820000049</v>
      </c>
      <c r="H11" s="37"/>
      <c r="I11" s="36">
        <f>I9-I10</f>
        <v>-6572.7106690000182</v>
      </c>
      <c r="J11" s="37"/>
      <c r="K11" s="38"/>
    </row>
    <row r="12" spans="1:15" ht="13.5" customHeight="1" x14ac:dyDescent="0.3">
      <c r="A12" s="20"/>
      <c r="B12" s="32"/>
      <c r="C12" s="32"/>
      <c r="D12" s="32" t="s">
        <v>520</v>
      </c>
      <c r="E12" s="32"/>
      <c r="F12" s="32"/>
      <c r="G12" s="37">
        <f>G9/G10*100</f>
        <v>81.066463210294501</v>
      </c>
      <c r="H12" s="37"/>
      <c r="I12" s="37">
        <f>I9/I10*100</f>
        <v>72.083222238737491</v>
      </c>
      <c r="J12" s="37"/>
      <c r="K12" s="40"/>
    </row>
    <row r="13" spans="1:15" ht="25.5" customHeight="1" x14ac:dyDescent="0.3">
      <c r="A13" s="20"/>
      <c r="B13" s="41"/>
      <c r="C13" s="35"/>
      <c r="D13" s="215" t="s">
        <v>650</v>
      </c>
      <c r="E13" s="215"/>
      <c r="F13" s="32"/>
      <c r="G13" s="42">
        <v>-2678.3692150000097</v>
      </c>
      <c r="H13" s="43"/>
      <c r="I13" s="42">
        <v>-4562.0819590000046</v>
      </c>
      <c r="J13" s="43"/>
      <c r="K13" s="44"/>
    </row>
    <row r="14" spans="1:15" ht="13.5" customHeight="1" x14ac:dyDescent="0.3">
      <c r="A14" s="20"/>
      <c r="B14" s="45" t="s">
        <v>644</v>
      </c>
      <c r="C14" s="45"/>
      <c r="D14" s="45"/>
      <c r="E14" s="46"/>
      <c r="F14" s="46"/>
      <c r="G14" s="47"/>
      <c r="H14" s="47"/>
      <c r="I14" s="47"/>
      <c r="J14" s="47"/>
      <c r="K14" s="48"/>
    </row>
    <row r="15" spans="1:15" ht="13.5" customHeight="1" x14ac:dyDescent="0.3">
      <c r="A15" s="20"/>
      <c r="B15" s="35"/>
      <c r="C15" s="35"/>
      <c r="D15" s="35" t="s">
        <v>518</v>
      </c>
      <c r="E15" s="35"/>
      <c r="F15" s="46"/>
      <c r="G15" s="36">
        <v>10073.821246000014</v>
      </c>
      <c r="H15" s="47"/>
      <c r="I15" s="36">
        <v>12446.292766999999</v>
      </c>
      <c r="J15" s="47"/>
      <c r="K15" s="38">
        <f>I15/G15*100-100</f>
        <v>23.550859828310095</v>
      </c>
    </row>
    <row r="16" spans="1:15" ht="13.5" customHeight="1" x14ac:dyDescent="0.3">
      <c r="A16" s="20"/>
      <c r="B16" s="46"/>
      <c r="C16" s="46"/>
      <c r="D16" s="32" t="s">
        <v>522</v>
      </c>
      <c r="E16" s="32"/>
      <c r="F16" s="46"/>
      <c r="G16" s="47">
        <v>13381.127193000006</v>
      </c>
      <c r="H16" s="47"/>
      <c r="I16" s="47">
        <v>16873.288030000011</v>
      </c>
      <c r="J16" s="47"/>
      <c r="K16" s="48">
        <f>I16/G16*100-100</f>
        <v>26.097658191507506</v>
      </c>
    </row>
    <row r="17" spans="1:14" ht="13.5" customHeight="1" x14ac:dyDescent="0.3">
      <c r="A17" s="20"/>
      <c r="B17" s="35"/>
      <c r="C17" s="35"/>
      <c r="D17" s="35" t="s">
        <v>519</v>
      </c>
      <c r="E17" s="35"/>
      <c r="F17" s="46"/>
      <c r="G17" s="36">
        <f>G15-G16</f>
        <v>-3307.3059469999916</v>
      </c>
      <c r="H17" s="47"/>
      <c r="I17" s="36">
        <f>I15-I16</f>
        <v>-4426.9952630000116</v>
      </c>
      <c r="J17" s="47"/>
      <c r="K17" s="38"/>
    </row>
    <row r="18" spans="1:14" ht="13.5" customHeight="1" x14ac:dyDescent="0.3">
      <c r="A18" s="20"/>
      <c r="B18" s="46"/>
      <c r="C18" s="46"/>
      <c r="D18" s="32" t="s">
        <v>520</v>
      </c>
      <c r="E18" s="32"/>
      <c r="F18" s="46"/>
      <c r="G18" s="49">
        <f>G15/G16*100</f>
        <v>75.283801586385607</v>
      </c>
      <c r="H18" s="49"/>
      <c r="I18" s="49">
        <f>I15/I16*100</f>
        <v>73.763292281095431</v>
      </c>
      <c r="J18" s="47"/>
      <c r="K18" s="50"/>
    </row>
    <row r="19" spans="1:14" ht="26.25" customHeight="1" x14ac:dyDescent="0.3">
      <c r="A19" s="20"/>
      <c r="B19" s="41"/>
      <c r="C19" s="35"/>
      <c r="D19" s="215" t="s">
        <v>650</v>
      </c>
      <c r="E19" s="215"/>
      <c r="F19" s="46"/>
      <c r="G19" s="42">
        <v>-3385.4323969999987</v>
      </c>
      <c r="H19" s="51"/>
      <c r="I19" s="42">
        <v>-3946.7536839999957</v>
      </c>
      <c r="J19" s="51"/>
      <c r="K19" s="44"/>
    </row>
    <row r="20" spans="1:14" ht="13.5" customHeight="1" x14ac:dyDescent="0.3">
      <c r="A20" s="20"/>
      <c r="B20" s="45"/>
      <c r="C20" s="45" t="s">
        <v>521</v>
      </c>
      <c r="D20" s="46"/>
      <c r="E20" s="46"/>
      <c r="F20" s="46"/>
      <c r="G20" s="51"/>
      <c r="H20" s="51"/>
      <c r="I20" s="51"/>
      <c r="J20" s="47"/>
      <c r="K20" s="48"/>
    </row>
    <row r="21" spans="1:14" ht="13.5" customHeight="1" x14ac:dyDescent="0.3">
      <c r="A21" s="20"/>
      <c r="B21" s="35"/>
      <c r="C21" s="35"/>
      <c r="D21" s="35"/>
      <c r="E21" s="35" t="s">
        <v>518</v>
      </c>
      <c r="F21" s="46"/>
      <c r="G21" s="36">
        <v>9221.0499270000018</v>
      </c>
      <c r="H21" s="47"/>
      <c r="I21" s="36">
        <v>11487.453457</v>
      </c>
      <c r="J21" s="47"/>
      <c r="K21" s="38">
        <f>I21/G21*100-100</f>
        <v>24.578584303765453</v>
      </c>
      <c r="M21" s="52"/>
      <c r="N21" s="52"/>
    </row>
    <row r="22" spans="1:14" ht="13.5" customHeight="1" x14ac:dyDescent="0.3">
      <c r="A22" s="20"/>
      <c r="B22" s="46"/>
      <c r="C22" s="46"/>
      <c r="D22" s="46"/>
      <c r="E22" s="32" t="s">
        <v>522</v>
      </c>
      <c r="F22" s="32"/>
      <c r="G22" s="47">
        <v>12339.459924999997</v>
      </c>
      <c r="H22" s="47"/>
      <c r="I22" s="47">
        <v>15702.568513999995</v>
      </c>
      <c r="J22" s="47"/>
      <c r="K22" s="48">
        <f>I22/G22*100-100</f>
        <v>27.25490912439588</v>
      </c>
    </row>
    <row r="23" spans="1:14" ht="13.5" customHeight="1" x14ac:dyDescent="0.3">
      <c r="A23" s="20"/>
      <c r="B23" s="35"/>
      <c r="C23" s="35"/>
      <c r="D23" s="35"/>
      <c r="E23" s="35" t="s">
        <v>519</v>
      </c>
      <c r="F23" s="46"/>
      <c r="G23" s="36">
        <f>G21-G22</f>
        <v>-3118.4099979999955</v>
      </c>
      <c r="H23" s="47"/>
      <c r="I23" s="36">
        <f>I21-I22</f>
        <v>-4215.1150569999954</v>
      </c>
      <c r="J23" s="47"/>
      <c r="K23" s="38"/>
    </row>
    <row r="24" spans="1:14" ht="13.5" customHeight="1" x14ac:dyDescent="0.3">
      <c r="A24" s="20"/>
      <c r="B24" s="46"/>
      <c r="C24" s="46"/>
      <c r="D24" s="52"/>
      <c r="E24" s="32" t="s">
        <v>520</v>
      </c>
      <c r="F24" s="32"/>
      <c r="G24" s="47">
        <f>G21/G22*100</f>
        <v>74.728148420158703</v>
      </c>
      <c r="H24" s="47"/>
      <c r="I24" s="47">
        <f>I21/I22*100</f>
        <v>73.156524977159563</v>
      </c>
      <c r="J24" s="47"/>
      <c r="K24" s="50"/>
    </row>
    <row r="25" spans="1:14" ht="26.25" customHeight="1" x14ac:dyDescent="0.3">
      <c r="A25" s="20"/>
      <c r="B25" s="41"/>
      <c r="C25" s="35"/>
      <c r="D25" s="35"/>
      <c r="E25" s="209" t="s">
        <v>701</v>
      </c>
      <c r="F25" s="46"/>
      <c r="G25" s="42">
        <v>-3197.5019839999914</v>
      </c>
      <c r="H25" s="51"/>
      <c r="I25" s="42">
        <v>-3735.7683419999921</v>
      </c>
      <c r="J25" s="51"/>
      <c r="K25" s="44"/>
    </row>
    <row r="26" spans="1:14" ht="13.5" customHeight="1" x14ac:dyDescent="0.3">
      <c r="A26" s="20"/>
      <c r="B26" s="45" t="s">
        <v>645</v>
      </c>
      <c r="C26" s="45"/>
      <c r="D26" s="46"/>
      <c r="E26" s="46"/>
      <c r="F26" s="46"/>
      <c r="G26" s="47"/>
      <c r="H26" s="47"/>
      <c r="I26" s="47"/>
      <c r="J26" s="47"/>
      <c r="K26" s="48"/>
    </row>
    <row r="27" spans="1:14" ht="13.5" customHeight="1" x14ac:dyDescent="0.3">
      <c r="A27" s="20"/>
      <c r="B27" s="35"/>
      <c r="C27" s="35"/>
      <c r="D27" s="35" t="s">
        <v>518</v>
      </c>
      <c r="E27" s="35"/>
      <c r="F27" s="46"/>
      <c r="G27" s="36">
        <v>3980.3902149999972</v>
      </c>
      <c r="H27" s="47"/>
      <c r="I27" s="36">
        <v>4524.9410879999959</v>
      </c>
      <c r="J27" s="47"/>
      <c r="K27" s="38">
        <f>I27/G27*100-100</f>
        <v>13.680841414690278</v>
      </c>
    </row>
    <row r="28" spans="1:14" ht="13.5" customHeight="1" x14ac:dyDescent="0.3">
      <c r="A28" s="20"/>
      <c r="B28" s="46"/>
      <c r="C28" s="46"/>
      <c r="D28" s="32" t="s">
        <v>522</v>
      </c>
      <c r="E28" s="46"/>
      <c r="F28" s="46"/>
      <c r="G28" s="47">
        <v>3955.5258500000095</v>
      </c>
      <c r="H28" s="47"/>
      <c r="I28" s="47">
        <v>6670.6564940000044</v>
      </c>
      <c r="J28" s="47"/>
      <c r="K28" s="48">
        <f>I28/G28*100-100</f>
        <v>68.641458732977014</v>
      </c>
    </row>
    <row r="29" spans="1:14" ht="13.5" customHeight="1" x14ac:dyDescent="0.3">
      <c r="B29" s="35"/>
      <c r="C29" s="35"/>
      <c r="D29" s="35" t="s">
        <v>519</v>
      </c>
      <c r="E29" s="35"/>
      <c r="F29" s="46"/>
      <c r="G29" s="36">
        <f>G27-G28</f>
        <v>24.864364999987629</v>
      </c>
      <c r="H29" s="47"/>
      <c r="I29" s="36">
        <f>I27-I28</f>
        <v>-2145.7154060000084</v>
      </c>
      <c r="J29" s="47"/>
      <c r="K29" s="38"/>
    </row>
    <row r="30" spans="1:14" ht="13.5" customHeight="1" x14ac:dyDescent="0.3">
      <c r="B30" s="46"/>
      <c r="C30" s="46"/>
      <c r="D30" s="32" t="s">
        <v>520</v>
      </c>
      <c r="E30" s="46"/>
      <c r="F30" s="46"/>
      <c r="G30" s="47">
        <f>G27/G28*100</f>
        <v>100.62859821785737</v>
      </c>
      <c r="H30" s="47"/>
      <c r="I30" s="47">
        <f>I27/I28*100</f>
        <v>67.833519715338426</v>
      </c>
      <c r="J30" s="47"/>
      <c r="K30" s="50"/>
    </row>
    <row r="31" spans="1:14" ht="13.5" customHeight="1" x14ac:dyDescent="0.3">
      <c r="A31" s="20"/>
      <c r="B31" s="41"/>
      <c r="C31" s="41" t="s">
        <v>355</v>
      </c>
      <c r="D31" s="53"/>
      <c r="E31" s="35"/>
      <c r="F31" s="46"/>
      <c r="G31" s="42"/>
      <c r="H31" s="51"/>
      <c r="I31" s="42"/>
      <c r="J31" s="47"/>
      <c r="K31" s="38"/>
    </row>
    <row r="32" spans="1:14" ht="13.5" customHeight="1" x14ac:dyDescent="0.3">
      <c r="A32" s="20"/>
      <c r="B32" s="46"/>
      <c r="C32" s="46"/>
      <c r="D32" s="46" t="s">
        <v>354</v>
      </c>
      <c r="E32" s="46" t="s">
        <v>518</v>
      </c>
      <c r="F32" s="46"/>
      <c r="G32" s="47">
        <v>3635.6404089999905</v>
      </c>
      <c r="H32" s="47"/>
      <c r="I32" s="47">
        <v>4135.5551819999946</v>
      </c>
      <c r="J32" s="47"/>
      <c r="K32" s="48">
        <f>I32/G32*100-100</f>
        <v>13.750391038741625</v>
      </c>
    </row>
    <row r="33" spans="1:14" ht="13.5" customHeight="1" x14ac:dyDescent="0.3">
      <c r="A33" s="20"/>
      <c r="B33" s="35"/>
      <c r="C33" s="35"/>
      <c r="D33" s="35" t="s">
        <v>354</v>
      </c>
      <c r="E33" s="35" t="s">
        <v>522</v>
      </c>
      <c r="F33" s="46"/>
      <c r="G33" s="36">
        <v>2928.577227000002</v>
      </c>
      <c r="H33" s="47"/>
      <c r="I33" s="36">
        <v>4750.8834570000017</v>
      </c>
      <c r="J33" s="47"/>
      <c r="K33" s="38">
        <f>I33/G33*100-100</f>
        <v>62.224967578087302</v>
      </c>
    </row>
    <row r="34" spans="1:14" ht="13.5" customHeight="1" x14ac:dyDescent="0.3">
      <c r="A34" s="20"/>
      <c r="B34" s="46"/>
      <c r="C34" s="46"/>
      <c r="D34" s="46" t="s">
        <v>354</v>
      </c>
      <c r="E34" s="46" t="s">
        <v>519</v>
      </c>
      <c r="F34" s="46"/>
      <c r="G34" s="47">
        <f>G32-G33</f>
        <v>707.0631819999885</v>
      </c>
      <c r="H34" s="47"/>
      <c r="I34" s="47">
        <f>I32-I33</f>
        <v>-615.32827500000712</v>
      </c>
      <c r="J34" s="47"/>
      <c r="K34" s="48"/>
    </row>
    <row r="35" spans="1:14" ht="13.5" customHeight="1" x14ac:dyDescent="0.3">
      <c r="A35" s="20"/>
      <c r="B35" s="35"/>
      <c r="C35" s="35"/>
      <c r="D35" s="54"/>
      <c r="E35" s="35" t="s">
        <v>520</v>
      </c>
      <c r="F35" s="46"/>
      <c r="G35" s="36">
        <f>G32/G33*100</f>
        <v>124.14357304568317</v>
      </c>
      <c r="H35" s="47"/>
      <c r="I35" s="36">
        <f>I32/I33*100</f>
        <v>87.048129456988136</v>
      </c>
      <c r="J35" s="47"/>
      <c r="K35" s="55"/>
    </row>
    <row r="36" spans="1:14" ht="3" customHeight="1" thickBot="1" x14ac:dyDescent="0.3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57"/>
      <c r="N36" s="57"/>
    </row>
    <row r="37" spans="1:14" ht="14.4" thickTop="1" x14ac:dyDescent="0.3"/>
    <row r="39" spans="1:14" x14ac:dyDescent="0.3">
      <c r="G39" s="58"/>
      <c r="I39" s="58"/>
    </row>
    <row r="43" spans="1:14" ht="12.75" customHeight="1" x14ac:dyDescent="0.3"/>
    <row r="44" spans="1:14" x14ac:dyDescent="0.3">
      <c r="G44" s="58"/>
      <c r="I44" s="58"/>
    </row>
    <row r="45" spans="1:14" x14ac:dyDescent="0.3">
      <c r="E45" s="46"/>
      <c r="F45" s="46"/>
      <c r="G45" s="59"/>
      <c r="H45" s="46"/>
      <c r="I45" s="59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 xr:uid="{00000000-0004-0000-0200-000000000000}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38"/>
  <sheetViews>
    <sheetView showGridLines="0" zoomScale="90" zoomScaleNormal="90" workbookViewId="0">
      <selection sqref="A1:AQ1"/>
    </sheetView>
  </sheetViews>
  <sheetFormatPr defaultColWidth="9.109375" defaultRowHeight="13.8" x14ac:dyDescent="0.3"/>
  <cols>
    <col min="1" max="1" width="11.6640625" style="9" customWidth="1"/>
    <col min="2" max="2" width="0.5546875" style="9" customWidth="1"/>
    <col min="3" max="3" width="8" style="9" customWidth="1"/>
    <col min="4" max="4" width="0.5546875" style="9" customWidth="1"/>
    <col min="5" max="5" width="8" style="9" customWidth="1"/>
    <col min="6" max="6" width="0.5546875" style="9" customWidth="1"/>
    <col min="7" max="7" width="10.88671875" style="9" customWidth="1"/>
    <col min="8" max="8" width="0.5546875" style="9" customWidth="1"/>
    <col min="9" max="9" width="10.88671875" style="9" customWidth="1"/>
    <col min="10" max="10" width="0.5546875" style="9" customWidth="1"/>
    <col min="11" max="11" width="8" style="9" customWidth="1"/>
    <col min="12" max="12" width="0.5546875" style="9" customWidth="1"/>
    <col min="13" max="13" width="8" style="9" customWidth="1"/>
    <col min="14" max="14" width="0.5546875" style="9" customWidth="1"/>
    <col min="15" max="15" width="10.88671875" style="9" customWidth="1"/>
    <col min="16" max="16" width="0.5546875" style="9" customWidth="1"/>
    <col min="17" max="17" width="10.88671875" style="9" customWidth="1"/>
    <col min="18" max="18" width="0.5546875" style="9" customWidth="1"/>
    <col min="19" max="19" width="8" style="9" customWidth="1"/>
    <col min="20" max="20" width="0.5546875" style="9" customWidth="1"/>
    <col min="21" max="21" width="8" style="9" customWidth="1"/>
    <col min="22" max="22" width="0.5546875" style="9" customWidth="1"/>
    <col min="23" max="23" width="10.88671875" style="9" customWidth="1"/>
    <col min="24" max="24" width="0.5546875" style="9" customWidth="1"/>
    <col min="25" max="25" width="10.88671875" style="9" customWidth="1"/>
    <col min="26" max="26" width="0.5546875" style="9" customWidth="1"/>
    <col min="27" max="27" width="8" style="9" customWidth="1"/>
    <col min="28" max="28" width="0.5546875" style="9" customWidth="1"/>
    <col min="29" max="29" width="8" style="9" customWidth="1"/>
    <col min="30" max="30" width="0.5546875" style="9" customWidth="1"/>
    <col min="31" max="31" width="10.88671875" style="9" customWidth="1"/>
    <col min="32" max="32" width="0.5546875" style="9" customWidth="1"/>
    <col min="33" max="33" width="10.88671875" style="9" customWidth="1"/>
    <col min="34" max="34" width="0.5546875" style="9" customWidth="1"/>
    <col min="35" max="35" width="8" style="9" customWidth="1"/>
    <col min="36" max="36" width="0.5546875" style="9" customWidth="1"/>
    <col min="37" max="37" width="8" style="9" customWidth="1"/>
    <col min="38" max="38" width="0.5546875" style="9" customWidth="1"/>
    <col min="39" max="39" width="10.88671875" style="9" customWidth="1"/>
    <col min="40" max="40" width="0.5546875" style="9" customWidth="1"/>
    <col min="41" max="41" width="10.88671875" style="9" customWidth="1"/>
    <col min="42" max="42" width="0.5546875" style="9" customWidth="1"/>
    <col min="43" max="43" width="11.6640625" style="9" customWidth="1"/>
    <col min="44" max="16384" width="9.109375" style="9"/>
  </cols>
  <sheetData>
    <row r="1" spans="1:46" ht="14.25" customHeight="1" x14ac:dyDescent="0.3">
      <c r="A1" s="218" t="s">
        <v>356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</row>
    <row r="2" spans="1:46" ht="14.25" customHeight="1" x14ac:dyDescent="0.3">
      <c r="A2" s="218" t="s">
        <v>537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</row>
    <row r="3" spans="1:46" ht="3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 x14ac:dyDescent="0.3">
      <c r="A5" s="216" t="s">
        <v>163</v>
      </c>
      <c r="B5" s="63"/>
      <c r="C5" s="219" t="s">
        <v>651</v>
      </c>
      <c r="D5" s="220"/>
      <c r="E5" s="220"/>
      <c r="F5" s="220"/>
      <c r="G5" s="220"/>
      <c r="H5" s="220"/>
      <c r="I5" s="220"/>
      <c r="J5" s="63"/>
      <c r="K5" s="219" t="s">
        <v>652</v>
      </c>
      <c r="L5" s="220"/>
      <c r="M5" s="220"/>
      <c r="N5" s="220"/>
      <c r="O5" s="220"/>
      <c r="P5" s="220"/>
      <c r="Q5" s="220"/>
      <c r="R5" s="63"/>
      <c r="S5" s="219" t="s">
        <v>653</v>
      </c>
      <c r="T5" s="220"/>
      <c r="U5" s="220"/>
      <c r="V5" s="220"/>
      <c r="W5" s="220"/>
      <c r="X5" s="220"/>
      <c r="Y5" s="220"/>
      <c r="Z5" s="63"/>
      <c r="AA5" s="219" t="s">
        <v>654</v>
      </c>
      <c r="AB5" s="220"/>
      <c r="AC5" s="220"/>
      <c r="AD5" s="220"/>
      <c r="AE5" s="220"/>
      <c r="AF5" s="220"/>
      <c r="AG5" s="220"/>
      <c r="AH5" s="63"/>
      <c r="AI5" s="219" t="s">
        <v>655</v>
      </c>
      <c r="AJ5" s="220"/>
      <c r="AK5" s="220"/>
      <c r="AL5" s="220"/>
      <c r="AM5" s="220"/>
      <c r="AN5" s="220"/>
      <c r="AO5" s="220"/>
      <c r="AP5" s="63"/>
      <c r="AQ5" s="216" t="s">
        <v>523</v>
      </c>
      <c r="AS5" s="31"/>
      <c r="AT5" s="31"/>
    </row>
    <row r="6" spans="1:46" ht="2.25" customHeight="1" x14ac:dyDescent="0.3">
      <c r="A6" s="216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6"/>
    </row>
    <row r="7" spans="1:46" ht="27" customHeight="1" x14ac:dyDescent="0.3">
      <c r="A7" s="216"/>
      <c r="B7" s="63"/>
      <c r="C7" s="217" t="s">
        <v>648</v>
      </c>
      <c r="D7" s="217"/>
      <c r="E7" s="217"/>
      <c r="F7" s="63"/>
      <c r="G7" s="216" t="s">
        <v>656</v>
      </c>
      <c r="H7" s="217"/>
      <c r="I7" s="217"/>
      <c r="J7" s="63"/>
      <c r="K7" s="217" t="s">
        <v>648</v>
      </c>
      <c r="L7" s="217"/>
      <c r="M7" s="217"/>
      <c r="N7" s="63"/>
      <c r="O7" s="216" t="s">
        <v>656</v>
      </c>
      <c r="P7" s="217"/>
      <c r="Q7" s="217"/>
      <c r="R7" s="63"/>
      <c r="S7" s="217" t="s">
        <v>648</v>
      </c>
      <c r="T7" s="217"/>
      <c r="U7" s="217"/>
      <c r="V7" s="63"/>
      <c r="W7" s="216" t="s">
        <v>656</v>
      </c>
      <c r="X7" s="217"/>
      <c r="Y7" s="217"/>
      <c r="Z7" s="63"/>
      <c r="AA7" s="217" t="s">
        <v>648</v>
      </c>
      <c r="AB7" s="217"/>
      <c r="AC7" s="217"/>
      <c r="AD7" s="63"/>
      <c r="AE7" s="216" t="s">
        <v>656</v>
      </c>
      <c r="AF7" s="217"/>
      <c r="AG7" s="217"/>
      <c r="AH7" s="63"/>
      <c r="AI7" s="217" t="s">
        <v>648</v>
      </c>
      <c r="AJ7" s="217"/>
      <c r="AK7" s="217"/>
      <c r="AL7" s="63"/>
      <c r="AM7" s="216" t="s">
        <v>656</v>
      </c>
      <c r="AN7" s="217"/>
      <c r="AO7" s="217"/>
      <c r="AP7" s="63"/>
      <c r="AQ7" s="216"/>
    </row>
    <row r="8" spans="1:46" ht="3" customHeight="1" x14ac:dyDescent="0.3">
      <c r="A8" s="216"/>
      <c r="B8" s="63"/>
      <c r="C8" s="217"/>
      <c r="D8" s="217"/>
      <c r="E8" s="217"/>
      <c r="F8" s="63"/>
      <c r="G8" s="63"/>
      <c r="H8" s="63"/>
      <c r="I8" s="63"/>
      <c r="J8" s="63"/>
      <c r="K8" s="217"/>
      <c r="L8" s="217"/>
      <c r="M8" s="217"/>
      <c r="N8" s="63"/>
      <c r="O8" s="63"/>
      <c r="P8" s="63"/>
      <c r="Q8" s="63"/>
      <c r="R8" s="63"/>
      <c r="S8" s="217"/>
      <c r="T8" s="217"/>
      <c r="U8" s="217"/>
      <c r="V8" s="63"/>
      <c r="W8" s="63"/>
      <c r="X8" s="63"/>
      <c r="Y8" s="63"/>
      <c r="Z8" s="63"/>
      <c r="AA8" s="217"/>
      <c r="AB8" s="217"/>
      <c r="AC8" s="217"/>
      <c r="AD8" s="63"/>
      <c r="AE8" s="63"/>
      <c r="AF8" s="63"/>
      <c r="AG8" s="63"/>
      <c r="AH8" s="63"/>
      <c r="AI8" s="217"/>
      <c r="AJ8" s="217"/>
      <c r="AK8" s="217"/>
      <c r="AL8" s="63"/>
      <c r="AM8" s="63"/>
      <c r="AN8" s="63"/>
      <c r="AO8" s="63"/>
      <c r="AP8" s="63"/>
      <c r="AQ8" s="216"/>
    </row>
    <row r="9" spans="1:46" x14ac:dyDescent="0.3">
      <c r="A9" s="216"/>
      <c r="B9" s="63"/>
      <c r="C9" s="217"/>
      <c r="D9" s="217"/>
      <c r="E9" s="217"/>
      <c r="F9" s="63"/>
      <c r="G9" s="217" t="s">
        <v>296</v>
      </c>
      <c r="H9" s="217"/>
      <c r="I9" s="217"/>
      <c r="J9" s="63"/>
      <c r="K9" s="217"/>
      <c r="L9" s="217"/>
      <c r="M9" s="217"/>
      <c r="N9" s="63"/>
      <c r="O9" s="217" t="s">
        <v>296</v>
      </c>
      <c r="P9" s="217"/>
      <c r="Q9" s="217"/>
      <c r="R9" s="63"/>
      <c r="S9" s="217"/>
      <c r="T9" s="217"/>
      <c r="U9" s="217"/>
      <c r="V9" s="63"/>
      <c r="W9" s="217" t="s">
        <v>296</v>
      </c>
      <c r="X9" s="217"/>
      <c r="Y9" s="217"/>
      <c r="Z9" s="63"/>
      <c r="AA9" s="217"/>
      <c r="AB9" s="217"/>
      <c r="AC9" s="217"/>
      <c r="AD9" s="63"/>
      <c r="AE9" s="217" t="s">
        <v>296</v>
      </c>
      <c r="AF9" s="217"/>
      <c r="AG9" s="217"/>
      <c r="AH9" s="63"/>
      <c r="AI9" s="217"/>
      <c r="AJ9" s="217"/>
      <c r="AK9" s="217"/>
      <c r="AL9" s="63"/>
      <c r="AM9" s="217" t="s">
        <v>296</v>
      </c>
      <c r="AN9" s="217"/>
      <c r="AO9" s="217"/>
      <c r="AP9" s="63"/>
      <c r="AQ9" s="216"/>
      <c r="AS9" s="31"/>
      <c r="AT9" s="31"/>
    </row>
    <row r="10" spans="1:46" ht="3" customHeight="1" x14ac:dyDescent="0.3">
      <c r="A10" s="216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6"/>
    </row>
    <row r="11" spans="1:46" ht="55.5" customHeight="1" x14ac:dyDescent="0.3">
      <c r="A11" s="216"/>
      <c r="B11" s="63"/>
      <c r="C11" s="64">
        <v>2021</v>
      </c>
      <c r="D11" s="63"/>
      <c r="E11" s="64">
        <v>2022</v>
      </c>
      <c r="F11" s="63"/>
      <c r="G11" s="30" t="s">
        <v>657</v>
      </c>
      <c r="H11" s="63"/>
      <c r="I11" s="30" t="s">
        <v>658</v>
      </c>
      <c r="J11" s="63"/>
      <c r="K11" s="211">
        <v>2021</v>
      </c>
      <c r="L11" s="63"/>
      <c r="M11" s="211">
        <v>2022</v>
      </c>
      <c r="N11" s="63"/>
      <c r="O11" s="30" t="s">
        <v>657</v>
      </c>
      <c r="P11" s="63"/>
      <c r="Q11" s="30" t="s">
        <v>658</v>
      </c>
      <c r="R11" s="63"/>
      <c r="S11" s="211">
        <v>2021</v>
      </c>
      <c r="T11" s="63"/>
      <c r="U11" s="211">
        <v>2022</v>
      </c>
      <c r="V11" s="63"/>
      <c r="W11" s="30" t="s">
        <v>657</v>
      </c>
      <c r="X11" s="63"/>
      <c r="Y11" s="30" t="s">
        <v>658</v>
      </c>
      <c r="Z11" s="63"/>
      <c r="AA11" s="211">
        <v>2021</v>
      </c>
      <c r="AB11" s="63"/>
      <c r="AC11" s="211">
        <v>2022</v>
      </c>
      <c r="AD11" s="63"/>
      <c r="AE11" s="30" t="s">
        <v>657</v>
      </c>
      <c r="AF11" s="63"/>
      <c r="AG11" s="30" t="s">
        <v>658</v>
      </c>
      <c r="AH11" s="63"/>
      <c r="AI11" s="211">
        <v>2021</v>
      </c>
      <c r="AJ11" s="63"/>
      <c r="AK11" s="211">
        <v>2022</v>
      </c>
      <c r="AL11" s="63"/>
      <c r="AM11" s="30" t="s">
        <v>657</v>
      </c>
      <c r="AN11" s="63"/>
      <c r="AO11" s="30" t="s">
        <v>658</v>
      </c>
      <c r="AP11" s="63"/>
      <c r="AQ11" s="216"/>
    </row>
    <row r="12" spans="1:46" ht="6.75" customHeigh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 x14ac:dyDescent="0.3">
      <c r="A13" s="65" t="s">
        <v>297</v>
      </c>
      <c r="B13" s="66"/>
      <c r="C13" s="67">
        <f>SUM(C14:C25)</f>
        <v>82568.359013999987</v>
      </c>
      <c r="D13" s="68"/>
      <c r="E13" s="67">
        <f>SUM(E14:E25)</f>
        <v>7567.9755990000031</v>
      </c>
      <c r="F13" s="68"/>
      <c r="G13" s="69"/>
      <c r="H13" s="68"/>
      <c r="I13" s="68"/>
      <c r="J13" s="68"/>
      <c r="K13" s="67">
        <f>SUM(K14:K25)</f>
        <v>61718.711524000006</v>
      </c>
      <c r="L13" s="68"/>
      <c r="M13" s="67">
        <f>SUM(M14:M25)</f>
        <v>5262.4064580000022</v>
      </c>
      <c r="N13" s="68"/>
      <c r="O13" s="69"/>
      <c r="P13" s="68"/>
      <c r="Q13" s="68"/>
      <c r="R13" s="68"/>
      <c r="S13" s="67">
        <f>SUM(S14:S25)</f>
        <v>20849.647489999999</v>
      </c>
      <c r="T13" s="68"/>
      <c r="U13" s="67">
        <f>SUM(U14:U25)</f>
        <v>2305.5691410000013</v>
      </c>
      <c r="V13" s="68"/>
      <c r="W13" s="69"/>
      <c r="X13" s="68"/>
      <c r="Y13" s="68"/>
      <c r="Z13" s="68"/>
      <c r="AA13" s="67">
        <f>SUM(AA14:AA25)</f>
        <v>60762.263375000002</v>
      </c>
      <c r="AB13" s="68"/>
      <c r="AC13" s="67">
        <f>SUM(AC14:AC25)</f>
        <v>5190.7614820000017</v>
      </c>
      <c r="AD13" s="68"/>
      <c r="AE13" s="69"/>
      <c r="AF13" s="68"/>
      <c r="AG13" s="68"/>
      <c r="AH13" s="68"/>
      <c r="AI13" s="67">
        <f>SUM(AI14:AI25)</f>
        <v>21806.095639000003</v>
      </c>
      <c r="AJ13" s="68"/>
      <c r="AK13" s="67">
        <f>SUM(AK14:AK25)</f>
        <v>2377.2141170000014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 x14ac:dyDescent="0.3">
      <c r="A14" s="71" t="s">
        <v>327</v>
      </c>
      <c r="B14" s="32"/>
      <c r="C14" s="72">
        <f>K14+S14</f>
        <v>5503.0429729999987</v>
      </c>
      <c r="D14" s="72"/>
      <c r="E14" s="72">
        <f>M14+U14</f>
        <v>7567.9755990000031</v>
      </c>
      <c r="F14" s="32"/>
      <c r="G14" s="37">
        <f>E14/C14*100-100</f>
        <v>37.523469035792402</v>
      </c>
      <c r="H14" s="72"/>
      <c r="I14" s="37">
        <f>E14/C25*100-100</f>
        <v>-1.7877100660932257</v>
      </c>
      <c r="J14" s="32"/>
      <c r="K14" s="72">
        <v>4208.1595359999992</v>
      </c>
      <c r="L14" s="72"/>
      <c r="M14" s="72">
        <v>5262.4064580000022</v>
      </c>
      <c r="N14" s="32"/>
      <c r="O14" s="37">
        <f>M14/K14*100-100</f>
        <v>25.052446633287602</v>
      </c>
      <c r="P14" s="72"/>
      <c r="Q14" s="37">
        <f>M14/K25*100-100</f>
        <v>-8.4150595974849836</v>
      </c>
      <c r="R14" s="32"/>
      <c r="S14" s="72">
        <v>1294.8834369999997</v>
      </c>
      <c r="T14" s="72"/>
      <c r="U14" s="72">
        <v>2305.5691410000013</v>
      </c>
      <c r="V14" s="32"/>
      <c r="W14" s="37">
        <f>U14/S14*100-100</f>
        <v>78.052253594467885</v>
      </c>
      <c r="X14" s="72"/>
      <c r="Y14" s="37">
        <f>U14/S25*100-100</f>
        <v>17.642971426531417</v>
      </c>
      <c r="Z14" s="32"/>
      <c r="AA14" s="72">
        <v>4180.3493489999992</v>
      </c>
      <c r="AB14" s="72"/>
      <c r="AC14" s="72">
        <v>5190.7614820000017</v>
      </c>
      <c r="AD14" s="32"/>
      <c r="AE14" s="37">
        <f>AC14/AA14*100-100</f>
        <v>24.170518984058305</v>
      </c>
      <c r="AF14" s="72"/>
      <c r="AG14" s="37">
        <f>AC14/AA25*100-100</f>
        <v>-8.5995645839213353</v>
      </c>
      <c r="AH14" s="32"/>
      <c r="AI14" s="72">
        <v>1322.6936239999998</v>
      </c>
      <c r="AJ14" s="72"/>
      <c r="AK14" s="72">
        <v>2377.2141170000014</v>
      </c>
      <c r="AL14" s="32"/>
      <c r="AM14" s="37">
        <f>AK14/AI14*100-100</f>
        <v>79.725226905607428</v>
      </c>
      <c r="AN14" s="72"/>
      <c r="AO14" s="37">
        <f>AK14/AI25*100-100</f>
        <v>17.301262746022573</v>
      </c>
      <c r="AP14" s="32"/>
      <c r="AQ14" s="73" t="s">
        <v>524</v>
      </c>
    </row>
    <row r="15" spans="1:46" ht="13.5" customHeight="1" x14ac:dyDescent="0.3">
      <c r="A15" s="71" t="s">
        <v>328</v>
      </c>
      <c r="B15" s="32"/>
      <c r="C15" s="72">
        <f t="shared" ref="C15:C25" si="0">K15+S15</f>
        <v>5720.6071250000014</v>
      </c>
      <c r="D15" s="72"/>
      <c r="E15" s="72"/>
      <c r="F15" s="32"/>
      <c r="G15" s="37"/>
      <c r="H15" s="72"/>
      <c r="I15" s="37"/>
      <c r="J15" s="32"/>
      <c r="K15" s="72">
        <v>4346.6860600000018</v>
      </c>
      <c r="L15" s="72"/>
      <c r="M15" s="72"/>
      <c r="N15" s="32"/>
      <c r="O15" s="37"/>
      <c r="P15" s="72"/>
      <c r="Q15" s="37"/>
      <c r="R15" s="32"/>
      <c r="S15" s="72">
        <v>1373.9210649999998</v>
      </c>
      <c r="T15" s="72"/>
      <c r="U15" s="72"/>
      <c r="V15" s="32"/>
      <c r="W15" s="37"/>
      <c r="X15" s="72"/>
      <c r="Y15" s="37"/>
      <c r="Z15" s="32"/>
      <c r="AA15" s="72">
        <v>4256.5868310000014</v>
      </c>
      <c r="AB15" s="72"/>
      <c r="AC15" s="72"/>
      <c r="AD15" s="32"/>
      <c r="AE15" s="37"/>
      <c r="AF15" s="72"/>
      <c r="AG15" s="37"/>
      <c r="AH15" s="32"/>
      <c r="AI15" s="72">
        <v>1464.0202939999997</v>
      </c>
      <c r="AJ15" s="72"/>
      <c r="AK15" s="72"/>
      <c r="AL15" s="32"/>
      <c r="AM15" s="37"/>
      <c r="AN15" s="72"/>
      <c r="AO15" s="37"/>
      <c r="AP15" s="32"/>
      <c r="AQ15" s="73" t="s">
        <v>525</v>
      </c>
    </row>
    <row r="16" spans="1:46" ht="13.5" customHeight="1" x14ac:dyDescent="0.3">
      <c r="A16" s="71" t="s">
        <v>329</v>
      </c>
      <c r="B16" s="32"/>
      <c r="C16" s="72">
        <f t="shared" si="0"/>
        <v>6938.993970999999</v>
      </c>
      <c r="D16" s="72"/>
      <c r="E16" s="72"/>
      <c r="F16" s="32"/>
      <c r="G16" s="37"/>
      <c r="H16" s="72"/>
      <c r="I16" s="37"/>
      <c r="J16" s="32"/>
      <c r="K16" s="72">
        <v>5315.4022889999987</v>
      </c>
      <c r="L16" s="72"/>
      <c r="M16" s="72"/>
      <c r="N16" s="32"/>
      <c r="O16" s="37"/>
      <c r="P16" s="72"/>
      <c r="Q16" s="37"/>
      <c r="R16" s="32"/>
      <c r="S16" s="72">
        <v>1623.5916820000002</v>
      </c>
      <c r="T16" s="72"/>
      <c r="U16" s="72"/>
      <c r="V16" s="32"/>
      <c r="W16" s="37"/>
      <c r="X16" s="72"/>
      <c r="Y16" s="37"/>
      <c r="Z16" s="32"/>
      <c r="AA16" s="72">
        <v>5201.4935909999995</v>
      </c>
      <c r="AB16" s="72"/>
      <c r="AC16" s="72"/>
      <c r="AD16" s="32"/>
      <c r="AE16" s="37"/>
      <c r="AF16" s="72"/>
      <c r="AG16" s="37"/>
      <c r="AH16" s="32"/>
      <c r="AI16" s="72">
        <v>1737.5003800000002</v>
      </c>
      <c r="AJ16" s="72"/>
      <c r="AK16" s="72"/>
      <c r="AL16" s="32"/>
      <c r="AM16" s="37"/>
      <c r="AN16" s="72"/>
      <c r="AO16" s="37"/>
      <c r="AP16" s="32"/>
      <c r="AQ16" s="73" t="s">
        <v>526</v>
      </c>
    </row>
    <row r="17" spans="1:43" ht="13.5" customHeight="1" x14ac:dyDescent="0.3">
      <c r="A17" s="71" t="s">
        <v>330</v>
      </c>
      <c r="B17" s="32"/>
      <c r="C17" s="72">
        <f t="shared" si="0"/>
        <v>6728.6900830000013</v>
      </c>
      <c r="D17" s="72"/>
      <c r="E17" s="72"/>
      <c r="F17" s="32"/>
      <c r="G17" s="37"/>
      <c r="H17" s="72"/>
      <c r="I17" s="37"/>
      <c r="J17" s="32"/>
      <c r="K17" s="72">
        <v>5062.2843170000006</v>
      </c>
      <c r="L17" s="72"/>
      <c r="M17" s="72"/>
      <c r="N17" s="32"/>
      <c r="O17" s="37"/>
      <c r="P17" s="72"/>
      <c r="Q17" s="37"/>
      <c r="R17" s="32"/>
      <c r="S17" s="72">
        <v>1666.4057660000005</v>
      </c>
      <c r="T17" s="72"/>
      <c r="U17" s="72"/>
      <c r="V17" s="32"/>
      <c r="W17" s="37"/>
      <c r="X17" s="72"/>
      <c r="Y17" s="37"/>
      <c r="Z17" s="32"/>
      <c r="AA17" s="72">
        <v>4993.3600270000006</v>
      </c>
      <c r="AB17" s="72"/>
      <c r="AC17" s="72"/>
      <c r="AD17" s="32"/>
      <c r="AE17" s="37"/>
      <c r="AF17" s="72"/>
      <c r="AG17" s="37"/>
      <c r="AH17" s="32"/>
      <c r="AI17" s="72">
        <v>1735.3300560000005</v>
      </c>
      <c r="AJ17" s="72"/>
      <c r="AK17" s="72"/>
      <c r="AL17" s="32"/>
      <c r="AM17" s="37"/>
      <c r="AN17" s="72"/>
      <c r="AO17" s="37"/>
      <c r="AP17" s="32"/>
      <c r="AQ17" s="73" t="s">
        <v>527</v>
      </c>
    </row>
    <row r="18" spans="1:43" ht="13.5" customHeight="1" x14ac:dyDescent="0.3">
      <c r="A18" s="71" t="s">
        <v>331</v>
      </c>
      <c r="B18" s="32"/>
      <c r="C18" s="72">
        <f t="shared" si="0"/>
        <v>6746.9697319999977</v>
      </c>
      <c r="D18" s="72"/>
      <c r="E18" s="72"/>
      <c r="F18" s="32"/>
      <c r="G18" s="37"/>
      <c r="H18" s="72"/>
      <c r="I18" s="37"/>
      <c r="J18" s="32"/>
      <c r="K18" s="72">
        <v>5108.401507999999</v>
      </c>
      <c r="L18" s="72"/>
      <c r="M18" s="72"/>
      <c r="N18" s="32"/>
      <c r="O18" s="37"/>
      <c r="P18" s="72"/>
      <c r="Q18" s="37"/>
      <c r="R18" s="32"/>
      <c r="S18" s="72">
        <v>1638.568223999999</v>
      </c>
      <c r="T18" s="72"/>
      <c r="U18" s="72"/>
      <c r="V18" s="32"/>
      <c r="W18" s="37"/>
      <c r="X18" s="72"/>
      <c r="Y18" s="37"/>
      <c r="Z18" s="32"/>
      <c r="AA18" s="72">
        <v>5037.8540349999994</v>
      </c>
      <c r="AB18" s="72"/>
      <c r="AC18" s="72"/>
      <c r="AD18" s="32"/>
      <c r="AE18" s="37"/>
      <c r="AF18" s="72"/>
      <c r="AG18" s="37"/>
      <c r="AH18" s="32"/>
      <c r="AI18" s="72">
        <v>1709.115696999999</v>
      </c>
      <c r="AJ18" s="72"/>
      <c r="AK18" s="72"/>
      <c r="AL18" s="32"/>
      <c r="AM18" s="37"/>
      <c r="AN18" s="72"/>
      <c r="AO18" s="37"/>
      <c r="AP18" s="32"/>
      <c r="AQ18" s="73" t="s">
        <v>528</v>
      </c>
    </row>
    <row r="19" spans="1:43" ht="13.5" customHeight="1" x14ac:dyDescent="0.3">
      <c r="A19" s="71" t="s">
        <v>332</v>
      </c>
      <c r="B19" s="32"/>
      <c r="C19" s="72">
        <f t="shared" si="0"/>
        <v>6741.7920189999986</v>
      </c>
      <c r="D19" s="72"/>
      <c r="E19" s="72"/>
      <c r="F19" s="32"/>
      <c r="G19" s="37"/>
      <c r="H19" s="72"/>
      <c r="I19" s="37"/>
      <c r="J19" s="32"/>
      <c r="K19" s="72">
        <v>5160.9485139999988</v>
      </c>
      <c r="L19" s="72"/>
      <c r="M19" s="72"/>
      <c r="N19" s="32"/>
      <c r="O19" s="37"/>
      <c r="P19" s="72"/>
      <c r="Q19" s="37"/>
      <c r="R19" s="32"/>
      <c r="S19" s="72">
        <v>1580.8435050000001</v>
      </c>
      <c r="T19" s="72"/>
      <c r="U19" s="72"/>
      <c r="V19" s="32"/>
      <c r="W19" s="37"/>
      <c r="X19" s="72"/>
      <c r="Y19" s="37"/>
      <c r="Z19" s="32"/>
      <c r="AA19" s="72">
        <v>5077.4727779999994</v>
      </c>
      <c r="AB19" s="72"/>
      <c r="AC19" s="72"/>
      <c r="AD19" s="32"/>
      <c r="AE19" s="37"/>
      <c r="AF19" s="72"/>
      <c r="AG19" s="37"/>
      <c r="AH19" s="32"/>
      <c r="AI19" s="72">
        <v>1664.3192409999999</v>
      </c>
      <c r="AJ19" s="72"/>
      <c r="AK19" s="72"/>
      <c r="AL19" s="32"/>
      <c r="AM19" s="37"/>
      <c r="AN19" s="72"/>
      <c r="AO19" s="37"/>
      <c r="AP19" s="32"/>
      <c r="AQ19" s="73" t="s">
        <v>529</v>
      </c>
    </row>
    <row r="20" spans="1:43" ht="13.5" customHeight="1" x14ac:dyDescent="0.3">
      <c r="A20" s="71" t="s">
        <v>333</v>
      </c>
      <c r="B20" s="32"/>
      <c r="C20" s="72">
        <f t="shared" si="0"/>
        <v>7150.296940000002</v>
      </c>
      <c r="D20" s="72"/>
      <c r="E20" s="72"/>
      <c r="F20" s="32"/>
      <c r="G20" s="37"/>
      <c r="H20" s="72"/>
      <c r="I20" s="37"/>
      <c r="J20" s="32"/>
      <c r="K20" s="72">
        <v>5329.2508380000017</v>
      </c>
      <c r="L20" s="72"/>
      <c r="M20" s="72"/>
      <c r="N20" s="32"/>
      <c r="O20" s="37"/>
      <c r="P20" s="72"/>
      <c r="Q20" s="37"/>
      <c r="R20" s="32"/>
      <c r="S20" s="72">
        <v>1821.0461019999998</v>
      </c>
      <c r="T20" s="72"/>
      <c r="U20" s="72"/>
      <c r="V20" s="32"/>
      <c r="W20" s="37"/>
      <c r="X20" s="72"/>
      <c r="Y20" s="37"/>
      <c r="Z20" s="32"/>
      <c r="AA20" s="72">
        <v>5251.8416530000022</v>
      </c>
      <c r="AB20" s="72"/>
      <c r="AC20" s="72"/>
      <c r="AD20" s="32"/>
      <c r="AE20" s="37"/>
      <c r="AF20" s="72"/>
      <c r="AG20" s="37"/>
      <c r="AH20" s="32"/>
      <c r="AI20" s="72">
        <v>1898.4552869999998</v>
      </c>
      <c r="AJ20" s="72"/>
      <c r="AK20" s="72"/>
      <c r="AL20" s="32"/>
      <c r="AM20" s="37"/>
      <c r="AN20" s="72"/>
      <c r="AO20" s="37"/>
      <c r="AP20" s="32"/>
      <c r="AQ20" s="73" t="s">
        <v>530</v>
      </c>
    </row>
    <row r="21" spans="1:43" ht="13.5" customHeight="1" x14ac:dyDescent="0.3">
      <c r="A21" s="71" t="s">
        <v>334</v>
      </c>
      <c r="B21" s="32"/>
      <c r="C21" s="72">
        <f t="shared" si="0"/>
        <v>6114.5612500000007</v>
      </c>
      <c r="D21" s="72"/>
      <c r="E21" s="72"/>
      <c r="F21" s="32"/>
      <c r="G21" s="37"/>
      <c r="H21" s="72"/>
      <c r="I21" s="37"/>
      <c r="J21" s="32"/>
      <c r="K21" s="72">
        <v>4417.5714789999993</v>
      </c>
      <c r="L21" s="72"/>
      <c r="M21" s="72"/>
      <c r="N21" s="32"/>
      <c r="O21" s="37"/>
      <c r="P21" s="72"/>
      <c r="Q21" s="37"/>
      <c r="R21" s="32"/>
      <c r="S21" s="72">
        <v>1696.9897710000012</v>
      </c>
      <c r="T21" s="72"/>
      <c r="U21" s="72"/>
      <c r="V21" s="32"/>
      <c r="W21" s="37"/>
      <c r="X21" s="72"/>
      <c r="Y21" s="37"/>
      <c r="Z21" s="32"/>
      <c r="AA21" s="72">
        <v>4299.9003969999994</v>
      </c>
      <c r="AB21" s="72"/>
      <c r="AC21" s="72"/>
      <c r="AD21" s="32"/>
      <c r="AE21" s="37"/>
      <c r="AF21" s="72"/>
      <c r="AG21" s="37"/>
      <c r="AH21" s="32"/>
      <c r="AI21" s="72">
        <v>1814.6608530000012</v>
      </c>
      <c r="AJ21" s="72"/>
      <c r="AK21" s="72"/>
      <c r="AL21" s="32"/>
      <c r="AM21" s="37"/>
      <c r="AN21" s="72"/>
      <c r="AO21" s="37"/>
      <c r="AP21" s="32"/>
      <c r="AQ21" s="73" t="s">
        <v>531</v>
      </c>
    </row>
    <row r="22" spans="1:43" ht="13.5" customHeight="1" x14ac:dyDescent="0.3">
      <c r="A22" s="71" t="s">
        <v>335</v>
      </c>
      <c r="B22" s="32"/>
      <c r="C22" s="72">
        <f t="shared" si="0"/>
        <v>7345.1313029999983</v>
      </c>
      <c r="D22" s="72"/>
      <c r="E22" s="72"/>
      <c r="F22" s="32"/>
      <c r="G22" s="37"/>
      <c r="H22" s="72"/>
      <c r="I22" s="37"/>
      <c r="J22" s="32"/>
      <c r="K22" s="72">
        <v>5320.5040329999993</v>
      </c>
      <c r="L22" s="72"/>
      <c r="M22" s="72"/>
      <c r="N22" s="32"/>
      <c r="O22" s="37"/>
      <c r="P22" s="72"/>
      <c r="Q22" s="37"/>
      <c r="R22" s="32"/>
      <c r="S22" s="72">
        <v>2024.6272699999995</v>
      </c>
      <c r="T22" s="72"/>
      <c r="U22" s="72"/>
      <c r="V22" s="32"/>
      <c r="W22" s="37"/>
      <c r="X22" s="72"/>
      <c r="Y22" s="37"/>
      <c r="Z22" s="32"/>
      <c r="AA22" s="72">
        <v>5233.3270509999993</v>
      </c>
      <c r="AB22" s="72"/>
      <c r="AC22" s="72"/>
      <c r="AD22" s="32"/>
      <c r="AE22" s="37"/>
      <c r="AF22" s="72"/>
      <c r="AG22" s="37"/>
      <c r="AH22" s="32"/>
      <c r="AI22" s="72">
        <v>2111.8042519999995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 x14ac:dyDescent="0.3">
      <c r="A23" s="71" t="s">
        <v>336</v>
      </c>
      <c r="B23" s="32"/>
      <c r="C23" s="72">
        <f t="shared" si="0"/>
        <v>7602.304693</v>
      </c>
      <c r="D23" s="72"/>
      <c r="E23" s="72"/>
      <c r="F23" s="32"/>
      <c r="G23" s="37"/>
      <c r="H23" s="72"/>
      <c r="I23" s="37"/>
      <c r="J23" s="32"/>
      <c r="K23" s="72">
        <v>5617.4071549999999</v>
      </c>
      <c r="L23" s="72"/>
      <c r="M23" s="72"/>
      <c r="N23" s="32"/>
      <c r="O23" s="37"/>
      <c r="P23" s="72"/>
      <c r="Q23" s="37"/>
      <c r="R23" s="32"/>
      <c r="S23" s="72">
        <v>1984.8975380000004</v>
      </c>
      <c r="T23" s="72"/>
      <c r="U23" s="72"/>
      <c r="V23" s="32"/>
      <c r="W23" s="37"/>
      <c r="X23" s="72"/>
      <c r="Y23" s="37"/>
      <c r="Z23" s="32"/>
      <c r="AA23" s="72">
        <v>5547.5511150000002</v>
      </c>
      <c r="AB23" s="72"/>
      <c r="AC23" s="72"/>
      <c r="AD23" s="32"/>
      <c r="AE23" s="37"/>
      <c r="AF23" s="72"/>
      <c r="AG23" s="37"/>
      <c r="AH23" s="32"/>
      <c r="AI23" s="72">
        <v>2054.7535780000003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 x14ac:dyDescent="0.3">
      <c r="A24" s="71" t="s">
        <v>337</v>
      </c>
      <c r="B24" s="32"/>
      <c r="C24" s="72">
        <f t="shared" si="0"/>
        <v>8270.2371840000014</v>
      </c>
      <c r="D24" s="72"/>
      <c r="E24" s="72"/>
      <c r="F24" s="32"/>
      <c r="G24" s="37"/>
      <c r="H24" s="72"/>
      <c r="I24" s="37"/>
      <c r="J24" s="32"/>
      <c r="K24" s="72">
        <v>6086.1659130000007</v>
      </c>
      <c r="L24" s="72"/>
      <c r="M24" s="72"/>
      <c r="N24" s="32"/>
      <c r="O24" s="37"/>
      <c r="P24" s="72"/>
      <c r="Q24" s="37"/>
      <c r="R24" s="32"/>
      <c r="S24" s="72">
        <v>2184.0712709999998</v>
      </c>
      <c r="T24" s="72"/>
      <c r="U24" s="72"/>
      <c r="V24" s="32"/>
      <c r="W24" s="37"/>
      <c r="X24" s="72"/>
      <c r="Y24" s="37"/>
      <c r="Z24" s="32"/>
      <c r="AA24" s="72">
        <v>6003.3834910000005</v>
      </c>
      <c r="AB24" s="72"/>
      <c r="AC24" s="72"/>
      <c r="AD24" s="32"/>
      <c r="AE24" s="37"/>
      <c r="AF24" s="72"/>
      <c r="AG24" s="37"/>
      <c r="AH24" s="32"/>
      <c r="AI24" s="72">
        <v>2266.853693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 x14ac:dyDescent="0.3">
      <c r="A25" s="71" t="s">
        <v>338</v>
      </c>
      <c r="B25" s="32"/>
      <c r="C25" s="72">
        <f t="shared" si="0"/>
        <v>7705.7317410000014</v>
      </c>
      <c r="D25" s="72"/>
      <c r="E25" s="72"/>
      <c r="F25" s="32"/>
      <c r="G25" s="37"/>
      <c r="H25" s="72"/>
      <c r="I25" s="37"/>
      <c r="J25" s="32"/>
      <c r="K25" s="72">
        <v>5745.9298820000013</v>
      </c>
      <c r="L25" s="72"/>
      <c r="M25" s="72"/>
      <c r="N25" s="32"/>
      <c r="O25" s="37"/>
      <c r="P25" s="72"/>
      <c r="Q25" s="37"/>
      <c r="R25" s="32"/>
      <c r="S25" s="72">
        <v>1959.8018589999999</v>
      </c>
      <c r="T25" s="72"/>
      <c r="U25" s="72"/>
      <c r="V25" s="32"/>
      <c r="W25" s="37"/>
      <c r="X25" s="72"/>
      <c r="Y25" s="37"/>
      <c r="Z25" s="32"/>
      <c r="AA25" s="72">
        <v>5679.1430570000011</v>
      </c>
      <c r="AB25" s="72"/>
      <c r="AC25" s="72"/>
      <c r="AD25" s="32"/>
      <c r="AE25" s="37"/>
      <c r="AF25" s="72"/>
      <c r="AG25" s="37"/>
      <c r="AH25" s="32"/>
      <c r="AI25" s="72">
        <v>2026.5886840000001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 x14ac:dyDescent="0.3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4"/>
      <c r="AK26" s="75"/>
      <c r="AL26" s="74"/>
      <c r="AM26" s="74"/>
      <c r="AN26" s="74"/>
      <c r="AO26" s="74"/>
      <c r="AP26" s="74"/>
      <c r="AQ26" s="74"/>
    </row>
    <row r="27" spans="1:43" ht="14.4" thickTop="1" x14ac:dyDescent="0.3"/>
    <row r="38" spans="27:30" x14ac:dyDescent="0.3">
      <c r="AA38" s="76"/>
      <c r="AB38" s="76"/>
      <c r="AC38" s="76"/>
      <c r="AD38" s="76"/>
    </row>
  </sheetData>
  <mergeCells count="24">
    <mergeCell ref="AA5:AG5"/>
    <mergeCell ref="AI5:AO5"/>
    <mergeCell ref="AA7:AC9"/>
    <mergeCell ref="AE7:AG7"/>
    <mergeCell ref="AI7:AK9"/>
    <mergeCell ref="AM7:AO7"/>
    <mergeCell ref="AE9:AG9"/>
    <mergeCell ref="AM9:AO9"/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1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 x14ac:dyDescent="0.3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 x14ac:dyDescent="0.3">
      <c r="A1" s="223" t="s">
        <v>659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6" ht="3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 x14ac:dyDescent="0.3">
      <c r="A4" s="216" t="s">
        <v>162</v>
      </c>
      <c r="B4" s="77"/>
      <c r="C4" s="216" t="s">
        <v>163</v>
      </c>
      <c r="D4" s="77"/>
      <c r="E4" s="219" t="s">
        <v>660</v>
      </c>
      <c r="F4" s="220"/>
      <c r="G4" s="220"/>
      <c r="H4" s="220"/>
      <c r="I4" s="220"/>
      <c r="J4" s="77"/>
      <c r="K4" s="219" t="s">
        <v>661</v>
      </c>
      <c r="L4" s="219"/>
      <c r="M4" s="219"/>
      <c r="N4" s="219"/>
      <c r="O4" s="219"/>
      <c r="P4" s="78"/>
      <c r="Q4" s="79" t="s">
        <v>662</v>
      </c>
      <c r="R4" s="77"/>
      <c r="S4" s="216" t="s">
        <v>523</v>
      </c>
      <c r="T4" s="77"/>
      <c r="U4" s="216" t="s">
        <v>536</v>
      </c>
    </row>
    <row r="5" spans="1:26" ht="3" customHeight="1" x14ac:dyDescent="0.3">
      <c r="A5" s="216"/>
      <c r="B5" s="77"/>
      <c r="C5" s="21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6"/>
      <c r="T5" s="77"/>
      <c r="U5" s="216"/>
    </row>
    <row r="6" spans="1:26" ht="26.25" customHeight="1" x14ac:dyDescent="0.3">
      <c r="A6" s="216"/>
      <c r="B6" s="77"/>
      <c r="C6" s="216"/>
      <c r="D6" s="77"/>
      <c r="E6" s="216" t="s">
        <v>648</v>
      </c>
      <c r="F6" s="77"/>
      <c r="G6" s="216" t="s">
        <v>663</v>
      </c>
      <c r="H6" s="217"/>
      <c r="I6" s="217"/>
      <c r="J6" s="77"/>
      <c r="K6" s="216" t="s">
        <v>648</v>
      </c>
      <c r="L6" s="77"/>
      <c r="M6" s="216" t="s">
        <v>663</v>
      </c>
      <c r="N6" s="217"/>
      <c r="O6" s="217"/>
      <c r="P6" s="78"/>
      <c r="Q6" s="30" t="s">
        <v>664</v>
      </c>
      <c r="R6" s="77"/>
      <c r="S6" s="216"/>
      <c r="T6" s="77"/>
      <c r="U6" s="216"/>
      <c r="Y6" s="31"/>
      <c r="Z6" s="31"/>
    </row>
    <row r="7" spans="1:26" ht="3" customHeight="1" x14ac:dyDescent="0.3">
      <c r="A7" s="216"/>
      <c r="B7" s="77"/>
      <c r="C7" s="216"/>
      <c r="D7" s="77"/>
      <c r="E7" s="216"/>
      <c r="F7" s="77"/>
      <c r="G7" s="77"/>
      <c r="H7" s="77"/>
      <c r="I7" s="77"/>
      <c r="J7" s="77"/>
      <c r="K7" s="216"/>
      <c r="L7" s="77"/>
      <c r="M7" s="77"/>
      <c r="N7" s="77"/>
      <c r="O7" s="77"/>
      <c r="P7" s="78"/>
      <c r="Q7" s="77"/>
      <c r="R7" s="77"/>
      <c r="S7" s="216"/>
      <c r="T7" s="77"/>
      <c r="U7" s="216"/>
    </row>
    <row r="8" spans="1:26" ht="37.5" customHeight="1" x14ac:dyDescent="0.3">
      <c r="A8" s="216"/>
      <c r="B8" s="77"/>
      <c r="C8" s="216"/>
      <c r="D8" s="77"/>
      <c r="E8" s="216"/>
      <c r="F8" s="77"/>
      <c r="G8" s="30" t="s">
        <v>657</v>
      </c>
      <c r="H8" s="77"/>
      <c r="I8" s="30" t="s">
        <v>658</v>
      </c>
      <c r="J8" s="77"/>
      <c r="K8" s="216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6"/>
      <c r="T8" s="77"/>
      <c r="U8" s="216"/>
      <c r="Y8" s="31"/>
      <c r="Z8" s="31"/>
    </row>
    <row r="9" spans="1:26" ht="6.75" customHeigh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 x14ac:dyDescent="0.3">
      <c r="A10" s="222">
        <v>2020</v>
      </c>
      <c r="B10" s="32"/>
      <c r="C10" s="81" t="s">
        <v>297</v>
      </c>
      <c r="D10" s="82"/>
      <c r="E10" s="83">
        <f>SUM(E11:E22)</f>
        <v>68145.56797199999</v>
      </c>
      <c r="F10" s="84"/>
      <c r="G10" s="85">
        <v>8.1438763941517323</v>
      </c>
      <c r="H10" s="86"/>
      <c r="I10" s="87"/>
      <c r="J10" s="82"/>
      <c r="K10" s="83">
        <f>SUM(K11:K22)</f>
        <v>62314.227052000002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2">
        <v>2020</v>
      </c>
      <c r="Y10" s="221"/>
      <c r="Z10" s="221"/>
    </row>
    <row r="11" spans="1:26" ht="13.5" customHeight="1" x14ac:dyDescent="0.3">
      <c r="A11" s="222"/>
      <c r="B11" s="32"/>
      <c r="C11" s="71" t="s">
        <v>327</v>
      </c>
      <c r="D11" s="32"/>
      <c r="E11" s="89">
        <v>6681.9595229999986</v>
      </c>
      <c r="F11" s="72"/>
      <c r="G11" s="90">
        <v>-0.88191899987889144</v>
      </c>
      <c r="H11" s="91"/>
      <c r="I11" s="90">
        <v>11.076934839288015</v>
      </c>
      <c r="J11" s="32"/>
      <c r="K11" s="89">
        <v>5775.3157159999973</v>
      </c>
      <c r="L11" s="72"/>
      <c r="M11" s="90">
        <v>-2.6791123507136092</v>
      </c>
      <c r="N11" s="91"/>
      <c r="O11" s="90">
        <v>8.0780719680915212</v>
      </c>
      <c r="P11" s="80"/>
      <c r="Q11" s="90">
        <v>0.10874721936320952</v>
      </c>
      <c r="R11" s="91"/>
      <c r="S11" s="71" t="s">
        <v>524</v>
      </c>
      <c r="T11" s="32"/>
      <c r="U11" s="222"/>
    </row>
    <row r="12" spans="1:26" ht="13.5" customHeight="1" x14ac:dyDescent="0.3">
      <c r="A12" s="222"/>
      <c r="B12" s="32"/>
      <c r="C12" s="71" t="s">
        <v>328</v>
      </c>
      <c r="D12" s="32"/>
      <c r="E12" s="89">
        <v>6446.9274560000013</v>
      </c>
      <c r="F12" s="72"/>
      <c r="G12" s="90">
        <v>4.0859123260077865</v>
      </c>
      <c r="H12" s="91"/>
      <c r="I12" s="90">
        <f>E12/E11*100-100</f>
        <v>-3.5174123128252006</v>
      </c>
      <c r="J12" s="32"/>
      <c r="K12" s="89">
        <v>5738.0027740000023</v>
      </c>
      <c r="L12" s="72"/>
      <c r="M12" s="90">
        <v>4.7159252569344972</v>
      </c>
      <c r="N12" s="91"/>
      <c r="O12" s="90">
        <f>K12/K11*100-100</f>
        <v>-0.64607622915960405</v>
      </c>
      <c r="P12" s="80"/>
      <c r="Q12" s="90">
        <v>1.3097015455673358</v>
      </c>
      <c r="R12" s="32"/>
      <c r="S12" s="71" t="s">
        <v>525</v>
      </c>
      <c r="T12" s="32"/>
      <c r="U12" s="222"/>
    </row>
    <row r="13" spans="1:26" ht="13.5" customHeight="1" x14ac:dyDescent="0.3">
      <c r="A13" s="222"/>
      <c r="B13" s="32"/>
      <c r="C13" s="71" t="s">
        <v>329</v>
      </c>
      <c r="D13" s="32"/>
      <c r="E13" s="89">
        <v>6138.7489750000004</v>
      </c>
      <c r="F13" s="72"/>
      <c r="G13" s="90">
        <v>-9.6946259514115951</v>
      </c>
      <c r="H13" s="91"/>
      <c r="I13" s="90">
        <f t="shared" ref="I13:I22" si="0">E13/E12*100-100</f>
        <v>-4.7802380762511376</v>
      </c>
      <c r="J13" s="32"/>
      <c r="K13" s="89">
        <v>5474.9890779999996</v>
      </c>
      <c r="L13" s="72"/>
      <c r="M13" s="90">
        <v>-10.454234137085265</v>
      </c>
      <c r="N13" s="91"/>
      <c r="O13" s="90">
        <f t="shared" ref="O13:O22" si="1">K13/K12*100-100</f>
        <v>-4.5837150374302524</v>
      </c>
      <c r="P13" s="80"/>
      <c r="Q13" s="90">
        <v>-2.3584643130798071</v>
      </c>
      <c r="R13" s="32"/>
      <c r="S13" s="71" t="s">
        <v>526</v>
      </c>
      <c r="T13" s="32"/>
      <c r="U13" s="222"/>
    </row>
    <row r="14" spans="1:26" ht="13.5" customHeight="1" x14ac:dyDescent="0.3">
      <c r="A14" s="222"/>
      <c r="B14" s="32"/>
      <c r="C14" s="71" t="s">
        <v>330</v>
      </c>
      <c r="D14" s="32"/>
      <c r="E14" s="89">
        <v>4039.5847290000002</v>
      </c>
      <c r="F14" s="72"/>
      <c r="G14" s="90">
        <v>-40.310901990444691</v>
      </c>
      <c r="H14" s="91"/>
      <c r="I14" s="90">
        <f t="shared" si="0"/>
        <v>-34.19531006315502</v>
      </c>
      <c r="J14" s="32"/>
      <c r="K14" s="89">
        <v>3642.7417420000002</v>
      </c>
      <c r="L14" s="72"/>
      <c r="M14" s="90">
        <v>-39.185705253279536</v>
      </c>
      <c r="N14" s="91"/>
      <c r="O14" s="90">
        <f t="shared" si="1"/>
        <v>-33.465771527517191</v>
      </c>
      <c r="P14" s="80"/>
      <c r="Q14" s="90">
        <v>-15.861204148264889</v>
      </c>
      <c r="R14" s="32"/>
      <c r="S14" s="71" t="s">
        <v>527</v>
      </c>
      <c r="T14" s="32"/>
      <c r="U14" s="222"/>
    </row>
    <row r="15" spans="1:26" ht="13.5" customHeight="1" x14ac:dyDescent="0.3">
      <c r="A15" s="222"/>
      <c r="B15" s="32"/>
      <c r="C15" s="71" t="s">
        <v>331</v>
      </c>
      <c r="D15" s="32"/>
      <c r="E15" s="89">
        <v>4333.0105259999991</v>
      </c>
      <c r="F15" s="72"/>
      <c r="G15" s="90">
        <v>-39.91690147444131</v>
      </c>
      <c r="H15" s="91"/>
      <c r="I15" s="90">
        <f t="shared" si="0"/>
        <v>7.2637614181850978</v>
      </c>
      <c r="J15" s="32"/>
      <c r="K15" s="89">
        <v>4150.9056679999994</v>
      </c>
      <c r="L15" s="72"/>
      <c r="M15" s="90">
        <v>-34.827153857077491</v>
      </c>
      <c r="N15" s="91"/>
      <c r="O15" s="90">
        <f t="shared" si="1"/>
        <v>13.950039887290998</v>
      </c>
      <c r="P15" s="80"/>
      <c r="Q15" s="90">
        <v>-30.157271951101379</v>
      </c>
      <c r="R15" s="32"/>
      <c r="S15" s="71" t="s">
        <v>528</v>
      </c>
      <c r="T15" s="32"/>
      <c r="U15" s="222"/>
    </row>
    <row r="16" spans="1:26" ht="13.5" customHeight="1" x14ac:dyDescent="0.3">
      <c r="A16" s="222"/>
      <c r="B16" s="32"/>
      <c r="C16" s="71" t="s">
        <v>332</v>
      </c>
      <c r="D16" s="32"/>
      <c r="E16" s="89">
        <v>5156.8907840000002</v>
      </c>
      <c r="F16" s="72"/>
      <c r="G16" s="90">
        <v>-22.024033489940464</v>
      </c>
      <c r="H16" s="91"/>
      <c r="I16" s="90">
        <f t="shared" si="0"/>
        <v>19.014037770191223</v>
      </c>
      <c r="J16" s="32"/>
      <c r="K16" s="89">
        <v>4863.3470200000011</v>
      </c>
      <c r="L16" s="72"/>
      <c r="M16" s="90">
        <v>-16.288287650361028</v>
      </c>
      <c r="N16" s="91"/>
      <c r="O16" s="90">
        <f t="shared" si="1"/>
        <v>17.163515844080152</v>
      </c>
      <c r="P16" s="80"/>
      <c r="Q16" s="90">
        <v>-34.300053614173763</v>
      </c>
      <c r="R16" s="32"/>
      <c r="S16" s="71" t="s">
        <v>529</v>
      </c>
      <c r="T16" s="32"/>
      <c r="U16" s="222"/>
    </row>
    <row r="17" spans="1:21" ht="13.5" customHeight="1" x14ac:dyDescent="0.3">
      <c r="A17" s="222"/>
      <c r="B17" s="32"/>
      <c r="C17" s="71" t="s">
        <v>333</v>
      </c>
      <c r="D17" s="32"/>
      <c r="E17" s="89">
        <v>5863.5128960000011</v>
      </c>
      <c r="F17" s="72"/>
      <c r="G17" s="90">
        <v>-19.285547872267827</v>
      </c>
      <c r="H17" s="91"/>
      <c r="I17" s="90">
        <f t="shared" si="0"/>
        <v>13.702483562234804</v>
      </c>
      <c r="J17" s="32"/>
      <c r="K17" s="89">
        <v>5449.3647870000013</v>
      </c>
      <c r="L17" s="72"/>
      <c r="M17" s="90">
        <v>-15.043649231843105</v>
      </c>
      <c r="N17" s="91"/>
      <c r="O17" s="90">
        <f t="shared" si="1"/>
        <v>12.049680283764744</v>
      </c>
      <c r="P17" s="80"/>
      <c r="Q17" s="90">
        <v>-27.199281885967352</v>
      </c>
      <c r="R17" s="32"/>
      <c r="S17" s="71" t="s">
        <v>530</v>
      </c>
      <c r="T17" s="32"/>
      <c r="U17" s="222"/>
    </row>
    <row r="18" spans="1:21" ht="13.5" customHeight="1" x14ac:dyDescent="0.3">
      <c r="A18" s="222"/>
      <c r="B18" s="32"/>
      <c r="C18" s="71" t="s">
        <v>334</v>
      </c>
      <c r="D18" s="32"/>
      <c r="E18" s="89">
        <v>5017.9059230000003</v>
      </c>
      <c r="F18" s="72"/>
      <c r="G18" s="90">
        <v>-7.888393481386359</v>
      </c>
      <c r="H18" s="91"/>
      <c r="I18" s="90">
        <f t="shared" si="0"/>
        <v>-14.421507857121981</v>
      </c>
      <c r="J18" s="32"/>
      <c r="K18" s="89">
        <v>4539.7485390000011</v>
      </c>
      <c r="L18" s="72"/>
      <c r="M18" s="90">
        <v>-7.220713017565032</v>
      </c>
      <c r="N18" s="91"/>
      <c r="O18" s="90">
        <f t="shared" si="1"/>
        <v>-16.692151903098491</v>
      </c>
      <c r="P18" s="80"/>
      <c r="Q18" s="90">
        <v>-17.009976181101777</v>
      </c>
      <c r="R18" s="32"/>
      <c r="S18" s="71" t="s">
        <v>531</v>
      </c>
      <c r="T18" s="32"/>
      <c r="U18" s="222"/>
    </row>
    <row r="19" spans="1:21" ht="13.5" customHeight="1" x14ac:dyDescent="0.3">
      <c r="A19" s="222"/>
      <c r="B19" s="32"/>
      <c r="C19" s="71" t="s">
        <v>335</v>
      </c>
      <c r="D19" s="32"/>
      <c r="E19" s="89">
        <v>6170.2457019999983</v>
      </c>
      <c r="F19" s="72"/>
      <c r="G19" s="90">
        <v>-8.220767089903859</v>
      </c>
      <c r="H19" s="91"/>
      <c r="I19" s="90">
        <f t="shared" si="0"/>
        <v>22.964555268327175</v>
      </c>
      <c r="J19" s="32"/>
      <c r="K19" s="89">
        <v>5681.3758489999991</v>
      </c>
      <c r="L19" s="72"/>
      <c r="M19" s="90">
        <v>-3.8432170166466335</v>
      </c>
      <c r="N19" s="91"/>
      <c r="O19" s="90">
        <f t="shared" si="1"/>
        <v>25.147368850774981</v>
      </c>
      <c r="P19" s="80"/>
      <c r="Q19" s="90">
        <v>-12.263438223487384</v>
      </c>
      <c r="R19" s="32"/>
      <c r="S19" s="71" t="s">
        <v>532</v>
      </c>
      <c r="T19" s="32"/>
      <c r="U19" s="222"/>
    </row>
    <row r="20" spans="1:21" ht="13.5" customHeight="1" x14ac:dyDescent="0.3">
      <c r="A20" s="222"/>
      <c r="B20" s="32"/>
      <c r="C20" s="71" t="s">
        <v>336</v>
      </c>
      <c r="D20" s="32"/>
      <c r="E20" s="89">
        <v>6463.1713879999988</v>
      </c>
      <c r="F20" s="72"/>
      <c r="G20" s="90">
        <v>-11.133821952135349</v>
      </c>
      <c r="H20" s="91"/>
      <c r="I20" s="90">
        <f t="shared" si="0"/>
        <v>4.7473909491975803</v>
      </c>
      <c r="J20" s="32"/>
      <c r="K20" s="89">
        <v>5974.0805919999993</v>
      </c>
      <c r="L20" s="72"/>
      <c r="M20" s="90">
        <v>-8.4253773741818065</v>
      </c>
      <c r="N20" s="91"/>
      <c r="O20" s="90">
        <f t="shared" si="1"/>
        <v>5.1520045633228051</v>
      </c>
      <c r="P20" s="80"/>
      <c r="Q20" s="90">
        <v>-9.2172850678787057</v>
      </c>
      <c r="R20" s="32"/>
      <c r="S20" s="71" t="s">
        <v>533</v>
      </c>
      <c r="T20" s="32"/>
      <c r="U20" s="222"/>
    </row>
    <row r="21" spans="1:21" ht="13.5" customHeight="1" x14ac:dyDescent="0.3">
      <c r="A21" s="222"/>
      <c r="B21" s="32"/>
      <c r="C21" s="71" t="s">
        <v>337</v>
      </c>
      <c r="D21" s="32"/>
      <c r="E21" s="89">
        <v>6129.9979579999999</v>
      </c>
      <c r="F21" s="72"/>
      <c r="G21" s="90">
        <v>-11.513926032528687</v>
      </c>
      <c r="H21" s="91"/>
      <c r="I21" s="90">
        <f t="shared" si="0"/>
        <v>-5.1549527313880787</v>
      </c>
      <c r="J21" s="32"/>
      <c r="K21" s="89">
        <v>5764.9708430000001</v>
      </c>
      <c r="L21" s="72"/>
      <c r="M21" s="90">
        <v>-7.8239806120076736</v>
      </c>
      <c r="N21" s="91"/>
      <c r="O21" s="90">
        <f t="shared" si="1"/>
        <v>-3.5002833620962974</v>
      </c>
      <c r="P21" s="80"/>
      <c r="Q21" s="90">
        <v>-10.323679141168995</v>
      </c>
      <c r="R21" s="32"/>
      <c r="S21" s="71" t="s">
        <v>534</v>
      </c>
      <c r="T21" s="32"/>
      <c r="U21" s="222"/>
    </row>
    <row r="22" spans="1:21" ht="13.5" customHeight="1" x14ac:dyDescent="0.3">
      <c r="A22" s="222"/>
      <c r="B22" s="32"/>
      <c r="C22" s="71" t="s">
        <v>338</v>
      </c>
      <c r="D22" s="32"/>
      <c r="E22" s="89">
        <v>5703.6121119999998</v>
      </c>
      <c r="F22" s="72"/>
      <c r="G22" s="90">
        <v>-5.1865326731644643</v>
      </c>
      <c r="H22" s="91"/>
      <c r="I22" s="90">
        <f t="shared" si="0"/>
        <v>-6.9557257428371884</v>
      </c>
      <c r="J22" s="32"/>
      <c r="K22" s="89">
        <v>5259.3844440000003</v>
      </c>
      <c r="L22" s="72"/>
      <c r="M22" s="90">
        <v>-1.5769598756783836</v>
      </c>
      <c r="N22" s="91"/>
      <c r="O22" s="90">
        <f t="shared" si="1"/>
        <v>-8.7699732187526678</v>
      </c>
      <c r="P22" s="80"/>
      <c r="Q22" s="90">
        <v>-9.4943742948125305</v>
      </c>
      <c r="R22" s="32"/>
      <c r="S22" s="71" t="s">
        <v>535</v>
      </c>
      <c r="T22" s="32"/>
      <c r="U22" s="222"/>
    </row>
    <row r="23" spans="1:21" ht="6.75" customHeight="1" x14ac:dyDescent="0.3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 x14ac:dyDescent="0.3">
      <c r="A24" s="222">
        <v>2021</v>
      </c>
      <c r="B24" s="32"/>
      <c r="C24" s="81" t="s">
        <v>297</v>
      </c>
      <c r="D24" s="82"/>
      <c r="E24" s="83">
        <f>SUM(E25:E36)</f>
        <v>82568.359013999987</v>
      </c>
      <c r="F24" s="84"/>
      <c r="G24" s="85">
        <f t="shared" ref="G24:G36" si="2">E24/E10*100-100</f>
        <v>21.164679481321684</v>
      </c>
      <c r="H24" s="86"/>
      <c r="I24" s="87"/>
      <c r="J24" s="82"/>
      <c r="K24" s="83">
        <f>SUM(K25:K36)</f>
        <v>73249.066458000001</v>
      </c>
      <c r="L24" s="84"/>
      <c r="M24" s="85">
        <f t="shared" ref="M24:M36" si="3">K24/K10*100-100</f>
        <v>17.547901856946879</v>
      </c>
      <c r="N24" s="86"/>
      <c r="O24" s="87"/>
      <c r="P24" s="88"/>
      <c r="Q24" s="87"/>
      <c r="R24" s="32"/>
      <c r="S24" s="81" t="s">
        <v>297</v>
      </c>
      <c r="T24" s="32"/>
      <c r="U24" s="222">
        <v>2021</v>
      </c>
    </row>
    <row r="25" spans="1:21" ht="13.5" customHeight="1" x14ac:dyDescent="0.3">
      <c r="A25" s="222"/>
      <c r="B25" s="32"/>
      <c r="C25" s="71" t="s">
        <v>327</v>
      </c>
      <c r="D25" s="32"/>
      <c r="E25" s="72">
        <v>5503.0429729999987</v>
      </c>
      <c r="F25" s="72"/>
      <c r="G25" s="90">
        <f t="shared" si="2"/>
        <v>-17.643275837604918</v>
      </c>
      <c r="H25" s="91"/>
      <c r="I25" s="90">
        <f>E25/E22*100-100</f>
        <v>-3.5165283869500428</v>
      </c>
      <c r="J25" s="32"/>
      <c r="K25" s="72">
        <v>5014.7188229999992</v>
      </c>
      <c r="L25" s="72"/>
      <c r="M25" s="90">
        <f t="shared" si="3"/>
        <v>-13.169788984744713</v>
      </c>
      <c r="N25" s="91"/>
      <c r="O25" s="90">
        <f>K25/K22*100-100</f>
        <v>-4.6519820637778224</v>
      </c>
      <c r="P25" s="80"/>
      <c r="Q25" s="90">
        <v>-11.66133394238328</v>
      </c>
      <c r="R25" s="32"/>
      <c r="S25" s="71" t="s">
        <v>524</v>
      </c>
      <c r="T25" s="32"/>
      <c r="U25" s="222"/>
    </row>
    <row r="26" spans="1:21" ht="13.5" customHeight="1" x14ac:dyDescent="0.3">
      <c r="A26" s="222"/>
      <c r="B26" s="32"/>
      <c r="C26" s="71" t="s">
        <v>328</v>
      </c>
      <c r="D26" s="32"/>
      <c r="E26" s="72">
        <v>5720.6071250000014</v>
      </c>
      <c r="F26" s="72"/>
      <c r="G26" s="90">
        <f t="shared" si="2"/>
        <v>-11.266147105843899</v>
      </c>
      <c r="H26" s="91"/>
      <c r="I26" s="90">
        <f>E26/E25*100-100</f>
        <v>3.9535244966730971</v>
      </c>
      <c r="J26" s="32"/>
      <c r="K26" s="72">
        <v>5120.0283960000015</v>
      </c>
      <c r="L26" s="72"/>
      <c r="M26" s="90">
        <f t="shared" si="3"/>
        <v>-10.769851503037984</v>
      </c>
      <c r="N26" s="91"/>
      <c r="O26" s="90">
        <f>K26/K25*100-100</f>
        <v>2.1000095262968728</v>
      </c>
      <c r="P26" s="80"/>
      <c r="Q26" s="90">
        <v>-11.581595550284945</v>
      </c>
      <c r="R26" s="32"/>
      <c r="S26" s="71" t="s">
        <v>525</v>
      </c>
      <c r="T26" s="32"/>
      <c r="U26" s="222"/>
    </row>
    <row r="27" spans="1:21" ht="13.5" customHeight="1" x14ac:dyDescent="0.3">
      <c r="A27" s="222"/>
      <c r="B27" s="32"/>
      <c r="C27" s="71" t="s">
        <v>329</v>
      </c>
      <c r="D27" s="32"/>
      <c r="E27" s="72">
        <v>6938.993970999999</v>
      </c>
      <c r="F27" s="72"/>
      <c r="G27" s="90">
        <f t="shared" si="2"/>
        <v>13.035962201076941</v>
      </c>
      <c r="H27" s="91"/>
      <c r="I27" s="90">
        <f t="shared" ref="I27:I36" si="4">E27/E26*100-100</f>
        <v>21.298208728151337</v>
      </c>
      <c r="J27" s="32"/>
      <c r="K27" s="72">
        <v>6334.2474689999999</v>
      </c>
      <c r="L27" s="72"/>
      <c r="M27" s="90">
        <f t="shared" si="3"/>
        <v>15.694248495448775</v>
      </c>
      <c r="N27" s="91"/>
      <c r="O27" s="90">
        <f t="shared" ref="O27:O36" si="5">K27/K26*100-100</f>
        <v>23.715084743447946</v>
      </c>
      <c r="P27" s="80"/>
      <c r="Q27" s="90">
        <v>-5.7349634778136931</v>
      </c>
      <c r="R27" s="32"/>
      <c r="S27" s="71" t="s">
        <v>526</v>
      </c>
      <c r="T27" s="32"/>
      <c r="U27" s="222"/>
    </row>
    <row r="28" spans="1:21" ht="13.5" customHeight="1" x14ac:dyDescent="0.3">
      <c r="A28" s="222"/>
      <c r="B28" s="32"/>
      <c r="C28" s="71" t="s">
        <v>330</v>
      </c>
      <c r="D28" s="32"/>
      <c r="E28" s="72">
        <v>6728.6900830000013</v>
      </c>
      <c r="F28" s="72"/>
      <c r="G28" s="90">
        <f t="shared" si="2"/>
        <v>66.568856315725526</v>
      </c>
      <c r="H28" s="91"/>
      <c r="I28" s="90">
        <f t="shared" si="4"/>
        <v>-3.0307547301369056</v>
      </c>
      <c r="J28" s="32"/>
      <c r="K28" s="72">
        <v>6077.9154280000021</v>
      </c>
      <c r="L28" s="72"/>
      <c r="M28" s="90">
        <f t="shared" si="3"/>
        <v>66.850022825472138</v>
      </c>
      <c r="N28" s="91"/>
      <c r="O28" s="90">
        <f t="shared" si="5"/>
        <v>-4.0467639171739762</v>
      </c>
      <c r="P28" s="80"/>
      <c r="Q28" s="90">
        <v>16.619468364489734</v>
      </c>
      <c r="R28" s="32"/>
      <c r="S28" s="71" t="s">
        <v>527</v>
      </c>
      <c r="T28" s="32"/>
      <c r="U28" s="222"/>
    </row>
    <row r="29" spans="1:21" ht="13.5" customHeight="1" x14ac:dyDescent="0.3">
      <c r="A29" s="222"/>
      <c r="B29" s="32"/>
      <c r="C29" s="71" t="s">
        <v>331</v>
      </c>
      <c r="D29" s="32"/>
      <c r="E29" s="72">
        <v>6746.9697319999987</v>
      </c>
      <c r="F29" s="72"/>
      <c r="G29" s="90">
        <f t="shared" si="2"/>
        <v>55.710901035554059</v>
      </c>
      <c r="H29" s="91"/>
      <c r="I29" s="90">
        <f t="shared" si="4"/>
        <v>0.27166727512360467</v>
      </c>
      <c r="J29" s="32"/>
      <c r="K29" s="72">
        <v>6031.8995569999988</v>
      </c>
      <c r="L29" s="72"/>
      <c r="M29" s="90">
        <f t="shared" si="3"/>
        <v>45.315264654190656</v>
      </c>
      <c r="N29" s="91"/>
      <c r="O29" s="90">
        <f t="shared" si="5"/>
        <v>-0.75709956061604089</v>
      </c>
      <c r="P29" s="80"/>
      <c r="Q29" s="90">
        <v>40.680652753008275</v>
      </c>
      <c r="R29" s="32"/>
      <c r="S29" s="71" t="s">
        <v>528</v>
      </c>
      <c r="T29" s="32"/>
      <c r="U29" s="222"/>
    </row>
    <row r="30" spans="1:21" ht="13.5" customHeight="1" x14ac:dyDescent="0.3">
      <c r="A30" s="222"/>
      <c r="B30" s="32"/>
      <c r="C30" s="71" t="s">
        <v>332</v>
      </c>
      <c r="D30" s="32"/>
      <c r="E30" s="72">
        <v>6741.7920189999986</v>
      </c>
      <c r="F30" s="72"/>
      <c r="G30" s="90">
        <f t="shared" si="2"/>
        <v>30.733659124939862</v>
      </c>
      <c r="H30" s="91"/>
      <c r="I30" s="90">
        <f t="shared" si="4"/>
        <v>-7.6741310627838288E-2</v>
      </c>
      <c r="J30" s="32"/>
      <c r="K30" s="72">
        <v>6118.8468769999981</v>
      </c>
      <c r="L30" s="72"/>
      <c r="M30" s="90">
        <f t="shared" si="3"/>
        <v>25.815551549928202</v>
      </c>
      <c r="N30" s="91"/>
      <c r="O30" s="90">
        <f t="shared" si="5"/>
        <v>1.4414583528516829</v>
      </c>
      <c r="P30" s="80"/>
      <c r="Q30" s="90">
        <v>49.432519282116971</v>
      </c>
      <c r="R30" s="32"/>
      <c r="S30" s="71" t="s">
        <v>529</v>
      </c>
      <c r="T30" s="32"/>
      <c r="U30" s="222"/>
    </row>
    <row r="31" spans="1:21" ht="13.5" customHeight="1" x14ac:dyDescent="0.3">
      <c r="A31" s="222"/>
      <c r="B31" s="32"/>
      <c r="C31" s="71" t="s">
        <v>333</v>
      </c>
      <c r="D31" s="32"/>
      <c r="E31" s="72">
        <v>7150.296940000002</v>
      </c>
      <c r="F31" s="72"/>
      <c r="G31" s="90">
        <f t="shared" si="2"/>
        <v>21.945616336545044</v>
      </c>
      <c r="H31" s="91"/>
      <c r="I31" s="90">
        <f t="shared" si="4"/>
        <v>6.0592928385915457</v>
      </c>
      <c r="J31" s="32"/>
      <c r="K31" s="72">
        <v>6307.490509000002</v>
      </c>
      <c r="L31" s="72"/>
      <c r="M31" s="90">
        <f t="shared" si="3"/>
        <v>15.747261479854387</v>
      </c>
      <c r="N31" s="91"/>
      <c r="O31" s="90">
        <f t="shared" si="5"/>
        <v>3.0829931814292166</v>
      </c>
      <c r="P31" s="80"/>
      <c r="Q31" s="90">
        <v>34.426508749659121</v>
      </c>
      <c r="R31" s="32"/>
      <c r="S31" s="71" t="s">
        <v>530</v>
      </c>
      <c r="T31" s="32"/>
      <c r="U31" s="222"/>
    </row>
    <row r="32" spans="1:21" ht="13.5" customHeight="1" x14ac:dyDescent="0.3">
      <c r="A32" s="222"/>
      <c r="B32" s="32"/>
      <c r="C32" s="71" t="s">
        <v>334</v>
      </c>
      <c r="D32" s="32"/>
      <c r="E32" s="72">
        <v>6114.5612500000007</v>
      </c>
      <c r="F32" s="72"/>
      <c r="G32" s="90">
        <f t="shared" si="2"/>
        <v>21.854840322401969</v>
      </c>
      <c r="H32" s="91"/>
      <c r="I32" s="90">
        <f t="shared" si="4"/>
        <v>-14.485212274275156</v>
      </c>
      <c r="J32" s="32"/>
      <c r="K32" s="72">
        <v>5271.9986410000001</v>
      </c>
      <c r="L32" s="72"/>
      <c r="M32" s="90">
        <f t="shared" si="3"/>
        <v>16.129750265006891</v>
      </c>
      <c r="N32" s="91"/>
      <c r="O32" s="90">
        <f t="shared" si="5"/>
        <v>-16.416859708666763</v>
      </c>
      <c r="P32" s="80"/>
      <c r="Q32" s="90">
        <v>24.742885654593621</v>
      </c>
      <c r="R32" s="32"/>
      <c r="S32" s="71" t="s">
        <v>531</v>
      </c>
      <c r="T32" s="32"/>
      <c r="U32" s="222"/>
    </row>
    <row r="33" spans="1:21" ht="13.5" customHeight="1" x14ac:dyDescent="0.3">
      <c r="A33" s="222"/>
      <c r="B33" s="32"/>
      <c r="C33" s="71" t="s">
        <v>335</v>
      </c>
      <c r="D33" s="32"/>
      <c r="E33" s="72">
        <v>7345.1313029999983</v>
      </c>
      <c r="F33" s="72"/>
      <c r="G33" s="90">
        <f t="shared" si="2"/>
        <v>19.041147755577654</v>
      </c>
      <c r="H33" s="91"/>
      <c r="I33" s="90">
        <f t="shared" si="4"/>
        <v>20.125238797795959</v>
      </c>
      <c r="J33" s="32"/>
      <c r="K33" s="72">
        <v>6341.7200389999989</v>
      </c>
      <c r="L33" s="72"/>
      <c r="M33" s="90">
        <f t="shared" si="3"/>
        <v>11.622962598333103</v>
      </c>
      <c r="N33" s="91"/>
      <c r="O33" s="90">
        <f t="shared" si="5"/>
        <v>20.290623553671708</v>
      </c>
      <c r="P33" s="80"/>
      <c r="Q33" s="90">
        <v>20.86790393757596</v>
      </c>
      <c r="R33" s="32"/>
      <c r="S33" s="71" t="s">
        <v>532</v>
      </c>
      <c r="T33" s="32"/>
      <c r="U33" s="222"/>
    </row>
    <row r="34" spans="1:21" ht="13.5" customHeight="1" x14ac:dyDescent="0.3">
      <c r="A34" s="222"/>
      <c r="B34" s="32"/>
      <c r="C34" s="71" t="s">
        <v>336</v>
      </c>
      <c r="D34" s="32"/>
      <c r="E34" s="72">
        <v>7602.304693</v>
      </c>
      <c r="F34" s="72"/>
      <c r="G34" s="90">
        <f t="shared" si="2"/>
        <v>17.62498990998445</v>
      </c>
      <c r="H34" s="91"/>
      <c r="I34" s="90">
        <f t="shared" si="4"/>
        <v>3.5012769600859741</v>
      </c>
      <c r="J34" s="32"/>
      <c r="K34" s="72">
        <v>6580.2016640000002</v>
      </c>
      <c r="L34" s="72"/>
      <c r="M34" s="90">
        <f t="shared" si="3"/>
        <v>10.145846924322854</v>
      </c>
      <c r="N34" s="91"/>
      <c r="O34" s="90">
        <f t="shared" si="5"/>
        <v>3.7605195993105838</v>
      </c>
      <c r="P34" s="80"/>
      <c r="Q34" s="90">
        <v>19.322484951910297</v>
      </c>
      <c r="R34" s="32"/>
      <c r="S34" s="71" t="s">
        <v>533</v>
      </c>
      <c r="T34" s="32"/>
      <c r="U34" s="222"/>
    </row>
    <row r="35" spans="1:21" ht="13.5" customHeight="1" x14ac:dyDescent="0.3">
      <c r="A35" s="222"/>
      <c r="B35" s="32"/>
      <c r="C35" s="71" t="s">
        <v>337</v>
      </c>
      <c r="D35" s="32"/>
      <c r="E35" s="72">
        <v>8270.2371840000014</v>
      </c>
      <c r="F35" s="72"/>
      <c r="G35" s="90">
        <f t="shared" si="2"/>
        <v>34.914191499963977</v>
      </c>
      <c r="H35" s="91"/>
      <c r="I35" s="90">
        <f t="shared" si="4"/>
        <v>8.7859210854178968</v>
      </c>
      <c r="J35" s="32"/>
      <c r="K35" s="72">
        <v>7278.0690170000007</v>
      </c>
      <c r="L35" s="72"/>
      <c r="M35" s="90">
        <f t="shared" si="3"/>
        <v>26.246415033256397</v>
      </c>
      <c r="N35" s="91"/>
      <c r="O35" s="90">
        <f t="shared" si="5"/>
        <v>10.605561784192759</v>
      </c>
      <c r="P35" s="80"/>
      <c r="Q35" s="90">
        <v>23.739058804621948</v>
      </c>
      <c r="R35" s="32"/>
      <c r="S35" s="71" t="s">
        <v>534</v>
      </c>
      <c r="T35" s="32"/>
      <c r="U35" s="222"/>
    </row>
    <row r="36" spans="1:21" ht="13.5" customHeight="1" x14ac:dyDescent="0.3">
      <c r="A36" s="222"/>
      <c r="B36" s="32"/>
      <c r="C36" s="71" t="s">
        <v>338</v>
      </c>
      <c r="D36" s="32"/>
      <c r="E36" s="72">
        <v>7705.7317410000005</v>
      </c>
      <c r="F36" s="72"/>
      <c r="G36" s="90">
        <f t="shared" si="2"/>
        <v>35.102661080119418</v>
      </c>
      <c r="H36" s="91"/>
      <c r="I36" s="90">
        <f t="shared" si="4"/>
        <v>-6.825746716093235</v>
      </c>
      <c r="J36" s="32"/>
      <c r="K36" s="72">
        <v>6771.9300380000004</v>
      </c>
      <c r="L36" s="72"/>
      <c r="M36" s="90">
        <f t="shared" si="3"/>
        <v>28.758985202641696</v>
      </c>
      <c r="N36" s="91"/>
      <c r="O36" s="90">
        <f t="shared" si="5"/>
        <v>-6.9543030962988723</v>
      </c>
      <c r="P36" s="80"/>
      <c r="Q36" s="90">
        <v>28.865689695882281</v>
      </c>
      <c r="R36" s="32"/>
      <c r="S36" s="71" t="s">
        <v>535</v>
      </c>
      <c r="T36" s="32"/>
      <c r="U36" s="222"/>
    </row>
    <row r="37" spans="1:21" ht="6.75" customHeight="1" x14ac:dyDescent="0.3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 x14ac:dyDescent="0.3">
      <c r="A38" s="222">
        <v>2022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2">
        <v>2022</v>
      </c>
    </row>
    <row r="39" spans="1:21" ht="13.5" customHeight="1" x14ac:dyDescent="0.3">
      <c r="A39" s="222"/>
      <c r="B39" s="32"/>
      <c r="C39" s="71" t="s">
        <v>327</v>
      </c>
      <c r="D39" s="32"/>
      <c r="E39" s="72">
        <v>7567.9755990000031</v>
      </c>
      <c r="F39" s="72"/>
      <c r="G39" s="90">
        <f t="shared" ref="G39" si="6">E39/E25*100-100</f>
        <v>37.523469035792402</v>
      </c>
      <c r="H39" s="91"/>
      <c r="I39" s="90">
        <f>E39/E36*100-100</f>
        <v>-1.7877100660932115</v>
      </c>
      <c r="J39" s="32"/>
      <c r="K39" s="72">
        <v>6514.5205910000041</v>
      </c>
      <c r="L39" s="72"/>
      <c r="M39" s="90">
        <f t="shared" ref="M39" si="7">K39/K25*100-100</f>
        <v>29.907993268160254</v>
      </c>
      <c r="N39" s="91"/>
      <c r="O39" s="90">
        <f>K39/K36*100-100</f>
        <v>-3.8011238384857648</v>
      </c>
      <c r="P39" s="80"/>
      <c r="Q39" s="90">
        <v>35.804439678201447</v>
      </c>
      <c r="R39" s="32"/>
      <c r="S39" s="71" t="s">
        <v>524</v>
      </c>
      <c r="T39" s="32"/>
      <c r="U39" s="222"/>
    </row>
    <row r="40" spans="1:21" ht="6.75" customHeight="1" thickBot="1" x14ac:dyDescent="0.35">
      <c r="A40" s="74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3"/>
      <c r="R40" s="93"/>
      <c r="S40" s="93"/>
      <c r="T40" s="93"/>
      <c r="U40" s="74"/>
    </row>
    <row r="41" spans="1:21" ht="14.4" thickTop="1" x14ac:dyDescent="0.3"/>
  </sheetData>
  <mergeCells count="18">
    <mergeCell ref="U38:U39"/>
    <mergeCell ref="A1:U1"/>
    <mergeCell ref="A38:A39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  <mergeCell ref="Y10:Z10"/>
    <mergeCell ref="S4:S8"/>
    <mergeCell ref="U4:U8"/>
    <mergeCell ref="U10:U22"/>
    <mergeCell ref="U24:U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7"/>
  <sheetViews>
    <sheetView showGridLines="0" zoomScale="90" zoomScaleNormal="90" workbookViewId="0">
      <selection sqref="A1:AQ1"/>
    </sheetView>
  </sheetViews>
  <sheetFormatPr defaultColWidth="9.109375" defaultRowHeight="13.8" x14ac:dyDescent="0.3"/>
  <cols>
    <col min="1" max="1" width="11.6640625" style="9" customWidth="1"/>
    <col min="2" max="2" width="0.5546875" style="9" customWidth="1"/>
    <col min="3" max="3" width="8" style="9" customWidth="1"/>
    <col min="4" max="4" width="0.5546875" style="9" customWidth="1"/>
    <col min="5" max="5" width="8" style="9" customWidth="1"/>
    <col min="6" max="6" width="0.5546875" style="9" customWidth="1"/>
    <col min="7" max="7" width="10.88671875" style="9" customWidth="1"/>
    <col min="8" max="8" width="0.5546875" style="9" customWidth="1"/>
    <col min="9" max="9" width="10.88671875" style="9" customWidth="1"/>
    <col min="10" max="10" width="0.5546875" style="9" customWidth="1"/>
    <col min="11" max="11" width="8" style="9" customWidth="1"/>
    <col min="12" max="12" width="0.5546875" style="9" customWidth="1"/>
    <col min="13" max="13" width="8" style="9" customWidth="1"/>
    <col min="14" max="14" width="0.5546875" style="9" customWidth="1"/>
    <col min="15" max="15" width="10.88671875" style="9" customWidth="1"/>
    <col min="16" max="16" width="0.5546875" style="9" customWidth="1"/>
    <col min="17" max="17" width="10.88671875" style="9" customWidth="1"/>
    <col min="18" max="18" width="0.5546875" style="9" customWidth="1"/>
    <col min="19" max="19" width="8" style="9" customWidth="1"/>
    <col min="20" max="20" width="0.5546875" style="9" customWidth="1"/>
    <col min="21" max="21" width="8" style="9" customWidth="1"/>
    <col min="22" max="22" width="0.5546875" style="9" customWidth="1"/>
    <col min="23" max="23" width="10.88671875" style="9" customWidth="1"/>
    <col min="24" max="24" width="0.5546875" style="9" customWidth="1"/>
    <col min="25" max="25" width="10.88671875" style="9" customWidth="1"/>
    <col min="26" max="26" width="0.5546875" style="9" customWidth="1"/>
    <col min="27" max="27" width="8" style="9" customWidth="1"/>
    <col min="28" max="28" width="0.5546875" style="9" customWidth="1"/>
    <col min="29" max="29" width="8" style="9" customWidth="1"/>
    <col min="30" max="30" width="0.5546875" style="9" customWidth="1"/>
    <col min="31" max="31" width="10.88671875" style="9" customWidth="1"/>
    <col min="32" max="32" width="0.5546875" style="9" customWidth="1"/>
    <col min="33" max="33" width="10.88671875" style="9" customWidth="1"/>
    <col min="34" max="34" width="0.5546875" style="9" customWidth="1"/>
    <col min="35" max="35" width="8" style="9" customWidth="1"/>
    <col min="36" max="36" width="0.5546875" style="9" customWidth="1"/>
    <col min="37" max="37" width="8" style="9" customWidth="1"/>
    <col min="38" max="38" width="0.5546875" style="9" customWidth="1"/>
    <col min="39" max="39" width="10.88671875" style="9" customWidth="1"/>
    <col min="40" max="40" width="0.5546875" style="9" customWidth="1"/>
    <col min="41" max="41" width="10.88671875" style="9" customWidth="1"/>
    <col min="42" max="42" width="0.5546875" style="9" customWidth="1"/>
    <col min="43" max="43" width="11.6640625" style="9" customWidth="1"/>
    <col min="44" max="16384" width="9.109375" style="9"/>
  </cols>
  <sheetData>
    <row r="1" spans="1:46" ht="14.25" customHeight="1" x14ac:dyDescent="0.3">
      <c r="A1" s="218" t="s">
        <v>357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</row>
    <row r="2" spans="1:46" ht="14.25" customHeight="1" x14ac:dyDescent="0.3">
      <c r="A2" s="218" t="s">
        <v>538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</row>
    <row r="3" spans="1:46" ht="3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 x14ac:dyDescent="0.3">
      <c r="A5" s="216" t="s">
        <v>163</v>
      </c>
      <c r="B5" s="63"/>
      <c r="C5" s="219" t="s">
        <v>651</v>
      </c>
      <c r="D5" s="220"/>
      <c r="E5" s="220"/>
      <c r="F5" s="220"/>
      <c r="G5" s="220"/>
      <c r="H5" s="220"/>
      <c r="I5" s="220"/>
      <c r="J5" s="63"/>
      <c r="K5" s="219" t="s">
        <v>652</v>
      </c>
      <c r="L5" s="220"/>
      <c r="M5" s="220"/>
      <c r="N5" s="220"/>
      <c r="O5" s="220"/>
      <c r="P5" s="220"/>
      <c r="Q5" s="220"/>
      <c r="R5" s="63"/>
      <c r="S5" s="219" t="s">
        <v>653</v>
      </c>
      <c r="T5" s="220"/>
      <c r="U5" s="220"/>
      <c r="V5" s="220"/>
      <c r="W5" s="220"/>
      <c r="X5" s="220"/>
      <c r="Y5" s="220"/>
      <c r="Z5" s="63"/>
      <c r="AA5" s="219" t="s">
        <v>654</v>
      </c>
      <c r="AB5" s="220"/>
      <c r="AC5" s="220"/>
      <c r="AD5" s="220"/>
      <c r="AE5" s="220"/>
      <c r="AF5" s="220"/>
      <c r="AG5" s="220"/>
      <c r="AH5" s="63"/>
      <c r="AI5" s="219" t="s">
        <v>655</v>
      </c>
      <c r="AJ5" s="220"/>
      <c r="AK5" s="220"/>
      <c r="AL5" s="220"/>
      <c r="AM5" s="220"/>
      <c r="AN5" s="220"/>
      <c r="AO5" s="220"/>
      <c r="AP5" s="63"/>
      <c r="AQ5" s="216" t="s">
        <v>523</v>
      </c>
      <c r="AS5" s="31"/>
      <c r="AT5" s="31"/>
    </row>
    <row r="6" spans="1:46" ht="2.25" customHeight="1" x14ac:dyDescent="0.3">
      <c r="A6" s="216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6"/>
    </row>
    <row r="7" spans="1:46" ht="27" customHeight="1" x14ac:dyDescent="0.3">
      <c r="A7" s="216"/>
      <c r="B7" s="63"/>
      <c r="C7" s="217" t="s">
        <v>648</v>
      </c>
      <c r="D7" s="217"/>
      <c r="E7" s="217"/>
      <c r="F7" s="63"/>
      <c r="G7" s="216" t="s">
        <v>656</v>
      </c>
      <c r="H7" s="217"/>
      <c r="I7" s="217"/>
      <c r="J7" s="63"/>
      <c r="K7" s="217" t="s">
        <v>648</v>
      </c>
      <c r="L7" s="217"/>
      <c r="M7" s="217"/>
      <c r="N7" s="63"/>
      <c r="O7" s="216" t="s">
        <v>656</v>
      </c>
      <c r="P7" s="217"/>
      <c r="Q7" s="217"/>
      <c r="R7" s="63"/>
      <c r="S7" s="217" t="s">
        <v>648</v>
      </c>
      <c r="T7" s="217"/>
      <c r="U7" s="217"/>
      <c r="V7" s="63"/>
      <c r="W7" s="216" t="s">
        <v>656</v>
      </c>
      <c r="X7" s="217"/>
      <c r="Y7" s="217"/>
      <c r="Z7" s="63"/>
      <c r="AA7" s="217" t="s">
        <v>648</v>
      </c>
      <c r="AB7" s="217"/>
      <c r="AC7" s="217"/>
      <c r="AD7" s="63"/>
      <c r="AE7" s="216" t="s">
        <v>656</v>
      </c>
      <c r="AF7" s="217"/>
      <c r="AG7" s="217"/>
      <c r="AH7" s="63"/>
      <c r="AI7" s="217" t="s">
        <v>648</v>
      </c>
      <c r="AJ7" s="217"/>
      <c r="AK7" s="217"/>
      <c r="AL7" s="63"/>
      <c r="AM7" s="216" t="s">
        <v>656</v>
      </c>
      <c r="AN7" s="217"/>
      <c r="AO7" s="217"/>
      <c r="AP7" s="63"/>
      <c r="AQ7" s="216"/>
    </row>
    <row r="8" spans="1:46" ht="3" customHeight="1" x14ac:dyDescent="0.3">
      <c r="A8" s="216"/>
      <c r="B8" s="63"/>
      <c r="C8" s="217"/>
      <c r="D8" s="217"/>
      <c r="E8" s="217"/>
      <c r="F8" s="63"/>
      <c r="G8" s="63"/>
      <c r="H8" s="63"/>
      <c r="I8" s="63"/>
      <c r="J8" s="63"/>
      <c r="K8" s="217"/>
      <c r="L8" s="217"/>
      <c r="M8" s="217"/>
      <c r="N8" s="63"/>
      <c r="O8" s="63"/>
      <c r="P8" s="63"/>
      <c r="Q8" s="63"/>
      <c r="R8" s="63"/>
      <c r="S8" s="217"/>
      <c r="T8" s="217"/>
      <c r="U8" s="217"/>
      <c r="V8" s="63"/>
      <c r="W8" s="63"/>
      <c r="X8" s="63"/>
      <c r="Y8" s="63"/>
      <c r="Z8" s="63"/>
      <c r="AA8" s="217"/>
      <c r="AB8" s="217"/>
      <c r="AC8" s="217"/>
      <c r="AD8" s="63"/>
      <c r="AE8" s="63"/>
      <c r="AF8" s="63"/>
      <c r="AG8" s="63"/>
      <c r="AH8" s="63"/>
      <c r="AI8" s="217"/>
      <c r="AJ8" s="217"/>
      <c r="AK8" s="217"/>
      <c r="AL8" s="63"/>
      <c r="AM8" s="63"/>
      <c r="AN8" s="63"/>
      <c r="AO8" s="63"/>
      <c r="AP8" s="63"/>
      <c r="AQ8" s="216"/>
    </row>
    <row r="9" spans="1:46" x14ac:dyDescent="0.3">
      <c r="A9" s="216"/>
      <c r="B9" s="63"/>
      <c r="C9" s="217"/>
      <c r="D9" s="217"/>
      <c r="E9" s="217"/>
      <c r="F9" s="63"/>
      <c r="G9" s="217" t="s">
        <v>296</v>
      </c>
      <c r="H9" s="217"/>
      <c r="I9" s="217"/>
      <c r="J9" s="63"/>
      <c r="K9" s="217"/>
      <c r="L9" s="217"/>
      <c r="M9" s="217"/>
      <c r="N9" s="63"/>
      <c r="O9" s="217" t="s">
        <v>296</v>
      </c>
      <c r="P9" s="217"/>
      <c r="Q9" s="217"/>
      <c r="R9" s="63"/>
      <c r="S9" s="217"/>
      <c r="T9" s="217"/>
      <c r="U9" s="217"/>
      <c r="V9" s="63"/>
      <c r="W9" s="217" t="s">
        <v>296</v>
      </c>
      <c r="X9" s="217"/>
      <c r="Y9" s="217"/>
      <c r="Z9" s="63"/>
      <c r="AA9" s="217"/>
      <c r="AB9" s="217"/>
      <c r="AC9" s="217"/>
      <c r="AD9" s="63"/>
      <c r="AE9" s="217" t="s">
        <v>296</v>
      </c>
      <c r="AF9" s="217"/>
      <c r="AG9" s="217"/>
      <c r="AH9" s="63"/>
      <c r="AI9" s="217"/>
      <c r="AJ9" s="217"/>
      <c r="AK9" s="217"/>
      <c r="AL9" s="63"/>
      <c r="AM9" s="217" t="s">
        <v>296</v>
      </c>
      <c r="AN9" s="217"/>
      <c r="AO9" s="217"/>
      <c r="AP9" s="63"/>
      <c r="AQ9" s="216"/>
      <c r="AS9" s="31"/>
      <c r="AT9" s="31"/>
    </row>
    <row r="10" spans="1:46" ht="3" customHeight="1" x14ac:dyDescent="0.3">
      <c r="A10" s="216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6"/>
    </row>
    <row r="11" spans="1:46" ht="55.5" customHeight="1" x14ac:dyDescent="0.3">
      <c r="A11" s="216"/>
      <c r="B11" s="63"/>
      <c r="C11" s="211">
        <v>2021</v>
      </c>
      <c r="D11" s="63"/>
      <c r="E11" s="211">
        <v>2022</v>
      </c>
      <c r="F11" s="63"/>
      <c r="G11" s="30" t="s">
        <v>657</v>
      </c>
      <c r="H11" s="63"/>
      <c r="I11" s="30" t="s">
        <v>658</v>
      </c>
      <c r="J11" s="63"/>
      <c r="K11" s="211">
        <v>2021</v>
      </c>
      <c r="L11" s="63"/>
      <c r="M11" s="211">
        <v>2022</v>
      </c>
      <c r="N11" s="63"/>
      <c r="O11" s="30" t="s">
        <v>657</v>
      </c>
      <c r="P11" s="63"/>
      <c r="Q11" s="30" t="s">
        <v>658</v>
      </c>
      <c r="R11" s="63"/>
      <c r="S11" s="211">
        <v>2021</v>
      </c>
      <c r="T11" s="63"/>
      <c r="U11" s="211">
        <v>2022</v>
      </c>
      <c r="V11" s="63"/>
      <c r="W11" s="30" t="s">
        <v>657</v>
      </c>
      <c r="X11" s="63"/>
      <c r="Y11" s="30" t="s">
        <v>658</v>
      </c>
      <c r="Z11" s="63"/>
      <c r="AA11" s="211">
        <v>2021</v>
      </c>
      <c r="AB11" s="63"/>
      <c r="AC11" s="211">
        <v>2022</v>
      </c>
      <c r="AD11" s="63"/>
      <c r="AE11" s="30" t="s">
        <v>657</v>
      </c>
      <c r="AF11" s="63"/>
      <c r="AG11" s="30" t="s">
        <v>658</v>
      </c>
      <c r="AH11" s="63"/>
      <c r="AI11" s="211">
        <v>2021</v>
      </c>
      <c r="AJ11" s="63"/>
      <c r="AK11" s="211">
        <v>2022</v>
      </c>
      <c r="AL11" s="63"/>
      <c r="AM11" s="30" t="s">
        <v>657</v>
      </c>
      <c r="AN11" s="63"/>
      <c r="AO11" s="30" t="s">
        <v>658</v>
      </c>
      <c r="AP11" s="63"/>
      <c r="AQ11" s="216"/>
    </row>
    <row r="12" spans="1:46" ht="6.75" customHeigh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 x14ac:dyDescent="0.3">
      <c r="A13" s="65" t="s">
        <v>297</v>
      </c>
      <c r="B13" s="66"/>
      <c r="C13" s="67">
        <f>SUM(C14:C25)</f>
        <v>63531.981559000007</v>
      </c>
      <c r="D13" s="68"/>
      <c r="E13" s="67">
        <f>SUM(E14:E25)</f>
        <v>5628.7224229999983</v>
      </c>
      <c r="F13" s="68"/>
      <c r="G13" s="69"/>
      <c r="H13" s="68"/>
      <c r="I13" s="68"/>
      <c r="J13" s="68"/>
      <c r="K13" s="67">
        <f>SUM(K14:K25)</f>
        <v>48717.586459000013</v>
      </c>
      <c r="L13" s="68"/>
      <c r="M13" s="67">
        <f>SUM(M14:M25)</f>
        <v>4415.0987379999997</v>
      </c>
      <c r="N13" s="68"/>
      <c r="O13" s="69"/>
      <c r="P13" s="68"/>
      <c r="Q13" s="68"/>
      <c r="R13" s="68"/>
      <c r="S13" s="67">
        <f>SUM(S14:S25)</f>
        <v>14814.395100000002</v>
      </c>
      <c r="T13" s="68"/>
      <c r="U13" s="67">
        <f>SUM(U14:U25)</f>
        <v>1213.6236849999984</v>
      </c>
      <c r="V13" s="68"/>
      <c r="W13" s="69"/>
      <c r="X13" s="68"/>
      <c r="Y13" s="68"/>
      <c r="Z13" s="68"/>
      <c r="AA13" s="67">
        <f>SUM(AA14:AA25)</f>
        <v>45409.040805999997</v>
      </c>
      <c r="AB13" s="68"/>
      <c r="AC13" s="67">
        <f>SUM(AC14:AC25)</f>
        <v>4154.9839410000004</v>
      </c>
      <c r="AD13" s="68"/>
      <c r="AE13" s="69"/>
      <c r="AF13" s="68"/>
      <c r="AG13" s="68"/>
      <c r="AH13" s="68"/>
      <c r="AI13" s="67">
        <f>SUM(AI14:AI25)</f>
        <v>18122.940752999999</v>
      </c>
      <c r="AJ13" s="68"/>
      <c r="AK13" s="67">
        <f>SUM(AK14:AK25)</f>
        <v>1473.7384819999984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 x14ac:dyDescent="0.3">
      <c r="A14" s="71" t="s">
        <v>327</v>
      </c>
      <c r="B14" s="32"/>
      <c r="C14" s="72">
        <f>K14+S14</f>
        <v>4604.6227799999988</v>
      </c>
      <c r="D14" s="72"/>
      <c r="E14" s="72">
        <f>M14+U14</f>
        <v>5628.7224229999983</v>
      </c>
      <c r="F14" s="32"/>
      <c r="G14" s="37">
        <f>E14/C14*100-100</f>
        <v>22.240684892759006</v>
      </c>
      <c r="H14" s="72"/>
      <c r="I14" s="37">
        <f>E14/C25*100-100</f>
        <v>6.5793228406058262</v>
      </c>
      <c r="J14" s="32"/>
      <c r="K14" s="72">
        <v>3666.8692689999989</v>
      </c>
      <c r="L14" s="72"/>
      <c r="M14" s="72">
        <v>4415.0987379999997</v>
      </c>
      <c r="N14" s="32"/>
      <c r="O14" s="37">
        <f>M14/K14*100-100</f>
        <v>20.405130756244617</v>
      </c>
      <c r="P14" s="72"/>
      <c r="Q14" s="37">
        <f>M14/K25*100-100</f>
        <v>8.5849863150438779</v>
      </c>
      <c r="R14" s="32"/>
      <c r="S14" s="72">
        <v>937.75351100000023</v>
      </c>
      <c r="T14" s="72"/>
      <c r="U14" s="72">
        <v>1213.6236849999984</v>
      </c>
      <c r="V14" s="32"/>
      <c r="W14" s="37">
        <f>U14/S14*100-100</f>
        <v>29.418196867726607</v>
      </c>
      <c r="X14" s="72"/>
      <c r="Y14" s="37">
        <f>U14/S25*100-100</f>
        <v>-0.13146256332009898</v>
      </c>
      <c r="Z14" s="32"/>
      <c r="AA14" s="72">
        <v>3412.527493999999</v>
      </c>
      <c r="AB14" s="72"/>
      <c r="AC14" s="72">
        <v>4154.9839410000004</v>
      </c>
      <c r="AD14" s="32"/>
      <c r="AE14" s="37">
        <f>AC14/AA14*100-100</f>
        <v>21.756790188662478</v>
      </c>
      <c r="AF14" s="72"/>
      <c r="AG14" s="37">
        <f>AC14/AA25*100-100</f>
        <v>9.2407187921423883</v>
      </c>
      <c r="AH14" s="32"/>
      <c r="AI14" s="72">
        <v>1192.0952860000002</v>
      </c>
      <c r="AJ14" s="72"/>
      <c r="AK14" s="72">
        <v>1473.7384819999984</v>
      </c>
      <c r="AL14" s="32"/>
      <c r="AM14" s="37">
        <f>AK14/AI14*100-100</f>
        <v>23.625896294333486</v>
      </c>
      <c r="AN14" s="72"/>
      <c r="AO14" s="37">
        <f>AK14/AI25*100-100</f>
        <v>-0.27076818170777983</v>
      </c>
      <c r="AP14" s="32"/>
      <c r="AQ14" s="73" t="s">
        <v>524</v>
      </c>
    </row>
    <row r="15" spans="1:46" ht="13.5" customHeight="1" x14ac:dyDescent="0.3">
      <c r="A15" s="71" t="s">
        <v>328</v>
      </c>
      <c r="B15" s="32"/>
      <c r="C15" s="72">
        <f t="shared" ref="C15:C25" si="0">K15+S15</f>
        <v>4978.6996229999995</v>
      </c>
      <c r="D15" s="72"/>
      <c r="E15" s="72"/>
      <c r="F15" s="32"/>
      <c r="G15" s="37"/>
      <c r="H15" s="72"/>
      <c r="I15" s="37"/>
      <c r="J15" s="32"/>
      <c r="K15" s="72">
        <v>3808.9945740000003</v>
      </c>
      <c r="L15" s="72"/>
      <c r="M15" s="72"/>
      <c r="N15" s="32"/>
      <c r="O15" s="37"/>
      <c r="P15" s="72"/>
      <c r="Q15" s="37"/>
      <c r="R15" s="32"/>
      <c r="S15" s="72">
        <v>1169.7050489999995</v>
      </c>
      <c r="T15" s="72"/>
      <c r="U15" s="72"/>
      <c r="V15" s="32"/>
      <c r="W15" s="37"/>
      <c r="X15" s="72"/>
      <c r="Y15" s="37"/>
      <c r="Z15" s="32"/>
      <c r="AA15" s="72">
        <v>3563.3942650000004</v>
      </c>
      <c r="AB15" s="72"/>
      <c r="AC15" s="72"/>
      <c r="AD15" s="32"/>
      <c r="AE15" s="37"/>
      <c r="AF15" s="72"/>
      <c r="AG15" s="37"/>
      <c r="AH15" s="32"/>
      <c r="AI15" s="72">
        <v>1415.3053579999996</v>
      </c>
      <c r="AJ15" s="72"/>
      <c r="AK15" s="72"/>
      <c r="AL15" s="32"/>
      <c r="AM15" s="37"/>
      <c r="AN15" s="72"/>
      <c r="AO15" s="37"/>
      <c r="AP15" s="32"/>
      <c r="AQ15" s="73" t="s">
        <v>525</v>
      </c>
    </row>
    <row r="16" spans="1:46" ht="13.5" customHeight="1" x14ac:dyDescent="0.3">
      <c r="A16" s="71" t="s">
        <v>329</v>
      </c>
      <c r="B16" s="32"/>
      <c r="C16" s="72">
        <f t="shared" si="0"/>
        <v>5813.5444889999999</v>
      </c>
      <c r="D16" s="72"/>
      <c r="E16" s="72"/>
      <c r="F16" s="32"/>
      <c r="G16" s="37"/>
      <c r="H16" s="72"/>
      <c r="I16" s="37"/>
      <c r="J16" s="32"/>
      <c r="K16" s="72">
        <v>4405.2635799999998</v>
      </c>
      <c r="L16" s="72"/>
      <c r="M16" s="72"/>
      <c r="N16" s="32"/>
      <c r="O16" s="37"/>
      <c r="P16" s="72"/>
      <c r="Q16" s="37"/>
      <c r="R16" s="32"/>
      <c r="S16" s="72">
        <v>1408.2809089999996</v>
      </c>
      <c r="T16" s="72"/>
      <c r="U16" s="72"/>
      <c r="V16" s="32"/>
      <c r="W16" s="37"/>
      <c r="X16" s="72"/>
      <c r="Y16" s="37"/>
      <c r="Z16" s="32"/>
      <c r="AA16" s="72">
        <v>4092.2881739999998</v>
      </c>
      <c r="AB16" s="72"/>
      <c r="AC16" s="72"/>
      <c r="AD16" s="32"/>
      <c r="AE16" s="37"/>
      <c r="AF16" s="72"/>
      <c r="AG16" s="37"/>
      <c r="AH16" s="32"/>
      <c r="AI16" s="72">
        <v>1721.2563149999996</v>
      </c>
      <c r="AJ16" s="72"/>
      <c r="AK16" s="72"/>
      <c r="AL16" s="32"/>
      <c r="AM16" s="37"/>
      <c r="AN16" s="72"/>
      <c r="AO16" s="37"/>
      <c r="AP16" s="32"/>
      <c r="AQ16" s="73" t="s">
        <v>526</v>
      </c>
    </row>
    <row r="17" spans="1:43" ht="13.5" customHeight="1" x14ac:dyDescent="0.3">
      <c r="A17" s="71" t="s">
        <v>330</v>
      </c>
      <c r="B17" s="32"/>
      <c r="C17" s="72">
        <f t="shared" si="0"/>
        <v>5323.1113060000007</v>
      </c>
      <c r="D17" s="72"/>
      <c r="E17" s="72"/>
      <c r="F17" s="32"/>
      <c r="G17" s="37"/>
      <c r="H17" s="72"/>
      <c r="I17" s="37"/>
      <c r="J17" s="32"/>
      <c r="K17" s="72">
        <v>4059.1854350000008</v>
      </c>
      <c r="L17" s="72"/>
      <c r="M17" s="72"/>
      <c r="N17" s="32"/>
      <c r="O17" s="37"/>
      <c r="P17" s="72"/>
      <c r="Q17" s="37"/>
      <c r="R17" s="32"/>
      <c r="S17" s="72">
        <v>1263.9258709999997</v>
      </c>
      <c r="T17" s="72"/>
      <c r="U17" s="72"/>
      <c r="V17" s="32"/>
      <c r="W17" s="37"/>
      <c r="X17" s="72"/>
      <c r="Y17" s="37"/>
      <c r="Z17" s="32"/>
      <c r="AA17" s="72">
        <v>3764.7093480000008</v>
      </c>
      <c r="AB17" s="72"/>
      <c r="AC17" s="72"/>
      <c r="AD17" s="32"/>
      <c r="AE17" s="37"/>
      <c r="AF17" s="72"/>
      <c r="AG17" s="37"/>
      <c r="AH17" s="32"/>
      <c r="AI17" s="72">
        <v>1558.4019579999997</v>
      </c>
      <c r="AJ17" s="72"/>
      <c r="AK17" s="72"/>
      <c r="AL17" s="32"/>
      <c r="AM17" s="37"/>
      <c r="AN17" s="72"/>
      <c r="AO17" s="37"/>
      <c r="AP17" s="32"/>
      <c r="AQ17" s="73" t="s">
        <v>527</v>
      </c>
    </row>
    <row r="18" spans="1:43" ht="13.5" customHeight="1" x14ac:dyDescent="0.3">
      <c r="A18" s="71" t="s">
        <v>331</v>
      </c>
      <c r="B18" s="32"/>
      <c r="C18" s="72">
        <f t="shared" si="0"/>
        <v>5301.0038320000003</v>
      </c>
      <c r="D18" s="72"/>
      <c r="E18" s="72"/>
      <c r="F18" s="32"/>
      <c r="G18" s="37"/>
      <c r="H18" s="72"/>
      <c r="I18" s="37"/>
      <c r="J18" s="32"/>
      <c r="K18" s="72">
        <v>4042.0307230000003</v>
      </c>
      <c r="L18" s="72"/>
      <c r="M18" s="72"/>
      <c r="N18" s="32"/>
      <c r="O18" s="37"/>
      <c r="P18" s="72"/>
      <c r="Q18" s="37"/>
      <c r="R18" s="32"/>
      <c r="S18" s="72">
        <v>1258.973109</v>
      </c>
      <c r="T18" s="72"/>
      <c r="U18" s="72"/>
      <c r="V18" s="32"/>
      <c r="W18" s="37"/>
      <c r="X18" s="72"/>
      <c r="Y18" s="37"/>
      <c r="Z18" s="32"/>
      <c r="AA18" s="72">
        <v>3785.5942190000005</v>
      </c>
      <c r="AB18" s="72"/>
      <c r="AC18" s="72"/>
      <c r="AD18" s="32"/>
      <c r="AE18" s="37"/>
      <c r="AF18" s="72"/>
      <c r="AG18" s="37"/>
      <c r="AH18" s="32"/>
      <c r="AI18" s="72">
        <v>1515.409613</v>
      </c>
      <c r="AJ18" s="72"/>
      <c r="AK18" s="72"/>
      <c r="AL18" s="32"/>
      <c r="AM18" s="37"/>
      <c r="AN18" s="72"/>
      <c r="AO18" s="37"/>
      <c r="AP18" s="32"/>
      <c r="AQ18" s="73" t="s">
        <v>528</v>
      </c>
    </row>
    <row r="19" spans="1:43" ht="13.5" customHeight="1" x14ac:dyDescent="0.3">
      <c r="A19" s="71" t="s">
        <v>332</v>
      </c>
      <c r="B19" s="32"/>
      <c r="C19" s="72">
        <f t="shared" si="0"/>
        <v>5148.1089339999999</v>
      </c>
      <c r="D19" s="72"/>
      <c r="E19" s="72"/>
      <c r="F19" s="32"/>
      <c r="G19" s="37"/>
      <c r="H19" s="72"/>
      <c r="I19" s="37"/>
      <c r="J19" s="32"/>
      <c r="K19" s="72">
        <v>3960.6379699999989</v>
      </c>
      <c r="L19" s="72"/>
      <c r="M19" s="72"/>
      <c r="N19" s="32"/>
      <c r="O19" s="37"/>
      <c r="P19" s="72"/>
      <c r="Q19" s="37"/>
      <c r="R19" s="32"/>
      <c r="S19" s="72">
        <v>1187.4709640000005</v>
      </c>
      <c r="T19" s="72"/>
      <c r="U19" s="72"/>
      <c r="V19" s="32"/>
      <c r="W19" s="37"/>
      <c r="X19" s="72"/>
      <c r="Y19" s="37"/>
      <c r="Z19" s="32"/>
      <c r="AA19" s="72">
        <v>3707.8506629999993</v>
      </c>
      <c r="AB19" s="72"/>
      <c r="AC19" s="72"/>
      <c r="AD19" s="32"/>
      <c r="AE19" s="37"/>
      <c r="AF19" s="72"/>
      <c r="AG19" s="37"/>
      <c r="AH19" s="32"/>
      <c r="AI19" s="72">
        <v>1440.2582710000004</v>
      </c>
      <c r="AJ19" s="72"/>
      <c r="AK19" s="72"/>
      <c r="AL19" s="32"/>
      <c r="AM19" s="37"/>
      <c r="AN19" s="72"/>
      <c r="AO19" s="37"/>
      <c r="AP19" s="32"/>
      <c r="AQ19" s="73" t="s">
        <v>529</v>
      </c>
    </row>
    <row r="20" spans="1:43" ht="13.5" customHeight="1" x14ac:dyDescent="0.3">
      <c r="A20" s="71" t="s">
        <v>333</v>
      </c>
      <c r="B20" s="32"/>
      <c r="C20" s="72">
        <f t="shared" si="0"/>
        <v>5584.190869</v>
      </c>
      <c r="D20" s="72"/>
      <c r="E20" s="72"/>
      <c r="F20" s="32"/>
      <c r="G20" s="37"/>
      <c r="H20" s="72"/>
      <c r="I20" s="37"/>
      <c r="J20" s="32"/>
      <c r="K20" s="72">
        <v>4283.1381659999997</v>
      </c>
      <c r="L20" s="72"/>
      <c r="M20" s="72"/>
      <c r="N20" s="32"/>
      <c r="O20" s="37"/>
      <c r="P20" s="72"/>
      <c r="Q20" s="37"/>
      <c r="R20" s="32"/>
      <c r="S20" s="72">
        <v>1301.0527030000005</v>
      </c>
      <c r="T20" s="72"/>
      <c r="U20" s="72"/>
      <c r="V20" s="32"/>
      <c r="W20" s="37"/>
      <c r="X20" s="72"/>
      <c r="Y20" s="37"/>
      <c r="Z20" s="32"/>
      <c r="AA20" s="72">
        <v>3986.3222649999998</v>
      </c>
      <c r="AB20" s="72"/>
      <c r="AC20" s="72"/>
      <c r="AD20" s="32"/>
      <c r="AE20" s="37"/>
      <c r="AF20" s="72"/>
      <c r="AG20" s="37"/>
      <c r="AH20" s="32"/>
      <c r="AI20" s="72">
        <v>1597.8686040000005</v>
      </c>
      <c r="AJ20" s="72"/>
      <c r="AK20" s="72"/>
      <c r="AL20" s="32"/>
      <c r="AM20" s="37"/>
      <c r="AN20" s="72"/>
      <c r="AO20" s="37"/>
      <c r="AP20" s="32"/>
      <c r="AQ20" s="73" t="s">
        <v>530</v>
      </c>
    </row>
    <row r="21" spans="1:43" ht="13.5" customHeight="1" x14ac:dyDescent="0.3">
      <c r="A21" s="71" t="s">
        <v>334</v>
      </c>
      <c r="B21" s="32"/>
      <c r="C21" s="72">
        <f t="shared" si="0"/>
        <v>4359.6156090000022</v>
      </c>
      <c r="D21" s="72"/>
      <c r="E21" s="72"/>
      <c r="F21" s="32"/>
      <c r="G21" s="37"/>
      <c r="H21" s="72"/>
      <c r="I21" s="37"/>
      <c r="J21" s="32"/>
      <c r="K21" s="72">
        <v>3121.4384280000008</v>
      </c>
      <c r="L21" s="72"/>
      <c r="M21" s="72"/>
      <c r="N21" s="32"/>
      <c r="O21" s="37"/>
      <c r="P21" s="72"/>
      <c r="Q21" s="37"/>
      <c r="R21" s="32"/>
      <c r="S21" s="72">
        <v>1238.1771810000009</v>
      </c>
      <c r="T21" s="72"/>
      <c r="U21" s="72"/>
      <c r="V21" s="32"/>
      <c r="W21" s="37"/>
      <c r="X21" s="72"/>
      <c r="Y21" s="37"/>
      <c r="Z21" s="32"/>
      <c r="AA21" s="72">
        <v>2887.4052780000011</v>
      </c>
      <c r="AB21" s="72"/>
      <c r="AC21" s="72"/>
      <c r="AD21" s="32"/>
      <c r="AE21" s="37"/>
      <c r="AF21" s="72"/>
      <c r="AG21" s="37"/>
      <c r="AH21" s="32"/>
      <c r="AI21" s="72">
        <v>1472.2103310000009</v>
      </c>
      <c r="AJ21" s="72"/>
      <c r="AK21" s="72"/>
      <c r="AL21" s="32"/>
      <c r="AM21" s="37"/>
      <c r="AN21" s="72"/>
      <c r="AO21" s="37"/>
      <c r="AP21" s="32"/>
      <c r="AQ21" s="73" t="s">
        <v>531</v>
      </c>
    </row>
    <row r="22" spans="1:43" ht="13.5" customHeight="1" x14ac:dyDescent="0.3">
      <c r="A22" s="71" t="s">
        <v>335</v>
      </c>
      <c r="B22" s="32"/>
      <c r="C22" s="72">
        <f t="shared" si="0"/>
        <v>5497.0761690000008</v>
      </c>
      <c r="D22" s="72"/>
      <c r="E22" s="72"/>
      <c r="F22" s="32"/>
      <c r="G22" s="37"/>
      <c r="H22" s="72"/>
      <c r="I22" s="37"/>
      <c r="J22" s="32"/>
      <c r="K22" s="72">
        <v>4205.1746810000004</v>
      </c>
      <c r="L22" s="72"/>
      <c r="M22" s="72"/>
      <c r="N22" s="32"/>
      <c r="O22" s="37"/>
      <c r="P22" s="72"/>
      <c r="Q22" s="37"/>
      <c r="R22" s="32"/>
      <c r="S22" s="72">
        <v>1291.9014880000004</v>
      </c>
      <c r="T22" s="72"/>
      <c r="U22" s="72"/>
      <c r="V22" s="32"/>
      <c r="W22" s="37"/>
      <c r="X22" s="72"/>
      <c r="Y22" s="37"/>
      <c r="Z22" s="32"/>
      <c r="AA22" s="72">
        <v>3921.251135</v>
      </c>
      <c r="AB22" s="72"/>
      <c r="AC22" s="72"/>
      <c r="AD22" s="32"/>
      <c r="AE22" s="37"/>
      <c r="AF22" s="72"/>
      <c r="AG22" s="37"/>
      <c r="AH22" s="32"/>
      <c r="AI22" s="72">
        <v>1575.8250340000004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 x14ac:dyDescent="0.3">
      <c r="A23" s="71" t="s">
        <v>336</v>
      </c>
      <c r="B23" s="32"/>
      <c r="C23" s="72">
        <f t="shared" si="0"/>
        <v>5579.4965159999992</v>
      </c>
      <c r="D23" s="72"/>
      <c r="E23" s="72"/>
      <c r="F23" s="32"/>
      <c r="G23" s="37"/>
      <c r="H23" s="72"/>
      <c r="I23" s="37"/>
      <c r="J23" s="32"/>
      <c r="K23" s="72">
        <v>4309.3738869999997</v>
      </c>
      <c r="L23" s="72"/>
      <c r="M23" s="72"/>
      <c r="N23" s="32"/>
      <c r="O23" s="37"/>
      <c r="P23" s="72"/>
      <c r="Q23" s="37"/>
      <c r="R23" s="32"/>
      <c r="S23" s="72">
        <v>1270.1226289999991</v>
      </c>
      <c r="T23" s="72"/>
      <c r="U23" s="72"/>
      <c r="V23" s="32"/>
      <c r="W23" s="37"/>
      <c r="X23" s="72"/>
      <c r="Y23" s="37"/>
      <c r="Z23" s="32"/>
      <c r="AA23" s="72">
        <v>3996.3891389999994</v>
      </c>
      <c r="AB23" s="72"/>
      <c r="AC23" s="72"/>
      <c r="AD23" s="32"/>
      <c r="AE23" s="37"/>
      <c r="AF23" s="72"/>
      <c r="AG23" s="37"/>
      <c r="AH23" s="32"/>
      <c r="AI23" s="72">
        <v>1583.1073769999991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 x14ac:dyDescent="0.3">
      <c r="A24" s="71" t="s">
        <v>337</v>
      </c>
      <c r="B24" s="32"/>
      <c r="C24" s="72">
        <f t="shared" si="0"/>
        <v>6061.2596159999994</v>
      </c>
      <c r="D24" s="72"/>
      <c r="E24" s="72"/>
      <c r="F24" s="32"/>
      <c r="G24" s="37"/>
      <c r="H24" s="72"/>
      <c r="I24" s="37"/>
      <c r="J24" s="32"/>
      <c r="K24" s="72">
        <v>4789.4491760000001</v>
      </c>
      <c r="L24" s="72"/>
      <c r="M24" s="72"/>
      <c r="N24" s="32"/>
      <c r="O24" s="37"/>
      <c r="P24" s="72"/>
      <c r="Q24" s="37"/>
      <c r="R24" s="32"/>
      <c r="S24" s="72">
        <v>1271.8104399999997</v>
      </c>
      <c r="T24" s="72"/>
      <c r="U24" s="72"/>
      <c r="V24" s="32"/>
      <c r="W24" s="37"/>
      <c r="X24" s="72"/>
      <c r="Y24" s="37"/>
      <c r="Z24" s="32"/>
      <c r="AA24" s="72">
        <v>4487.7967410000001</v>
      </c>
      <c r="AB24" s="72"/>
      <c r="AC24" s="72"/>
      <c r="AD24" s="32"/>
      <c r="AE24" s="37"/>
      <c r="AF24" s="72"/>
      <c r="AG24" s="37"/>
      <c r="AH24" s="32"/>
      <c r="AI24" s="72">
        <v>1573.4628749999997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 x14ac:dyDescent="0.3">
      <c r="A25" s="71" t="s">
        <v>338</v>
      </c>
      <c r="B25" s="32"/>
      <c r="C25" s="72">
        <f t="shared" si="0"/>
        <v>5281.251816</v>
      </c>
      <c r="D25" s="72"/>
      <c r="E25" s="72"/>
      <c r="F25" s="32"/>
      <c r="G25" s="37"/>
      <c r="H25" s="72"/>
      <c r="I25" s="37"/>
      <c r="J25" s="32"/>
      <c r="K25" s="72">
        <v>4066.030569999999</v>
      </c>
      <c r="L25" s="72"/>
      <c r="M25" s="72"/>
      <c r="N25" s="32"/>
      <c r="O25" s="37"/>
      <c r="P25" s="72"/>
      <c r="Q25" s="37"/>
      <c r="R25" s="32"/>
      <c r="S25" s="72">
        <v>1215.2212460000005</v>
      </c>
      <c r="T25" s="72"/>
      <c r="U25" s="72"/>
      <c r="V25" s="32"/>
      <c r="W25" s="37"/>
      <c r="X25" s="72"/>
      <c r="Y25" s="37"/>
      <c r="Z25" s="32"/>
      <c r="AA25" s="72">
        <v>3803.5120849999989</v>
      </c>
      <c r="AB25" s="72"/>
      <c r="AC25" s="72"/>
      <c r="AD25" s="32"/>
      <c r="AE25" s="37"/>
      <c r="AF25" s="72"/>
      <c r="AG25" s="37"/>
      <c r="AH25" s="32"/>
      <c r="AI25" s="72">
        <v>1477.7397310000006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 x14ac:dyDescent="0.3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7" spans="1:43" ht="14.4" thickTop="1" x14ac:dyDescent="0.3"/>
  </sheetData>
  <mergeCells count="24">
    <mergeCell ref="AA5:AG5"/>
    <mergeCell ref="AI5:AO5"/>
    <mergeCell ref="AA7:AC9"/>
    <mergeCell ref="AE7:AG7"/>
    <mergeCell ref="AI7:AK9"/>
    <mergeCell ref="AM7:AO7"/>
    <mergeCell ref="AE9:AG9"/>
    <mergeCell ref="AM9:AO9"/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1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 x14ac:dyDescent="0.3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 x14ac:dyDescent="0.3">
      <c r="A1" s="223" t="s">
        <v>665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6" ht="3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 x14ac:dyDescent="0.3">
      <c r="A4" s="216" t="s">
        <v>162</v>
      </c>
      <c r="B4" s="77"/>
      <c r="C4" s="216" t="s">
        <v>163</v>
      </c>
      <c r="D4" s="77"/>
      <c r="E4" s="219" t="s">
        <v>660</v>
      </c>
      <c r="F4" s="220"/>
      <c r="G4" s="220"/>
      <c r="H4" s="220"/>
      <c r="I4" s="220"/>
      <c r="J4" s="77"/>
      <c r="K4" s="219" t="s">
        <v>661</v>
      </c>
      <c r="L4" s="219"/>
      <c r="M4" s="219"/>
      <c r="N4" s="219"/>
      <c r="O4" s="219"/>
      <c r="P4" s="78"/>
      <c r="Q4" s="79" t="s">
        <v>662</v>
      </c>
      <c r="R4" s="77"/>
      <c r="S4" s="216" t="s">
        <v>523</v>
      </c>
      <c r="T4" s="77"/>
      <c r="U4" s="216" t="s">
        <v>536</v>
      </c>
    </row>
    <row r="5" spans="1:26" ht="3" customHeight="1" x14ac:dyDescent="0.3">
      <c r="A5" s="216"/>
      <c r="B5" s="77"/>
      <c r="C5" s="21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6"/>
      <c r="T5" s="77"/>
      <c r="U5" s="216"/>
    </row>
    <row r="6" spans="1:26" ht="26.25" customHeight="1" x14ac:dyDescent="0.3">
      <c r="A6" s="216"/>
      <c r="B6" s="77"/>
      <c r="C6" s="216"/>
      <c r="D6" s="77"/>
      <c r="E6" s="216" t="s">
        <v>648</v>
      </c>
      <c r="F6" s="77"/>
      <c r="G6" s="216" t="s">
        <v>663</v>
      </c>
      <c r="H6" s="217"/>
      <c r="I6" s="217"/>
      <c r="J6" s="77"/>
      <c r="K6" s="216" t="s">
        <v>648</v>
      </c>
      <c r="L6" s="77"/>
      <c r="M6" s="216" t="s">
        <v>663</v>
      </c>
      <c r="N6" s="217"/>
      <c r="O6" s="217"/>
      <c r="P6" s="78"/>
      <c r="Q6" s="30" t="s">
        <v>664</v>
      </c>
      <c r="R6" s="77"/>
      <c r="S6" s="216"/>
      <c r="T6" s="77"/>
      <c r="U6" s="216"/>
      <c r="Y6" s="31"/>
      <c r="Z6" s="31"/>
    </row>
    <row r="7" spans="1:26" ht="3" customHeight="1" x14ac:dyDescent="0.3">
      <c r="A7" s="216"/>
      <c r="B7" s="77"/>
      <c r="C7" s="216"/>
      <c r="D7" s="77"/>
      <c r="E7" s="216"/>
      <c r="F7" s="77"/>
      <c r="G7" s="77"/>
      <c r="H7" s="77"/>
      <c r="I7" s="77"/>
      <c r="J7" s="77"/>
      <c r="K7" s="216"/>
      <c r="L7" s="77"/>
      <c r="M7" s="77"/>
      <c r="N7" s="77"/>
      <c r="O7" s="77"/>
      <c r="P7" s="78"/>
      <c r="Q7" s="77"/>
      <c r="R7" s="77"/>
      <c r="S7" s="216"/>
      <c r="T7" s="77"/>
      <c r="U7" s="216"/>
    </row>
    <row r="8" spans="1:26" ht="37.5" customHeight="1" x14ac:dyDescent="0.3">
      <c r="A8" s="216"/>
      <c r="B8" s="77"/>
      <c r="C8" s="216"/>
      <c r="D8" s="77"/>
      <c r="E8" s="216"/>
      <c r="F8" s="77"/>
      <c r="G8" s="30" t="s">
        <v>657</v>
      </c>
      <c r="H8" s="77"/>
      <c r="I8" s="30" t="s">
        <v>658</v>
      </c>
      <c r="J8" s="77"/>
      <c r="K8" s="216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6"/>
      <c r="T8" s="77"/>
      <c r="U8" s="216"/>
      <c r="Y8" s="31"/>
      <c r="Z8" s="31"/>
    </row>
    <row r="9" spans="1:26" ht="6.75" customHeigh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 x14ac:dyDescent="0.3">
      <c r="A10" s="222">
        <v>2020</v>
      </c>
      <c r="B10" s="32"/>
      <c r="C10" s="81" t="s">
        <v>297</v>
      </c>
      <c r="D10" s="82"/>
      <c r="E10" s="83">
        <f>SUM(E11:E22)</f>
        <v>53757.392564000002</v>
      </c>
      <c r="F10" s="84"/>
      <c r="G10" s="85">
        <v>8.1438763941517323</v>
      </c>
      <c r="H10" s="86"/>
      <c r="I10" s="87"/>
      <c r="J10" s="82"/>
      <c r="K10" s="83">
        <f>SUM(K11:K22)</f>
        <v>51377.995482999992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2">
        <v>2020</v>
      </c>
      <c r="Y10" s="221"/>
      <c r="Z10" s="221"/>
    </row>
    <row r="11" spans="1:26" ht="13.5" customHeight="1" x14ac:dyDescent="0.3">
      <c r="A11" s="222"/>
      <c r="B11" s="32"/>
      <c r="C11" s="71" t="s">
        <v>327</v>
      </c>
      <c r="D11" s="32"/>
      <c r="E11" s="89">
        <v>5131.7928789999996</v>
      </c>
      <c r="F11" s="72"/>
      <c r="G11" s="90">
        <v>3.5138235101960049</v>
      </c>
      <c r="H11" s="91"/>
      <c r="I11" s="90">
        <v>11.888761322897551</v>
      </c>
      <c r="J11" s="32"/>
      <c r="K11" s="89">
        <v>4719.081021</v>
      </c>
      <c r="L11" s="72"/>
      <c r="M11" s="90">
        <v>0.84951699818627446</v>
      </c>
      <c r="N11" s="91"/>
      <c r="O11" s="90">
        <v>13.977812364408734</v>
      </c>
      <c r="P11" s="80"/>
      <c r="Q11" s="90">
        <v>5.6065701816154956</v>
      </c>
      <c r="R11" s="32"/>
      <c r="S11" s="71" t="s">
        <v>524</v>
      </c>
      <c r="T11" s="32"/>
      <c r="U11" s="222"/>
    </row>
    <row r="12" spans="1:26" ht="13.5" customHeight="1" x14ac:dyDescent="0.3">
      <c r="A12" s="222"/>
      <c r="B12" s="32"/>
      <c r="C12" s="71" t="s">
        <v>328</v>
      </c>
      <c r="D12" s="32"/>
      <c r="E12" s="89">
        <v>4861.6904059999997</v>
      </c>
      <c r="F12" s="72"/>
      <c r="G12" s="90">
        <v>0.20983498944444534</v>
      </c>
      <c r="H12" s="91"/>
      <c r="I12" s="90">
        <f>E12/E11*100-100</f>
        <v>-5.2633159476349221</v>
      </c>
      <c r="J12" s="32"/>
      <c r="K12" s="89">
        <v>4563.9744149999997</v>
      </c>
      <c r="L12" s="72"/>
      <c r="M12" s="90">
        <v>-1.71357040792644</v>
      </c>
      <c r="N12" s="91"/>
      <c r="O12" s="90">
        <f>K12/K11*100-100</f>
        <v>-3.286796842643156</v>
      </c>
      <c r="P12" s="80"/>
      <c r="Q12" s="90">
        <v>2.92206616166186</v>
      </c>
      <c r="R12" s="32"/>
      <c r="S12" s="71" t="s">
        <v>525</v>
      </c>
      <c r="T12" s="32"/>
      <c r="U12" s="222"/>
    </row>
    <row r="13" spans="1:26" ht="13.5" customHeight="1" x14ac:dyDescent="0.3">
      <c r="A13" s="222"/>
      <c r="B13" s="32"/>
      <c r="C13" s="71" t="s">
        <v>329</v>
      </c>
      <c r="D13" s="32"/>
      <c r="E13" s="89">
        <v>4492.6180079999995</v>
      </c>
      <c r="F13" s="72"/>
      <c r="G13" s="90">
        <v>-13.172631117113909</v>
      </c>
      <c r="H13" s="91"/>
      <c r="I13" s="90">
        <f t="shared" ref="I13:I22" si="0">E13/E12*100-100</f>
        <v>-7.5914418068356184</v>
      </c>
      <c r="J13" s="32"/>
      <c r="K13" s="89">
        <v>4260.3437419999991</v>
      </c>
      <c r="L13" s="72"/>
      <c r="M13" s="90">
        <v>-13.548884236856239</v>
      </c>
      <c r="N13" s="91"/>
      <c r="O13" s="90">
        <f t="shared" ref="O13:O22" si="1">K13/K12*100-100</f>
        <v>-6.6527689551038094</v>
      </c>
      <c r="P13" s="80"/>
      <c r="Q13" s="90">
        <v>-3.318338380101153</v>
      </c>
      <c r="R13" s="32"/>
      <c r="S13" s="71" t="s">
        <v>526</v>
      </c>
      <c r="T13" s="32"/>
      <c r="U13" s="222"/>
    </row>
    <row r="14" spans="1:26" ht="13.5" customHeight="1" x14ac:dyDescent="0.3">
      <c r="A14" s="222"/>
      <c r="B14" s="32"/>
      <c r="C14" s="71" t="s">
        <v>330</v>
      </c>
      <c r="D14" s="32"/>
      <c r="E14" s="89">
        <v>2919.7189689999996</v>
      </c>
      <c r="F14" s="72"/>
      <c r="G14" s="90">
        <v>-41.459762361009126</v>
      </c>
      <c r="H14" s="91"/>
      <c r="I14" s="90">
        <f t="shared" si="0"/>
        <v>-35.01074509782805</v>
      </c>
      <c r="J14" s="32"/>
      <c r="K14" s="89">
        <v>2773.122496</v>
      </c>
      <c r="L14" s="72"/>
      <c r="M14" s="90">
        <v>-40.606125369257427</v>
      </c>
      <c r="N14" s="91"/>
      <c r="O14" s="90">
        <f t="shared" si="1"/>
        <v>-34.908480067897756</v>
      </c>
      <c r="P14" s="80"/>
      <c r="Q14" s="90">
        <v>-18.245356562838353</v>
      </c>
      <c r="R14" s="32"/>
      <c r="S14" s="71" t="s">
        <v>527</v>
      </c>
      <c r="T14" s="32"/>
      <c r="U14" s="222"/>
    </row>
    <row r="15" spans="1:26" ht="13.5" customHeight="1" x14ac:dyDescent="0.3">
      <c r="A15" s="222"/>
      <c r="B15" s="32"/>
      <c r="C15" s="71" t="s">
        <v>331</v>
      </c>
      <c r="D15" s="32"/>
      <c r="E15" s="89">
        <v>3426.5797159999988</v>
      </c>
      <c r="F15" s="72"/>
      <c r="G15" s="90">
        <v>-38.715509772361514</v>
      </c>
      <c r="H15" s="91"/>
      <c r="I15" s="90">
        <f t="shared" si="0"/>
        <v>17.359915539186233</v>
      </c>
      <c r="J15" s="32"/>
      <c r="K15" s="89">
        <v>3378.5813059999991</v>
      </c>
      <c r="L15" s="72"/>
      <c r="M15" s="90">
        <v>-34.825479475363778</v>
      </c>
      <c r="N15" s="91"/>
      <c r="O15" s="90">
        <f t="shared" si="1"/>
        <v>21.833107295956935</v>
      </c>
      <c r="P15" s="80"/>
      <c r="Q15" s="90">
        <v>-31.194609657984557</v>
      </c>
      <c r="R15" s="32"/>
      <c r="S15" s="71" t="s">
        <v>528</v>
      </c>
      <c r="T15" s="32"/>
      <c r="U15" s="222"/>
    </row>
    <row r="16" spans="1:26" ht="13.5" customHeight="1" x14ac:dyDescent="0.3">
      <c r="A16" s="222"/>
      <c r="B16" s="32"/>
      <c r="C16" s="71" t="s">
        <v>332</v>
      </c>
      <c r="D16" s="32"/>
      <c r="E16" s="89">
        <v>4240.1585869999981</v>
      </c>
      <c r="F16" s="72"/>
      <c r="G16" s="90">
        <v>-10.603685283975139</v>
      </c>
      <c r="H16" s="91"/>
      <c r="I16" s="90">
        <f t="shared" si="0"/>
        <v>23.743176532595783</v>
      </c>
      <c r="J16" s="32"/>
      <c r="K16" s="89">
        <v>4127.661920999999</v>
      </c>
      <c r="L16" s="72"/>
      <c r="M16" s="90">
        <v>-8.118761131449844</v>
      </c>
      <c r="N16" s="91"/>
      <c r="O16" s="90">
        <f t="shared" si="1"/>
        <v>22.171454440646812</v>
      </c>
      <c r="P16" s="80"/>
      <c r="Q16" s="90">
        <v>-30.906420110623017</v>
      </c>
      <c r="R16" s="32"/>
      <c r="S16" s="71" t="s">
        <v>529</v>
      </c>
      <c r="T16" s="32"/>
      <c r="U16" s="222"/>
    </row>
    <row r="17" spans="1:21" ht="13.5" customHeight="1" x14ac:dyDescent="0.3">
      <c r="A17" s="222"/>
      <c r="B17" s="32"/>
      <c r="C17" s="71" t="s">
        <v>333</v>
      </c>
      <c r="D17" s="32"/>
      <c r="E17" s="89">
        <v>5032.5004150000013</v>
      </c>
      <c r="F17" s="72"/>
      <c r="G17" s="90">
        <v>-6.8206845913270371</v>
      </c>
      <c r="H17" s="91"/>
      <c r="I17" s="90">
        <f t="shared" si="0"/>
        <v>18.686608336519825</v>
      </c>
      <c r="J17" s="32"/>
      <c r="K17" s="89">
        <v>4907.7935020000014</v>
      </c>
      <c r="L17" s="72"/>
      <c r="M17" s="90">
        <v>-3.5883393061952944</v>
      </c>
      <c r="N17" s="91"/>
      <c r="O17" s="90">
        <f t="shared" si="1"/>
        <v>18.900084259105256</v>
      </c>
      <c r="P17" s="80"/>
      <c r="Q17" s="90">
        <v>-19.294315102545795</v>
      </c>
      <c r="R17" s="32"/>
      <c r="S17" s="71" t="s">
        <v>530</v>
      </c>
      <c r="T17" s="32"/>
      <c r="U17" s="222"/>
    </row>
    <row r="18" spans="1:21" ht="13.5" customHeight="1" x14ac:dyDescent="0.3">
      <c r="A18" s="222"/>
      <c r="B18" s="32"/>
      <c r="C18" s="71" t="s">
        <v>334</v>
      </c>
      <c r="D18" s="32"/>
      <c r="E18" s="89">
        <v>3742.4069159999999</v>
      </c>
      <c r="F18" s="72"/>
      <c r="G18" s="90">
        <v>-2.1562946479056819</v>
      </c>
      <c r="H18" s="91"/>
      <c r="I18" s="90">
        <f t="shared" si="0"/>
        <v>-25.635238800074717</v>
      </c>
      <c r="J18" s="32"/>
      <c r="K18" s="89">
        <v>3564.8279840000005</v>
      </c>
      <c r="L18" s="72"/>
      <c r="M18" s="90">
        <v>-1.1810010682524563</v>
      </c>
      <c r="N18" s="91"/>
      <c r="O18" s="90">
        <f t="shared" si="1"/>
        <v>-27.363936918958018</v>
      </c>
      <c r="P18" s="80"/>
      <c r="Q18" s="90">
        <v>-6.8280162396534649</v>
      </c>
      <c r="R18" s="32"/>
      <c r="S18" s="71" t="s">
        <v>531</v>
      </c>
      <c r="T18" s="32"/>
      <c r="U18" s="222"/>
    </row>
    <row r="19" spans="1:21" ht="13.5" customHeight="1" x14ac:dyDescent="0.3">
      <c r="A19" s="222"/>
      <c r="B19" s="32"/>
      <c r="C19" s="71" t="s">
        <v>335</v>
      </c>
      <c r="D19" s="32"/>
      <c r="E19" s="89">
        <v>5011.1031449999991</v>
      </c>
      <c r="F19" s="72"/>
      <c r="G19" s="90">
        <v>0.38992786993317452</v>
      </c>
      <c r="H19" s="91"/>
      <c r="I19" s="90">
        <f t="shared" si="0"/>
        <v>33.900542016847851</v>
      </c>
      <c r="J19" s="32"/>
      <c r="K19" s="89">
        <v>4821.5270200000004</v>
      </c>
      <c r="L19" s="72"/>
      <c r="M19" s="90">
        <v>1.0769795270342541</v>
      </c>
      <c r="N19" s="91"/>
      <c r="O19" s="90">
        <f t="shared" si="1"/>
        <v>35.252725843727546</v>
      </c>
      <c r="P19" s="80"/>
      <c r="Q19" s="90">
        <v>-3.0342310870902764</v>
      </c>
      <c r="R19" s="32"/>
      <c r="S19" s="71" t="s">
        <v>532</v>
      </c>
      <c r="T19" s="32"/>
      <c r="U19" s="222"/>
    </row>
    <row r="20" spans="1:21" ht="13.5" customHeight="1" x14ac:dyDescent="0.3">
      <c r="A20" s="222"/>
      <c r="B20" s="32"/>
      <c r="C20" s="71" t="s">
        <v>336</v>
      </c>
      <c r="D20" s="32"/>
      <c r="E20" s="89">
        <v>5449.2348420000017</v>
      </c>
      <c r="F20" s="72"/>
      <c r="G20" s="90">
        <v>-2.2426382088383718</v>
      </c>
      <c r="H20" s="91"/>
      <c r="I20" s="90">
        <f t="shared" si="0"/>
        <v>8.7432184954557215</v>
      </c>
      <c r="J20" s="32"/>
      <c r="K20" s="89">
        <v>5256.4676770000005</v>
      </c>
      <c r="L20" s="72"/>
      <c r="M20" s="90">
        <v>-1.3109299093960374</v>
      </c>
      <c r="N20" s="91"/>
      <c r="O20" s="90">
        <f t="shared" si="1"/>
        <v>9.0208072089161533</v>
      </c>
      <c r="P20" s="80"/>
      <c r="Q20" s="90">
        <v>-1.3065467255923835</v>
      </c>
      <c r="R20" s="32"/>
      <c r="S20" s="71" t="s">
        <v>533</v>
      </c>
      <c r="T20" s="32"/>
      <c r="U20" s="222"/>
    </row>
    <row r="21" spans="1:21" ht="13.5" customHeight="1" x14ac:dyDescent="0.3">
      <c r="A21" s="222"/>
      <c r="B21" s="32"/>
      <c r="C21" s="71" t="s">
        <v>337</v>
      </c>
      <c r="D21" s="32"/>
      <c r="E21" s="89">
        <v>5194.6626829999996</v>
      </c>
      <c r="F21" s="72"/>
      <c r="G21" s="90">
        <v>-0.47476926232332062</v>
      </c>
      <c r="H21" s="91"/>
      <c r="I21" s="90">
        <f t="shared" si="0"/>
        <v>-4.6717046774693216</v>
      </c>
      <c r="J21" s="32"/>
      <c r="K21" s="89">
        <v>4994.8237410000011</v>
      </c>
      <c r="L21" s="72"/>
      <c r="M21" s="90">
        <v>2.6100853558907744</v>
      </c>
      <c r="N21" s="91"/>
      <c r="O21" s="90">
        <f t="shared" si="1"/>
        <v>-4.9775619689404493</v>
      </c>
      <c r="P21" s="80"/>
      <c r="Q21" s="90">
        <v>-0.82561902725181824</v>
      </c>
      <c r="R21" s="32"/>
      <c r="S21" s="71" t="s">
        <v>534</v>
      </c>
      <c r="T21" s="32"/>
      <c r="U21" s="222"/>
    </row>
    <row r="22" spans="1:21" ht="13.5" customHeight="1" x14ac:dyDescent="0.3">
      <c r="A22" s="222"/>
      <c r="B22" s="32"/>
      <c r="C22" s="71" t="s">
        <v>338</v>
      </c>
      <c r="D22" s="32"/>
      <c r="E22" s="89">
        <v>4254.9259980000006</v>
      </c>
      <c r="F22" s="72"/>
      <c r="G22" s="90">
        <v>-7.2296153289833853</v>
      </c>
      <c r="H22" s="91"/>
      <c r="I22" s="90">
        <f t="shared" si="0"/>
        <v>-18.090427470399035</v>
      </c>
      <c r="J22" s="32"/>
      <c r="K22" s="89">
        <v>4009.7906580000003</v>
      </c>
      <c r="L22" s="72"/>
      <c r="M22" s="90">
        <v>-3.1533543916064275</v>
      </c>
      <c r="N22" s="91"/>
      <c r="O22" s="90">
        <f t="shared" si="1"/>
        <v>-19.721077941436832</v>
      </c>
      <c r="P22" s="80"/>
      <c r="Q22" s="90">
        <v>-3.1298532264823109</v>
      </c>
      <c r="R22" s="32"/>
      <c r="S22" s="71" t="s">
        <v>535</v>
      </c>
      <c r="T22" s="32"/>
      <c r="U22" s="222"/>
    </row>
    <row r="23" spans="1:21" ht="6.75" customHeight="1" x14ac:dyDescent="0.3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 x14ac:dyDescent="0.3">
      <c r="A24" s="222">
        <v>2021</v>
      </c>
      <c r="B24" s="32"/>
      <c r="C24" s="81" t="s">
        <v>297</v>
      </c>
      <c r="D24" s="82"/>
      <c r="E24" s="83">
        <f>SUM(E25:E36)</f>
        <v>63531.981559000007</v>
      </c>
      <c r="F24" s="84"/>
      <c r="G24" s="85">
        <f t="shared" ref="G24:G36" si="2">E24/E10*100-100</f>
        <v>18.182781062833399</v>
      </c>
      <c r="H24" s="86"/>
      <c r="I24" s="87"/>
      <c r="J24" s="82"/>
      <c r="K24" s="83">
        <f>SUM(K25:K36)</f>
        <v>59989.18248399999</v>
      </c>
      <c r="L24" s="84"/>
      <c r="M24" s="85">
        <f t="shared" ref="M24:M36" si="3">K24/K10*100-100</f>
        <v>16.760457312604331</v>
      </c>
      <c r="N24" s="86"/>
      <c r="O24" s="87"/>
      <c r="P24" s="88"/>
      <c r="Q24" s="87"/>
      <c r="R24" s="32"/>
      <c r="S24" s="81" t="s">
        <v>297</v>
      </c>
      <c r="T24" s="32"/>
      <c r="U24" s="222">
        <v>2021</v>
      </c>
    </row>
    <row r="25" spans="1:21" ht="13.5" customHeight="1" x14ac:dyDescent="0.3">
      <c r="A25" s="222"/>
      <c r="B25" s="32"/>
      <c r="C25" s="71" t="s">
        <v>327</v>
      </c>
      <c r="D25" s="32"/>
      <c r="E25" s="72">
        <v>4604.6227799999997</v>
      </c>
      <c r="F25" s="72"/>
      <c r="G25" s="90">
        <f t="shared" si="2"/>
        <v>-10.272630081335748</v>
      </c>
      <c r="H25" s="91"/>
      <c r="I25" s="90">
        <f>E25/E22*100-100</f>
        <v>8.2186337004303169</v>
      </c>
      <c r="J25" s="32"/>
      <c r="K25" s="72">
        <v>4356.0904959999998</v>
      </c>
      <c r="L25" s="72"/>
      <c r="M25" s="90">
        <f t="shared" si="3"/>
        <v>-7.6919748439301117</v>
      </c>
      <c r="N25" s="91"/>
      <c r="O25" s="90">
        <f>K25/K22*100-100</f>
        <v>8.6363570454505094</v>
      </c>
      <c r="P25" s="80"/>
      <c r="Q25" s="90">
        <v>-5.9147979250201956</v>
      </c>
      <c r="R25" s="32"/>
      <c r="S25" s="71" t="s">
        <v>524</v>
      </c>
      <c r="T25" s="32"/>
      <c r="U25" s="222"/>
    </row>
    <row r="26" spans="1:21" ht="13.5" customHeight="1" x14ac:dyDescent="0.3">
      <c r="A26" s="222"/>
      <c r="B26" s="32"/>
      <c r="C26" s="71" t="s">
        <v>328</v>
      </c>
      <c r="D26" s="32"/>
      <c r="E26" s="72">
        <v>4978.6996230000004</v>
      </c>
      <c r="F26" s="72"/>
      <c r="G26" s="90">
        <f t="shared" si="2"/>
        <v>2.4067599379753943</v>
      </c>
      <c r="H26" s="91"/>
      <c r="I26" s="90">
        <f>E26/E25*100-100</f>
        <v>8.1239411103291417</v>
      </c>
      <c r="J26" s="32"/>
      <c r="K26" s="72">
        <v>4651.7651639999995</v>
      </c>
      <c r="L26" s="72"/>
      <c r="M26" s="90">
        <f t="shared" si="3"/>
        <v>1.9235591836682033</v>
      </c>
      <c r="N26" s="91"/>
      <c r="O26" s="90">
        <f>K26/K25*100-100</f>
        <v>6.7876153691367165</v>
      </c>
      <c r="P26" s="80"/>
      <c r="Q26" s="90">
        <v>-5.0874370615051703</v>
      </c>
      <c r="R26" s="32"/>
      <c r="S26" s="71" t="s">
        <v>525</v>
      </c>
      <c r="T26" s="32"/>
      <c r="U26" s="222"/>
    </row>
    <row r="27" spans="1:21" ht="13.5" customHeight="1" x14ac:dyDescent="0.3">
      <c r="A27" s="222"/>
      <c r="B27" s="32"/>
      <c r="C27" s="71" t="s">
        <v>329</v>
      </c>
      <c r="D27" s="32"/>
      <c r="E27" s="72">
        <v>5813.5444889999999</v>
      </c>
      <c r="F27" s="72"/>
      <c r="G27" s="90">
        <f t="shared" si="2"/>
        <v>29.402154348485197</v>
      </c>
      <c r="H27" s="91"/>
      <c r="I27" s="90">
        <f t="shared" ref="I27:I36" si="4">E27/E26*100-100</f>
        <v>16.768331677277402</v>
      </c>
      <c r="J27" s="32"/>
      <c r="K27" s="72">
        <v>5486.312758</v>
      </c>
      <c r="L27" s="72"/>
      <c r="M27" s="90">
        <f t="shared" si="3"/>
        <v>28.776293422381826</v>
      </c>
      <c r="N27" s="91"/>
      <c r="O27" s="90">
        <f t="shared" ref="O27:O36" si="5">K27/K26*100-100</f>
        <v>17.940449798682081</v>
      </c>
      <c r="P27" s="80"/>
      <c r="Q27" s="90">
        <v>6.2871685112412052</v>
      </c>
      <c r="R27" s="32"/>
      <c r="S27" s="71" t="s">
        <v>526</v>
      </c>
      <c r="T27" s="32"/>
      <c r="U27" s="222"/>
    </row>
    <row r="28" spans="1:21" ht="13.5" customHeight="1" x14ac:dyDescent="0.3">
      <c r="A28" s="222"/>
      <c r="B28" s="32"/>
      <c r="C28" s="71" t="s">
        <v>330</v>
      </c>
      <c r="D28" s="32"/>
      <c r="E28" s="72">
        <v>5323.1113060000007</v>
      </c>
      <c r="F28" s="72"/>
      <c r="G28" s="90">
        <f t="shared" si="2"/>
        <v>82.31587911432311</v>
      </c>
      <c r="H28" s="91"/>
      <c r="I28" s="90">
        <f t="shared" si="4"/>
        <v>-8.436044205526656</v>
      </c>
      <c r="J28" s="32"/>
      <c r="K28" s="72">
        <v>5049.946992000001</v>
      </c>
      <c r="L28" s="72"/>
      <c r="M28" s="90">
        <f t="shared" si="3"/>
        <v>82.103278859269011</v>
      </c>
      <c r="N28" s="91"/>
      <c r="O28" s="90">
        <f t="shared" si="5"/>
        <v>-7.9537165533208309</v>
      </c>
      <c r="P28" s="80"/>
      <c r="Q28" s="90">
        <v>31.296394534041781</v>
      </c>
      <c r="R28" s="32"/>
      <c r="S28" s="71" t="s">
        <v>527</v>
      </c>
      <c r="T28" s="32"/>
      <c r="U28" s="222"/>
    </row>
    <row r="29" spans="1:21" ht="13.5" customHeight="1" x14ac:dyDescent="0.3">
      <c r="A29" s="222"/>
      <c r="B29" s="32"/>
      <c r="C29" s="71" t="s">
        <v>331</v>
      </c>
      <c r="D29" s="32"/>
      <c r="E29" s="72">
        <v>5301.0038320000003</v>
      </c>
      <c r="F29" s="72"/>
      <c r="G29" s="90">
        <f t="shared" si="2"/>
        <v>54.702480938867552</v>
      </c>
      <c r="H29" s="91"/>
      <c r="I29" s="90">
        <f t="shared" si="4"/>
        <v>-0.41531113533322639</v>
      </c>
      <c r="J29" s="32"/>
      <c r="K29" s="72">
        <v>5027.9753050000008</v>
      </c>
      <c r="L29" s="72"/>
      <c r="M29" s="90">
        <f t="shared" si="3"/>
        <v>48.819129972419319</v>
      </c>
      <c r="N29" s="91"/>
      <c r="O29" s="90">
        <f t="shared" si="5"/>
        <v>-0.43508747784495938</v>
      </c>
      <c r="P29" s="80"/>
      <c r="Q29" s="90">
        <v>51.654082161326983</v>
      </c>
      <c r="R29" s="32"/>
      <c r="S29" s="71" t="s">
        <v>528</v>
      </c>
      <c r="T29" s="32"/>
      <c r="U29" s="222"/>
    </row>
    <row r="30" spans="1:21" ht="13.5" customHeight="1" x14ac:dyDescent="0.3">
      <c r="A30" s="222"/>
      <c r="B30" s="32"/>
      <c r="C30" s="71" t="s">
        <v>332</v>
      </c>
      <c r="D30" s="32"/>
      <c r="E30" s="72">
        <v>5148.1089339999999</v>
      </c>
      <c r="F30" s="72"/>
      <c r="G30" s="90">
        <f t="shared" si="2"/>
        <v>21.413122371972307</v>
      </c>
      <c r="H30" s="91"/>
      <c r="I30" s="90">
        <f t="shared" si="4"/>
        <v>-2.8842631102629355</v>
      </c>
      <c r="J30" s="32"/>
      <c r="K30" s="72">
        <v>4858.8919309999992</v>
      </c>
      <c r="L30" s="72"/>
      <c r="M30" s="90">
        <f t="shared" si="3"/>
        <v>17.715356150652156</v>
      </c>
      <c r="N30" s="91"/>
      <c r="O30" s="90">
        <f t="shared" si="5"/>
        <v>-3.3628521172699379</v>
      </c>
      <c r="P30" s="80"/>
      <c r="Q30" s="90">
        <v>48.984912202080864</v>
      </c>
      <c r="R30" s="32"/>
      <c r="S30" s="71" t="s">
        <v>529</v>
      </c>
      <c r="T30" s="32"/>
      <c r="U30" s="222"/>
    </row>
    <row r="31" spans="1:21" ht="13.5" customHeight="1" x14ac:dyDescent="0.3">
      <c r="A31" s="222"/>
      <c r="B31" s="32"/>
      <c r="C31" s="71" t="s">
        <v>333</v>
      </c>
      <c r="D31" s="32"/>
      <c r="E31" s="72">
        <v>5584.190869</v>
      </c>
      <c r="F31" s="72"/>
      <c r="G31" s="90">
        <f t="shared" si="2"/>
        <v>10.962551584806945</v>
      </c>
      <c r="H31" s="91"/>
      <c r="I31" s="90">
        <f t="shared" si="4"/>
        <v>8.4707208140052188</v>
      </c>
      <c r="J31" s="32"/>
      <c r="K31" s="72">
        <v>5295.4879550000005</v>
      </c>
      <c r="L31" s="72"/>
      <c r="M31" s="90">
        <f t="shared" si="3"/>
        <v>7.8995673481781097</v>
      </c>
      <c r="N31" s="91"/>
      <c r="O31" s="90">
        <f t="shared" si="5"/>
        <v>8.9855059589717143</v>
      </c>
      <c r="P31" s="80"/>
      <c r="Q31" s="90">
        <v>26.25405342033828</v>
      </c>
      <c r="R31" s="32"/>
      <c r="S31" s="71" t="s">
        <v>530</v>
      </c>
      <c r="T31" s="32"/>
      <c r="U31" s="222"/>
    </row>
    <row r="32" spans="1:21" ht="13.5" customHeight="1" x14ac:dyDescent="0.3">
      <c r="A32" s="222"/>
      <c r="B32" s="32"/>
      <c r="C32" s="71" t="s">
        <v>334</v>
      </c>
      <c r="D32" s="32"/>
      <c r="E32" s="72">
        <v>4359.6156090000022</v>
      </c>
      <c r="F32" s="72"/>
      <c r="G32" s="90">
        <f t="shared" si="2"/>
        <v>16.492292443166349</v>
      </c>
      <c r="H32" s="91"/>
      <c r="I32" s="90">
        <f t="shared" si="4"/>
        <v>-21.929323132525568</v>
      </c>
      <c r="J32" s="32"/>
      <c r="K32" s="72">
        <v>4018.3240300000016</v>
      </c>
      <c r="L32" s="72"/>
      <c r="M32" s="90">
        <f t="shared" si="3"/>
        <v>12.721400528592824</v>
      </c>
      <c r="N32" s="91"/>
      <c r="O32" s="90">
        <f t="shared" si="5"/>
        <v>-24.117964876005431</v>
      </c>
      <c r="P32" s="80"/>
      <c r="Q32" s="90">
        <v>15.95727218813154</v>
      </c>
      <c r="R32" s="32"/>
      <c r="S32" s="71" t="s">
        <v>531</v>
      </c>
      <c r="T32" s="32"/>
      <c r="U32" s="222"/>
    </row>
    <row r="33" spans="1:21" ht="13.5" customHeight="1" x14ac:dyDescent="0.3">
      <c r="A33" s="222"/>
      <c r="B33" s="32"/>
      <c r="C33" s="71" t="s">
        <v>335</v>
      </c>
      <c r="D33" s="32"/>
      <c r="E33" s="72">
        <v>5497.0761690000008</v>
      </c>
      <c r="F33" s="72"/>
      <c r="G33" s="90">
        <f t="shared" si="2"/>
        <v>9.6979249865351278</v>
      </c>
      <c r="H33" s="91"/>
      <c r="I33" s="90">
        <f t="shared" si="4"/>
        <v>26.09084520322898</v>
      </c>
      <c r="J33" s="32"/>
      <c r="K33" s="72">
        <v>5168.7280890000002</v>
      </c>
      <c r="L33" s="72"/>
      <c r="M33" s="90">
        <f t="shared" si="3"/>
        <v>7.2010603188530808</v>
      </c>
      <c r="N33" s="91"/>
      <c r="O33" s="90">
        <f t="shared" si="5"/>
        <v>28.62895203102866</v>
      </c>
      <c r="P33" s="80"/>
      <c r="Q33" s="90">
        <v>12.00399618062788</v>
      </c>
      <c r="R33" s="32"/>
      <c r="S33" s="71" t="s">
        <v>532</v>
      </c>
      <c r="T33" s="32"/>
      <c r="U33" s="222"/>
    </row>
    <row r="34" spans="1:21" ht="13.5" customHeight="1" x14ac:dyDescent="0.3">
      <c r="A34" s="222"/>
      <c r="B34" s="32"/>
      <c r="C34" s="71" t="s">
        <v>336</v>
      </c>
      <c r="D34" s="32"/>
      <c r="E34" s="72">
        <v>5579.4965159999983</v>
      </c>
      <c r="F34" s="72"/>
      <c r="G34" s="90">
        <f t="shared" si="2"/>
        <v>2.3904580693789228</v>
      </c>
      <c r="H34" s="91"/>
      <c r="I34" s="90">
        <f t="shared" si="4"/>
        <v>1.4993488259230645</v>
      </c>
      <c r="J34" s="32"/>
      <c r="K34" s="72">
        <v>5277.3118449999984</v>
      </c>
      <c r="L34" s="72"/>
      <c r="M34" s="90">
        <f t="shared" si="3"/>
        <v>0.39654325453579986</v>
      </c>
      <c r="N34" s="91"/>
      <c r="O34" s="90">
        <f t="shared" si="5"/>
        <v>2.1007829030721155</v>
      </c>
      <c r="P34" s="80"/>
      <c r="Q34" s="90">
        <v>8.6845423150525392</v>
      </c>
      <c r="R34" s="32"/>
      <c r="S34" s="71" t="s">
        <v>533</v>
      </c>
      <c r="T34" s="32"/>
      <c r="U34" s="222"/>
    </row>
    <row r="35" spans="1:21" ht="13.5" customHeight="1" x14ac:dyDescent="0.3">
      <c r="A35" s="222"/>
      <c r="B35" s="32"/>
      <c r="C35" s="71" t="s">
        <v>337</v>
      </c>
      <c r="D35" s="32"/>
      <c r="E35" s="72">
        <v>6061.2596159999994</v>
      </c>
      <c r="F35" s="72"/>
      <c r="G35" s="90">
        <f t="shared" si="2"/>
        <v>16.682448618579528</v>
      </c>
      <c r="H35" s="91"/>
      <c r="I35" s="90">
        <f t="shared" si="4"/>
        <v>8.6345264060740448</v>
      </c>
      <c r="J35" s="32"/>
      <c r="K35" s="72">
        <v>5822.1403019999989</v>
      </c>
      <c r="L35" s="72"/>
      <c r="M35" s="90">
        <f t="shared" si="3"/>
        <v>16.563478591025586</v>
      </c>
      <c r="N35" s="91"/>
      <c r="O35" s="90">
        <f t="shared" si="5"/>
        <v>10.323976922383309</v>
      </c>
      <c r="P35" s="80"/>
      <c r="Q35" s="90">
        <v>9.4719359152860108</v>
      </c>
      <c r="R35" s="32"/>
      <c r="S35" s="71" t="s">
        <v>534</v>
      </c>
      <c r="T35" s="32"/>
      <c r="U35" s="222"/>
    </row>
    <row r="36" spans="1:21" ht="13.5" customHeight="1" x14ac:dyDescent="0.3">
      <c r="A36" s="222"/>
      <c r="B36" s="32"/>
      <c r="C36" s="71" t="s">
        <v>338</v>
      </c>
      <c r="D36" s="32"/>
      <c r="E36" s="72">
        <v>5281.251816</v>
      </c>
      <c r="F36" s="72"/>
      <c r="G36" s="90">
        <f t="shared" si="2"/>
        <v>24.120885262926237</v>
      </c>
      <c r="H36" s="91"/>
      <c r="I36" s="90">
        <f t="shared" si="4"/>
        <v>-12.868740978211861</v>
      </c>
      <c r="J36" s="32"/>
      <c r="K36" s="72">
        <v>4976.207617</v>
      </c>
      <c r="L36" s="72"/>
      <c r="M36" s="90">
        <f t="shared" si="3"/>
        <v>24.101431756091429</v>
      </c>
      <c r="N36" s="91"/>
      <c r="O36" s="90">
        <f t="shared" si="5"/>
        <v>-14.529582612590204</v>
      </c>
      <c r="P36" s="80"/>
      <c r="Q36" s="90">
        <v>13.579491171747321</v>
      </c>
      <c r="R36" s="32"/>
      <c r="S36" s="71" t="s">
        <v>535</v>
      </c>
      <c r="T36" s="32"/>
      <c r="U36" s="222"/>
    </row>
    <row r="37" spans="1:21" ht="6.75" customHeight="1" x14ac:dyDescent="0.3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 x14ac:dyDescent="0.3">
      <c r="A38" s="222">
        <v>2022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2">
        <v>2022</v>
      </c>
    </row>
    <row r="39" spans="1:21" ht="13.5" customHeight="1" x14ac:dyDescent="0.3">
      <c r="A39" s="222"/>
      <c r="B39" s="32"/>
      <c r="C39" s="71" t="s">
        <v>327</v>
      </c>
      <c r="D39" s="32"/>
      <c r="E39" s="72">
        <v>5628.7224229999993</v>
      </c>
      <c r="F39" s="72"/>
      <c r="G39" s="90">
        <f t="shared" ref="G39" si="6">E39/E25*100-100</f>
        <v>22.240684892759006</v>
      </c>
      <c r="H39" s="91"/>
      <c r="I39" s="90">
        <f>E39/E36*100-100</f>
        <v>6.5793228406058546</v>
      </c>
      <c r="J39" s="32"/>
      <c r="K39" s="72">
        <v>5204.0897679999989</v>
      </c>
      <c r="L39" s="72"/>
      <c r="M39" s="90">
        <f t="shared" ref="M39" si="7">K39/K25*100-100</f>
        <v>19.466980146043312</v>
      </c>
      <c r="N39" s="91"/>
      <c r="O39" s="90">
        <f>K39/K36*100-100</f>
        <v>4.5794341502451488</v>
      </c>
      <c r="P39" s="80"/>
      <c r="Q39" s="90">
        <v>20.755503801082284</v>
      </c>
      <c r="R39" s="32"/>
      <c r="S39" s="71" t="s">
        <v>524</v>
      </c>
      <c r="T39" s="32"/>
      <c r="U39" s="222"/>
    </row>
    <row r="40" spans="1:21" ht="6.75" customHeight="1" thickBot="1" x14ac:dyDescent="0.35">
      <c r="A40" s="74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3"/>
      <c r="R40" s="93"/>
      <c r="S40" s="93"/>
      <c r="T40" s="93"/>
      <c r="U40" s="74"/>
    </row>
    <row r="41" spans="1:21" ht="14.4" thickTop="1" x14ac:dyDescent="0.3"/>
  </sheetData>
  <mergeCells count="18">
    <mergeCell ref="U24:U36"/>
    <mergeCell ref="U38:U39"/>
    <mergeCell ref="A38:A39"/>
    <mergeCell ref="A10:A22"/>
    <mergeCell ref="A24:A36"/>
    <mergeCell ref="U10:U22"/>
    <mergeCell ref="A4:A8"/>
    <mergeCell ref="C4:C8"/>
    <mergeCell ref="A1:U1"/>
    <mergeCell ref="S4:S8"/>
    <mergeCell ref="U4:U8"/>
    <mergeCell ref="Y10:Z10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1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 x14ac:dyDescent="0.3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 x14ac:dyDescent="0.3">
      <c r="A1" s="225" t="s">
        <v>666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6" ht="3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 x14ac:dyDescent="0.3">
      <c r="A4" s="216" t="s">
        <v>162</v>
      </c>
      <c r="B4" s="77"/>
      <c r="C4" s="216" t="s">
        <v>163</v>
      </c>
      <c r="D4" s="77"/>
      <c r="E4" s="219" t="s">
        <v>660</v>
      </c>
      <c r="F4" s="220"/>
      <c r="G4" s="220"/>
      <c r="H4" s="220"/>
      <c r="I4" s="220"/>
      <c r="J4" s="77"/>
      <c r="K4" s="219" t="s">
        <v>661</v>
      </c>
      <c r="L4" s="219"/>
      <c r="M4" s="219"/>
      <c r="N4" s="219"/>
      <c r="O4" s="219"/>
      <c r="P4" s="78"/>
      <c r="Q4" s="79" t="s">
        <v>662</v>
      </c>
      <c r="R4" s="77"/>
      <c r="S4" s="216" t="s">
        <v>523</v>
      </c>
      <c r="T4" s="77"/>
      <c r="U4" s="216" t="s">
        <v>536</v>
      </c>
    </row>
    <row r="5" spans="1:26" ht="3" customHeight="1" x14ac:dyDescent="0.3">
      <c r="A5" s="216"/>
      <c r="B5" s="77"/>
      <c r="C5" s="21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6"/>
      <c r="T5" s="77"/>
      <c r="U5" s="216"/>
    </row>
    <row r="6" spans="1:26" ht="26.25" customHeight="1" x14ac:dyDescent="0.3">
      <c r="A6" s="216"/>
      <c r="B6" s="77"/>
      <c r="C6" s="216"/>
      <c r="D6" s="77"/>
      <c r="E6" s="216" t="s">
        <v>648</v>
      </c>
      <c r="F6" s="77"/>
      <c r="G6" s="216" t="s">
        <v>663</v>
      </c>
      <c r="H6" s="217"/>
      <c r="I6" s="217"/>
      <c r="J6" s="77"/>
      <c r="K6" s="216" t="s">
        <v>648</v>
      </c>
      <c r="L6" s="77"/>
      <c r="M6" s="216" t="s">
        <v>663</v>
      </c>
      <c r="N6" s="217"/>
      <c r="O6" s="217"/>
      <c r="P6" s="78"/>
      <c r="Q6" s="30" t="s">
        <v>664</v>
      </c>
      <c r="R6" s="77"/>
      <c r="S6" s="216"/>
      <c r="T6" s="77"/>
      <c r="U6" s="216"/>
      <c r="Y6" s="31"/>
      <c r="Z6" s="31"/>
    </row>
    <row r="7" spans="1:26" ht="3" customHeight="1" x14ac:dyDescent="0.3">
      <c r="A7" s="216"/>
      <c r="B7" s="77"/>
      <c r="C7" s="216"/>
      <c r="D7" s="77"/>
      <c r="E7" s="216"/>
      <c r="F7" s="77"/>
      <c r="G7" s="77"/>
      <c r="H7" s="77"/>
      <c r="I7" s="77"/>
      <c r="J7" s="77"/>
      <c r="K7" s="216"/>
      <c r="L7" s="77"/>
      <c r="M7" s="77"/>
      <c r="N7" s="77"/>
      <c r="O7" s="77"/>
      <c r="P7" s="78"/>
      <c r="Q7" s="77"/>
      <c r="R7" s="77"/>
      <c r="S7" s="216"/>
      <c r="T7" s="77"/>
      <c r="U7" s="216"/>
    </row>
    <row r="8" spans="1:26" ht="37.5" customHeight="1" x14ac:dyDescent="0.3">
      <c r="A8" s="216"/>
      <c r="B8" s="77"/>
      <c r="C8" s="216"/>
      <c r="D8" s="77"/>
      <c r="E8" s="216"/>
      <c r="F8" s="77"/>
      <c r="G8" s="30" t="s">
        <v>657</v>
      </c>
      <c r="H8" s="77"/>
      <c r="I8" s="30" t="s">
        <v>658</v>
      </c>
      <c r="J8" s="77"/>
      <c r="K8" s="216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6"/>
      <c r="T8" s="77"/>
      <c r="U8" s="216"/>
      <c r="Y8" s="31"/>
      <c r="Z8" s="31"/>
    </row>
    <row r="9" spans="1:26" ht="6.75" customHeigh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 x14ac:dyDescent="0.3">
      <c r="A10" s="222">
        <v>2020</v>
      </c>
      <c r="B10" s="32"/>
      <c r="C10" s="81" t="s">
        <v>297</v>
      </c>
      <c r="D10" s="82"/>
      <c r="E10" s="83">
        <f>SUM(E11:E22)</f>
        <v>-14388.175407999999</v>
      </c>
      <c r="F10" s="84"/>
      <c r="G10" s="95">
        <f>SUM(G11:G22)</f>
        <v>5686.1429930000022</v>
      </c>
      <c r="H10" s="86"/>
      <c r="I10" s="87"/>
      <c r="J10" s="82"/>
      <c r="K10" s="83">
        <f>SUM(K11:K22)</f>
        <v>-10936.231568999998</v>
      </c>
      <c r="L10" s="84"/>
      <c r="M10" s="95">
        <f>SUM(M11:M22)</f>
        <v>3699.3132280000013</v>
      </c>
      <c r="N10" s="86"/>
      <c r="O10" s="87"/>
      <c r="P10" s="88"/>
      <c r="Q10" s="87"/>
      <c r="R10" s="32"/>
      <c r="S10" s="81" t="s">
        <v>297</v>
      </c>
      <c r="T10" s="32"/>
      <c r="U10" s="222">
        <v>2020</v>
      </c>
      <c r="Y10" s="221"/>
      <c r="Z10" s="221"/>
    </row>
    <row r="11" spans="1:26" ht="13.5" customHeight="1" x14ac:dyDescent="0.3">
      <c r="A11" s="222"/>
      <c r="B11" s="32"/>
      <c r="C11" s="71" t="s">
        <v>327</v>
      </c>
      <c r="D11" s="32"/>
      <c r="E11" s="89">
        <v>-1550.166643999999</v>
      </c>
      <c r="F11" s="72"/>
      <c r="G11" s="91">
        <v>233.6548329999996</v>
      </c>
      <c r="H11" s="91"/>
      <c r="I11" s="91">
        <v>-121.06601599999976</v>
      </c>
      <c r="J11" s="32"/>
      <c r="K11" s="89">
        <v>-1056.2346949999974</v>
      </c>
      <c r="L11" s="72"/>
      <c r="M11" s="91">
        <v>198.73832500000026</v>
      </c>
      <c r="N11" s="91"/>
      <c r="O11" s="91">
        <v>147.06640700000389</v>
      </c>
      <c r="P11" s="80"/>
      <c r="Q11" s="91">
        <v>771.71472199999789</v>
      </c>
      <c r="R11" s="32"/>
      <c r="S11" s="71" t="s">
        <v>524</v>
      </c>
      <c r="T11" s="32"/>
      <c r="U11" s="222"/>
    </row>
    <row r="12" spans="1:26" ht="13.5" customHeight="1" x14ac:dyDescent="0.3">
      <c r="A12" s="222"/>
      <c r="B12" s="32"/>
      <c r="C12" s="71" t="s">
        <v>328</v>
      </c>
      <c r="D12" s="32"/>
      <c r="E12" s="89">
        <v>-1585.2370500000015</v>
      </c>
      <c r="F12" s="72"/>
      <c r="G12" s="91">
        <v>-242.89520000000084</v>
      </c>
      <c r="H12" s="91"/>
      <c r="I12" s="91">
        <v>-35.070406000002549</v>
      </c>
      <c r="J12" s="32"/>
      <c r="K12" s="89">
        <v>-1174.0283590000026</v>
      </c>
      <c r="L12" s="72"/>
      <c r="M12" s="91">
        <v>-337.983752000001</v>
      </c>
      <c r="N12" s="91"/>
      <c r="O12" s="91">
        <v>-117.79366400000526</v>
      </c>
      <c r="P12" s="80"/>
      <c r="Q12" s="91">
        <v>166.44711499999903</v>
      </c>
      <c r="R12" s="32"/>
      <c r="S12" s="71" t="s">
        <v>525</v>
      </c>
      <c r="T12" s="32"/>
      <c r="U12" s="222"/>
    </row>
    <row r="13" spans="1:26" ht="13.5" customHeight="1" x14ac:dyDescent="0.3">
      <c r="A13" s="222"/>
      <c r="B13" s="32"/>
      <c r="C13" s="71" t="s">
        <v>329</v>
      </c>
      <c r="D13" s="32"/>
      <c r="E13" s="89">
        <v>-1646.130967000001</v>
      </c>
      <c r="F13" s="72"/>
      <c r="G13" s="91">
        <v>-22.559626000001117</v>
      </c>
      <c r="H13" s="91"/>
      <c r="I13" s="91">
        <v>-60.893916999999419</v>
      </c>
      <c r="J13" s="32"/>
      <c r="K13" s="89">
        <v>-1214.6453360000005</v>
      </c>
      <c r="L13" s="72"/>
      <c r="M13" s="91">
        <v>-28.503483000000415</v>
      </c>
      <c r="N13" s="91"/>
      <c r="O13" s="91">
        <v>-40.61697699999786</v>
      </c>
      <c r="P13" s="80"/>
      <c r="Q13" s="91">
        <v>-31.79999300000236</v>
      </c>
      <c r="R13" s="32"/>
      <c r="S13" s="71" t="s">
        <v>526</v>
      </c>
      <c r="T13" s="32"/>
      <c r="U13" s="222"/>
    </row>
    <row r="14" spans="1:26" ht="13.5" customHeight="1" x14ac:dyDescent="0.3">
      <c r="A14" s="222"/>
      <c r="B14" s="32"/>
      <c r="C14" s="71" t="s">
        <v>330</v>
      </c>
      <c r="D14" s="32"/>
      <c r="E14" s="89">
        <v>-1119.8657600000006</v>
      </c>
      <c r="F14" s="72"/>
      <c r="G14" s="91">
        <v>660.30164299999888</v>
      </c>
      <c r="H14" s="91"/>
      <c r="I14" s="91">
        <v>526.26520700000037</v>
      </c>
      <c r="J14" s="32"/>
      <c r="K14" s="89">
        <v>-869.6192460000002</v>
      </c>
      <c r="L14" s="72"/>
      <c r="M14" s="91">
        <v>451.28613699999823</v>
      </c>
      <c r="N14" s="91"/>
      <c r="O14" s="91">
        <v>345.02609000000029</v>
      </c>
      <c r="P14" s="80"/>
      <c r="Q14" s="91">
        <v>394.84681699999692</v>
      </c>
      <c r="R14" s="32"/>
      <c r="S14" s="71" t="s">
        <v>527</v>
      </c>
      <c r="T14" s="32"/>
      <c r="U14" s="222"/>
    </row>
    <row r="15" spans="1:26" ht="13.5" customHeight="1" x14ac:dyDescent="0.3">
      <c r="A15" s="222"/>
      <c r="B15" s="32"/>
      <c r="C15" s="71" t="s">
        <v>331</v>
      </c>
      <c r="D15" s="32"/>
      <c r="E15" s="89">
        <v>-906.43081000000029</v>
      </c>
      <c r="F15" s="72"/>
      <c r="G15" s="91">
        <v>713.99798999999666</v>
      </c>
      <c r="H15" s="91"/>
      <c r="I15" s="91">
        <v>213.4349500000003</v>
      </c>
      <c r="J15" s="32"/>
      <c r="K15" s="89">
        <v>-772.32436200000029</v>
      </c>
      <c r="L15" s="72"/>
      <c r="M15" s="91">
        <v>412.84892099999706</v>
      </c>
      <c r="N15" s="91"/>
      <c r="O15" s="91">
        <v>97.294883999999911</v>
      </c>
      <c r="P15" s="80"/>
      <c r="Q15" s="91">
        <v>1351.7400069999944</v>
      </c>
      <c r="R15" s="32"/>
      <c r="S15" s="71" t="s">
        <v>528</v>
      </c>
      <c r="T15" s="32"/>
      <c r="U15" s="222"/>
    </row>
    <row r="16" spans="1:26" ht="13.5" customHeight="1" x14ac:dyDescent="0.3">
      <c r="A16" s="222"/>
      <c r="B16" s="32"/>
      <c r="C16" s="71" t="s">
        <v>332</v>
      </c>
      <c r="D16" s="32"/>
      <c r="E16" s="89">
        <v>-916.73219700000209</v>
      </c>
      <c r="F16" s="72"/>
      <c r="G16" s="91">
        <v>953.60176799999954</v>
      </c>
      <c r="H16" s="91"/>
      <c r="I16" s="91">
        <v>-10.301387000001796</v>
      </c>
      <c r="J16" s="32"/>
      <c r="K16" s="89">
        <v>-735.68509900000208</v>
      </c>
      <c r="L16" s="72"/>
      <c r="M16" s="91">
        <v>581.56419899999946</v>
      </c>
      <c r="N16" s="91"/>
      <c r="O16" s="91">
        <v>36.639262999998209</v>
      </c>
      <c r="P16" s="80"/>
      <c r="Q16" s="91">
        <v>2327.9014009999951</v>
      </c>
      <c r="R16" s="32"/>
      <c r="S16" s="71" t="s">
        <v>529</v>
      </c>
      <c r="T16" s="32"/>
      <c r="U16" s="222"/>
    </row>
    <row r="17" spans="1:21" ht="13.5" customHeight="1" x14ac:dyDescent="0.3">
      <c r="A17" s="222"/>
      <c r="B17" s="32"/>
      <c r="C17" s="71" t="s">
        <v>333</v>
      </c>
      <c r="D17" s="32"/>
      <c r="E17" s="89">
        <v>-831.01248099999975</v>
      </c>
      <c r="F17" s="72"/>
      <c r="G17" s="91">
        <v>1032.6245780000027</v>
      </c>
      <c r="H17" s="91"/>
      <c r="I17" s="91">
        <v>85.719716000002336</v>
      </c>
      <c r="J17" s="32"/>
      <c r="K17" s="89">
        <v>-541.57128499999999</v>
      </c>
      <c r="L17" s="72"/>
      <c r="M17" s="91">
        <v>782.28364300000248</v>
      </c>
      <c r="N17" s="91"/>
      <c r="O17" s="91">
        <v>194.11381400000209</v>
      </c>
      <c r="P17" s="80"/>
      <c r="Q17" s="91">
        <v>2700.2243359999989</v>
      </c>
      <c r="R17" s="32"/>
      <c r="S17" s="71" t="s">
        <v>530</v>
      </c>
      <c r="T17" s="32"/>
      <c r="U17" s="222"/>
    </row>
    <row r="18" spans="1:21" ht="13.5" customHeight="1" x14ac:dyDescent="0.3">
      <c r="A18" s="222"/>
      <c r="B18" s="32"/>
      <c r="C18" s="71" t="s">
        <v>334</v>
      </c>
      <c r="D18" s="32"/>
      <c r="E18" s="89">
        <v>-1275.4990070000003</v>
      </c>
      <c r="F18" s="72"/>
      <c r="G18" s="91">
        <v>347.25529900000174</v>
      </c>
      <c r="H18" s="91"/>
      <c r="I18" s="91">
        <v>-444.48652600000059</v>
      </c>
      <c r="J18" s="32"/>
      <c r="K18" s="89">
        <v>-974.9205550000006</v>
      </c>
      <c r="L18" s="72"/>
      <c r="M18" s="91">
        <v>310.71019600000091</v>
      </c>
      <c r="N18" s="91"/>
      <c r="O18" s="91">
        <v>-433.34927000000062</v>
      </c>
      <c r="P18" s="80"/>
      <c r="Q18" s="91">
        <v>2333.4816450000044</v>
      </c>
      <c r="R18" s="32"/>
      <c r="S18" s="71" t="s">
        <v>531</v>
      </c>
      <c r="T18" s="32"/>
      <c r="U18" s="222"/>
    </row>
    <row r="19" spans="1:21" ht="13.5" customHeight="1" x14ac:dyDescent="0.3">
      <c r="A19" s="222"/>
      <c r="B19" s="32"/>
      <c r="C19" s="71" t="s">
        <v>335</v>
      </c>
      <c r="D19" s="32"/>
      <c r="E19" s="89">
        <v>-1159.1425569999992</v>
      </c>
      <c r="F19" s="72"/>
      <c r="G19" s="91">
        <v>572.13950400000249</v>
      </c>
      <c r="H19" s="91"/>
      <c r="I19" s="91">
        <v>116.35645000000113</v>
      </c>
      <c r="J19" s="32"/>
      <c r="K19" s="89">
        <v>-859.84882899999866</v>
      </c>
      <c r="L19" s="72"/>
      <c r="M19" s="91">
        <v>278.44814800000131</v>
      </c>
      <c r="N19" s="91"/>
      <c r="O19" s="91">
        <v>115.07172600000195</v>
      </c>
      <c r="P19" s="80"/>
      <c r="Q19" s="91">
        <v>1952.0193810000073</v>
      </c>
      <c r="R19" s="32"/>
      <c r="S19" s="71" t="s">
        <v>532</v>
      </c>
      <c r="T19" s="32"/>
      <c r="U19" s="222"/>
    </row>
    <row r="20" spans="1:21" ht="13.5" customHeight="1" x14ac:dyDescent="0.3">
      <c r="A20" s="222"/>
      <c r="B20" s="32"/>
      <c r="C20" s="71" t="s">
        <v>336</v>
      </c>
      <c r="D20" s="32"/>
      <c r="E20" s="89">
        <v>-1013.9365459999972</v>
      </c>
      <c r="F20" s="72"/>
      <c r="G20" s="91">
        <v>684.74448600000142</v>
      </c>
      <c r="H20" s="91"/>
      <c r="I20" s="91">
        <v>145.20601100000204</v>
      </c>
      <c r="J20" s="32"/>
      <c r="K20" s="89">
        <v>-717.61291499999879</v>
      </c>
      <c r="L20" s="72"/>
      <c r="M20" s="91">
        <v>479.82487199999923</v>
      </c>
      <c r="N20" s="91"/>
      <c r="O20" s="91">
        <v>142.23591399999987</v>
      </c>
      <c r="P20" s="80"/>
      <c r="Q20" s="91">
        <v>1604.1392890000061</v>
      </c>
      <c r="R20" s="32"/>
      <c r="S20" s="71" t="s">
        <v>533</v>
      </c>
      <c r="T20" s="32"/>
      <c r="U20" s="222"/>
    </row>
    <row r="21" spans="1:21" ht="13.5" customHeight="1" x14ac:dyDescent="0.3">
      <c r="A21" s="222"/>
      <c r="B21" s="32"/>
      <c r="C21" s="71" t="s">
        <v>337</v>
      </c>
      <c r="D21" s="32"/>
      <c r="E21" s="89">
        <v>-935.33527500000037</v>
      </c>
      <c r="F21" s="72"/>
      <c r="G21" s="91">
        <v>772.86320400000113</v>
      </c>
      <c r="H21" s="91"/>
      <c r="I21" s="91">
        <v>78.601270999996814</v>
      </c>
      <c r="J21" s="32"/>
      <c r="K21" s="89">
        <v>-770.14710199999899</v>
      </c>
      <c r="L21" s="72"/>
      <c r="M21" s="91">
        <v>616.38870600000246</v>
      </c>
      <c r="N21" s="91"/>
      <c r="O21" s="91">
        <v>-52.534187000000202</v>
      </c>
      <c r="P21" s="80"/>
      <c r="Q21" s="91">
        <v>2029.747194000005</v>
      </c>
      <c r="R21" s="32"/>
      <c r="S21" s="71" t="s">
        <v>534</v>
      </c>
      <c r="T21" s="32"/>
      <c r="U21" s="222"/>
    </row>
    <row r="22" spans="1:21" ht="13.5" customHeight="1" x14ac:dyDescent="0.3">
      <c r="A22" s="222"/>
      <c r="B22" s="32"/>
      <c r="C22" s="71" t="s">
        <v>338</v>
      </c>
      <c r="D22" s="32"/>
      <c r="E22" s="89">
        <v>-1448.6861139999992</v>
      </c>
      <c r="F22" s="72"/>
      <c r="G22" s="91">
        <v>-19.585485999999946</v>
      </c>
      <c r="H22" s="91"/>
      <c r="I22" s="91">
        <v>-513.35083899999881</v>
      </c>
      <c r="J22" s="32"/>
      <c r="K22" s="89">
        <v>-1249.5937859999999</v>
      </c>
      <c r="L22" s="72"/>
      <c r="M22" s="91">
        <v>-46.292683999998644</v>
      </c>
      <c r="N22" s="91"/>
      <c r="O22" s="91">
        <v>-479.44668400000091</v>
      </c>
      <c r="P22" s="80"/>
      <c r="Q22" s="91">
        <v>1438.0222040000026</v>
      </c>
      <c r="R22" s="32"/>
      <c r="S22" s="71" t="s">
        <v>535</v>
      </c>
      <c r="T22" s="32"/>
      <c r="U22" s="222"/>
    </row>
    <row r="23" spans="1:21" ht="6.75" customHeight="1" x14ac:dyDescent="0.3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 x14ac:dyDescent="0.3">
      <c r="A24" s="222">
        <v>2021</v>
      </c>
      <c r="B24" s="32"/>
      <c r="C24" s="81" t="s">
        <v>297</v>
      </c>
      <c r="D24" s="82"/>
      <c r="E24" s="83">
        <f>SUM(E25:E36)</f>
        <v>-19036.377454999998</v>
      </c>
      <c r="F24" s="84"/>
      <c r="G24" s="95">
        <f>SUM(G25:G36)</f>
        <v>-4648.2020469999989</v>
      </c>
      <c r="H24" s="86"/>
      <c r="I24" s="87"/>
      <c r="J24" s="82"/>
      <c r="K24" s="83">
        <f>SUM(K25:K36)</f>
        <v>-13259.883974000002</v>
      </c>
      <c r="L24" s="84"/>
      <c r="M24" s="95">
        <f>SUM(M25:M36)</f>
        <v>-2323.6524050000021</v>
      </c>
      <c r="N24" s="86"/>
      <c r="O24" s="87"/>
      <c r="P24" s="88"/>
      <c r="Q24" s="87"/>
      <c r="R24" s="32"/>
      <c r="S24" s="81" t="s">
        <v>297</v>
      </c>
      <c r="T24" s="32"/>
      <c r="U24" s="222">
        <v>2021</v>
      </c>
    </row>
    <row r="25" spans="1:21" ht="13.5" customHeight="1" x14ac:dyDescent="0.3">
      <c r="A25" s="222"/>
      <c r="B25" s="32"/>
      <c r="C25" s="71" t="s">
        <v>327</v>
      </c>
      <c r="D25" s="32"/>
      <c r="E25" s="89">
        <v>-898.42019299999902</v>
      </c>
      <c r="F25" s="72"/>
      <c r="G25" s="91">
        <v>651.74645099999998</v>
      </c>
      <c r="H25" s="91"/>
      <c r="I25" s="91">
        <v>550.26592100000016</v>
      </c>
      <c r="J25" s="32"/>
      <c r="K25" s="89">
        <v>-658.62832699999944</v>
      </c>
      <c r="L25" s="72"/>
      <c r="M25" s="91">
        <v>397.60636799999793</v>
      </c>
      <c r="N25" s="91"/>
      <c r="O25" s="91">
        <v>590.96545900000046</v>
      </c>
      <c r="P25" s="80"/>
      <c r="Q25" s="91">
        <v>1405.0241690000012</v>
      </c>
      <c r="R25" s="32"/>
      <c r="S25" s="71" t="s">
        <v>524</v>
      </c>
      <c r="T25" s="32"/>
      <c r="U25" s="222"/>
    </row>
    <row r="26" spans="1:21" ht="13.5" customHeight="1" x14ac:dyDescent="0.3">
      <c r="A26" s="222"/>
      <c r="B26" s="32"/>
      <c r="C26" s="71" t="s">
        <v>328</v>
      </c>
      <c r="D26" s="32"/>
      <c r="E26" s="89">
        <v>-741.90750200000093</v>
      </c>
      <c r="F26" s="72"/>
      <c r="G26" s="91">
        <v>843.32954800000061</v>
      </c>
      <c r="H26" s="91"/>
      <c r="I26" s="91">
        <v>156.51269099999809</v>
      </c>
      <c r="J26" s="32"/>
      <c r="K26" s="89">
        <v>-468.26323200000206</v>
      </c>
      <c r="L26" s="72"/>
      <c r="M26" s="91">
        <v>705.76512700000058</v>
      </c>
      <c r="N26" s="91"/>
      <c r="O26" s="91">
        <v>190.36509499999738</v>
      </c>
      <c r="P26" s="80"/>
      <c r="Q26" s="91">
        <v>1475.4905130000006</v>
      </c>
      <c r="R26" s="32"/>
      <c r="S26" s="71" t="s">
        <v>525</v>
      </c>
      <c r="T26" s="32"/>
      <c r="U26" s="222"/>
    </row>
    <row r="27" spans="1:21" ht="13.5" customHeight="1" x14ac:dyDescent="0.3">
      <c r="A27" s="222"/>
      <c r="B27" s="32"/>
      <c r="C27" s="71" t="s">
        <v>329</v>
      </c>
      <c r="D27" s="32"/>
      <c r="E27" s="89">
        <v>-1125.4494819999991</v>
      </c>
      <c r="F27" s="72"/>
      <c r="G27" s="91">
        <v>520.68148500000189</v>
      </c>
      <c r="H27" s="91"/>
      <c r="I27" s="91">
        <v>-383.54197999999815</v>
      </c>
      <c r="J27" s="32"/>
      <c r="K27" s="89">
        <v>-847.93471099999988</v>
      </c>
      <c r="L27" s="72"/>
      <c r="M27" s="91">
        <v>366.71062500000062</v>
      </c>
      <c r="N27" s="91"/>
      <c r="O27" s="91">
        <v>-379.67147899999782</v>
      </c>
      <c r="P27" s="80"/>
      <c r="Q27" s="91">
        <v>2015.7574840000025</v>
      </c>
      <c r="R27" s="32"/>
      <c r="S27" s="71" t="s">
        <v>526</v>
      </c>
      <c r="T27" s="32"/>
      <c r="U27" s="222"/>
    </row>
    <row r="28" spans="1:21" ht="13.5" customHeight="1" x14ac:dyDescent="0.3">
      <c r="A28" s="222"/>
      <c r="B28" s="32"/>
      <c r="C28" s="71" t="s">
        <v>330</v>
      </c>
      <c r="D28" s="32"/>
      <c r="E28" s="89">
        <v>-1405.5787770000006</v>
      </c>
      <c r="F28" s="72"/>
      <c r="G28" s="91">
        <v>-285.71301700000004</v>
      </c>
      <c r="H28" s="91"/>
      <c r="I28" s="91">
        <v>-280.12929500000155</v>
      </c>
      <c r="J28" s="32"/>
      <c r="K28" s="89">
        <v>-1027.968436000001</v>
      </c>
      <c r="L28" s="72"/>
      <c r="M28" s="91">
        <v>-158.34919000000082</v>
      </c>
      <c r="N28" s="91"/>
      <c r="O28" s="91">
        <v>-180.03372500000114</v>
      </c>
      <c r="P28" s="80"/>
      <c r="Q28" s="91">
        <v>1078.2980160000025</v>
      </c>
      <c r="R28" s="32"/>
      <c r="S28" s="71" t="s">
        <v>527</v>
      </c>
      <c r="T28" s="32"/>
      <c r="U28" s="222"/>
    </row>
    <row r="29" spans="1:21" ht="13.5" customHeight="1" x14ac:dyDescent="0.3">
      <c r="A29" s="222"/>
      <c r="B29" s="32"/>
      <c r="C29" s="71" t="s">
        <v>331</v>
      </c>
      <c r="D29" s="32"/>
      <c r="E29" s="89">
        <v>-1445.9658999999983</v>
      </c>
      <c r="F29" s="72"/>
      <c r="G29" s="91">
        <v>-539.53508999999804</v>
      </c>
      <c r="H29" s="91"/>
      <c r="I29" s="91">
        <v>-40.3871229999977</v>
      </c>
      <c r="J29" s="32"/>
      <c r="K29" s="89">
        <v>-1003.924251999998</v>
      </c>
      <c r="L29" s="72"/>
      <c r="M29" s="91">
        <v>-231.59988999999769</v>
      </c>
      <c r="N29" s="91"/>
      <c r="O29" s="91">
        <v>24.044184000003042</v>
      </c>
      <c r="P29" s="80"/>
      <c r="Q29" s="91">
        <v>-304.56662199999619</v>
      </c>
      <c r="R29" s="32"/>
      <c r="S29" s="71" t="s">
        <v>528</v>
      </c>
      <c r="T29" s="32"/>
      <c r="U29" s="222"/>
    </row>
    <row r="30" spans="1:21" ht="13.5" customHeight="1" x14ac:dyDescent="0.3">
      <c r="A30" s="222"/>
      <c r="B30" s="32"/>
      <c r="C30" s="71" t="s">
        <v>332</v>
      </c>
      <c r="D30" s="32"/>
      <c r="E30" s="89">
        <v>-1593.6830849999988</v>
      </c>
      <c r="F30" s="72"/>
      <c r="G30" s="91">
        <v>-676.95088799999667</v>
      </c>
      <c r="H30" s="91"/>
      <c r="I30" s="91">
        <v>-147.71718500000043</v>
      </c>
      <c r="J30" s="32"/>
      <c r="K30" s="89">
        <v>-1259.9549459999989</v>
      </c>
      <c r="L30" s="72"/>
      <c r="M30" s="91">
        <v>-524.26984699999684</v>
      </c>
      <c r="N30" s="91"/>
      <c r="O30" s="91">
        <v>-256.03069400000095</v>
      </c>
      <c r="P30" s="80"/>
      <c r="Q30" s="91">
        <v>-1502.1989949999947</v>
      </c>
      <c r="R30" s="32"/>
      <c r="S30" s="71" t="s">
        <v>529</v>
      </c>
      <c r="T30" s="32"/>
      <c r="U30" s="222"/>
    </row>
    <row r="31" spans="1:21" ht="13.5" customHeight="1" x14ac:dyDescent="0.3">
      <c r="A31" s="222"/>
      <c r="B31" s="32"/>
      <c r="C31" s="71" t="s">
        <v>333</v>
      </c>
      <c r="D31" s="32"/>
      <c r="E31" s="89">
        <v>-1566.106071000002</v>
      </c>
      <c r="F31" s="72"/>
      <c r="G31" s="91">
        <v>-735.09359000000222</v>
      </c>
      <c r="H31" s="91"/>
      <c r="I31" s="91">
        <v>27.57701399999678</v>
      </c>
      <c r="J31" s="32"/>
      <c r="K31" s="89">
        <v>-1012.0025540000015</v>
      </c>
      <c r="L31" s="72"/>
      <c r="M31" s="91">
        <v>-470.43126900000152</v>
      </c>
      <c r="N31" s="91"/>
      <c r="O31" s="91">
        <v>247.95239199999742</v>
      </c>
      <c r="P31" s="80"/>
      <c r="Q31" s="91">
        <v>-1951.5795679999969</v>
      </c>
      <c r="R31" s="32"/>
      <c r="S31" s="71" t="s">
        <v>530</v>
      </c>
      <c r="T31" s="32"/>
      <c r="U31" s="222"/>
    </row>
    <row r="32" spans="1:21" ht="13.5" customHeight="1" x14ac:dyDescent="0.3">
      <c r="A32" s="222"/>
      <c r="B32" s="32"/>
      <c r="C32" s="71" t="s">
        <v>334</v>
      </c>
      <c r="D32" s="32"/>
      <c r="E32" s="89">
        <v>-1754.9456409999984</v>
      </c>
      <c r="F32" s="72"/>
      <c r="G32" s="91">
        <v>-479.44663399999808</v>
      </c>
      <c r="H32" s="91"/>
      <c r="I32" s="91">
        <v>-188.83956999999646</v>
      </c>
      <c r="J32" s="32"/>
      <c r="K32" s="89">
        <v>-1253.6746109999985</v>
      </c>
      <c r="L32" s="72"/>
      <c r="M32" s="91">
        <v>-278.75405599999795</v>
      </c>
      <c r="N32" s="91"/>
      <c r="O32" s="91">
        <v>-241.67205699999704</v>
      </c>
      <c r="P32" s="80"/>
      <c r="Q32" s="91">
        <v>-1891.491111999997</v>
      </c>
      <c r="R32" s="32"/>
      <c r="S32" s="71" t="s">
        <v>531</v>
      </c>
      <c r="T32" s="32"/>
      <c r="U32" s="222"/>
    </row>
    <row r="33" spans="1:21" ht="13.5" customHeight="1" x14ac:dyDescent="0.3">
      <c r="A33" s="222"/>
      <c r="B33" s="32"/>
      <c r="C33" s="71" t="s">
        <v>335</v>
      </c>
      <c r="D33" s="32"/>
      <c r="E33" s="89">
        <v>-1848.0551339999975</v>
      </c>
      <c r="F33" s="72"/>
      <c r="G33" s="91">
        <v>-688.91257699999824</v>
      </c>
      <c r="H33" s="91"/>
      <c r="I33" s="91">
        <v>-93.10949299999902</v>
      </c>
      <c r="J33" s="32"/>
      <c r="K33" s="89">
        <v>-1172.9919499999987</v>
      </c>
      <c r="L33" s="72"/>
      <c r="M33" s="91">
        <v>-313.14312100000006</v>
      </c>
      <c r="N33" s="91"/>
      <c r="O33" s="91">
        <v>80.682660999999825</v>
      </c>
      <c r="P33" s="80"/>
      <c r="Q33" s="91">
        <v>-1903.4528009999985</v>
      </c>
      <c r="R33" s="32"/>
      <c r="S33" s="71" t="s">
        <v>532</v>
      </c>
      <c r="T33" s="32"/>
      <c r="U33" s="222"/>
    </row>
    <row r="34" spans="1:21" ht="13.5" customHeight="1" x14ac:dyDescent="0.3">
      <c r="A34" s="222"/>
      <c r="B34" s="32"/>
      <c r="C34" s="71" t="s">
        <v>336</v>
      </c>
      <c r="D34" s="32"/>
      <c r="E34" s="89">
        <v>-2022.8081770000017</v>
      </c>
      <c r="F34" s="72"/>
      <c r="G34" s="91">
        <v>-1008.8716310000045</v>
      </c>
      <c r="H34" s="91"/>
      <c r="I34" s="91">
        <v>-174.75304300000425</v>
      </c>
      <c r="J34" s="32"/>
      <c r="K34" s="89">
        <v>-1302.8898190000018</v>
      </c>
      <c r="L34" s="72"/>
      <c r="M34" s="91">
        <v>-585.27690400000301</v>
      </c>
      <c r="N34" s="91"/>
      <c r="O34" s="91">
        <v>-129.89786900000308</v>
      </c>
      <c r="P34" s="80"/>
      <c r="Q34" s="91">
        <v>-2177.2308420000008</v>
      </c>
      <c r="R34" s="32"/>
      <c r="S34" s="71" t="s">
        <v>533</v>
      </c>
      <c r="T34" s="32"/>
      <c r="U34" s="222"/>
    </row>
    <row r="35" spans="1:21" ht="13.5" customHeight="1" x14ac:dyDescent="0.3">
      <c r="A35" s="222"/>
      <c r="B35" s="32"/>
      <c r="C35" s="71" t="s">
        <v>337</v>
      </c>
      <c r="D35" s="32"/>
      <c r="E35" s="89">
        <v>-2208.9775680000021</v>
      </c>
      <c r="F35" s="72"/>
      <c r="G35" s="91">
        <v>-1273.6422930000017</v>
      </c>
      <c r="H35" s="91"/>
      <c r="I35" s="91">
        <v>-186.16939100000036</v>
      </c>
      <c r="J35" s="32"/>
      <c r="K35" s="89">
        <v>-1455.9287150000018</v>
      </c>
      <c r="L35" s="72"/>
      <c r="M35" s="91">
        <v>-685.78161300000284</v>
      </c>
      <c r="N35" s="91"/>
      <c r="O35" s="91">
        <v>-153.03889600000002</v>
      </c>
      <c r="P35" s="80"/>
      <c r="Q35" s="91">
        <v>-2971.4265010000045</v>
      </c>
      <c r="R35" s="32"/>
      <c r="S35" s="71" t="s">
        <v>534</v>
      </c>
      <c r="T35" s="32"/>
      <c r="U35" s="222"/>
    </row>
    <row r="36" spans="1:21" ht="13.5" customHeight="1" x14ac:dyDescent="0.3">
      <c r="A36" s="222"/>
      <c r="B36" s="32"/>
      <c r="C36" s="71" t="s">
        <v>338</v>
      </c>
      <c r="D36" s="32"/>
      <c r="E36" s="89">
        <v>-2424.4799250000005</v>
      </c>
      <c r="F36" s="72"/>
      <c r="G36" s="91">
        <v>-975.79381100000137</v>
      </c>
      <c r="H36" s="91"/>
      <c r="I36" s="91">
        <v>-215.50235699999848</v>
      </c>
      <c r="J36" s="32"/>
      <c r="K36" s="89">
        <v>-1795.7224210000004</v>
      </c>
      <c r="L36" s="72"/>
      <c r="M36" s="91">
        <v>-546.12863500000049</v>
      </c>
      <c r="N36" s="91"/>
      <c r="O36" s="91">
        <v>-339.79370599999856</v>
      </c>
      <c r="P36" s="80"/>
      <c r="Q36" s="91">
        <v>-3258.3077350000076</v>
      </c>
      <c r="R36" s="32"/>
      <c r="S36" s="71" t="s">
        <v>535</v>
      </c>
      <c r="T36" s="32"/>
      <c r="U36" s="222"/>
    </row>
    <row r="37" spans="1:21" ht="6.75" customHeight="1" x14ac:dyDescent="0.3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 x14ac:dyDescent="0.3">
      <c r="A38" s="222">
        <v>2022</v>
      </c>
      <c r="B38" s="32"/>
      <c r="C38" s="81"/>
      <c r="D38" s="82"/>
      <c r="E38" s="83"/>
      <c r="F38" s="84"/>
      <c r="G38" s="95"/>
      <c r="H38" s="86"/>
      <c r="I38" s="87"/>
      <c r="J38" s="82"/>
      <c r="K38" s="83"/>
      <c r="L38" s="84"/>
      <c r="M38" s="95"/>
      <c r="N38" s="86"/>
      <c r="O38" s="87"/>
      <c r="P38" s="88"/>
      <c r="Q38" s="87"/>
      <c r="R38" s="32"/>
      <c r="S38" s="81" t="s">
        <v>297</v>
      </c>
      <c r="T38" s="32"/>
      <c r="U38" s="222">
        <v>2022</v>
      </c>
    </row>
    <row r="39" spans="1:21" ht="13.5" customHeight="1" x14ac:dyDescent="0.3">
      <c r="A39" s="222"/>
      <c r="B39" s="32"/>
      <c r="C39" s="71" t="s">
        <v>327</v>
      </c>
      <c r="D39" s="32"/>
      <c r="E39" s="89">
        <v>-1939.2531760000038</v>
      </c>
      <c r="F39" s="72"/>
      <c r="G39" s="91">
        <v>-1040.8329830000048</v>
      </c>
      <c r="H39" s="91"/>
      <c r="I39" s="91">
        <v>485.22674899999674</v>
      </c>
      <c r="J39" s="32"/>
      <c r="K39" s="89">
        <v>-1310.4308230000051</v>
      </c>
      <c r="L39" s="72"/>
      <c r="M39" s="91">
        <v>-651.8024960000057</v>
      </c>
      <c r="N39" s="91"/>
      <c r="O39" s="91">
        <v>485.29159799999525</v>
      </c>
      <c r="P39" s="80"/>
      <c r="Q39" s="91">
        <v>-3290.2690870000079</v>
      </c>
      <c r="R39" s="32"/>
      <c r="S39" s="71" t="s">
        <v>524</v>
      </c>
      <c r="T39" s="32"/>
      <c r="U39" s="222"/>
    </row>
    <row r="40" spans="1:21" ht="6.75" customHeight="1" thickBot="1" x14ac:dyDescent="0.35">
      <c r="A40" s="74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3"/>
      <c r="R40" s="93"/>
      <c r="S40" s="93"/>
      <c r="T40" s="93"/>
      <c r="U40" s="74"/>
    </row>
    <row r="41" spans="1:21" ht="14.4" thickTop="1" x14ac:dyDescent="0.3"/>
  </sheetData>
  <mergeCells count="18">
    <mergeCell ref="U24:U36"/>
    <mergeCell ref="U38:U39"/>
    <mergeCell ref="U4:U8"/>
    <mergeCell ref="U10:U22"/>
    <mergeCell ref="Y10:Z10"/>
    <mergeCell ref="A38:A39"/>
    <mergeCell ref="A10:A22"/>
    <mergeCell ref="A24:A36"/>
    <mergeCell ref="A4:A8"/>
    <mergeCell ref="C4:C8"/>
    <mergeCell ref="A1:U1"/>
    <mergeCell ref="S4:S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8"/>
  <sheetViews>
    <sheetView showGridLines="0" topLeftCell="A2" zoomScale="90" zoomScaleNormal="90" workbookViewId="0">
      <selection activeCell="A2" sqref="A2:S2"/>
    </sheetView>
  </sheetViews>
  <sheetFormatPr defaultColWidth="9.109375" defaultRowHeight="9.6" x14ac:dyDescent="0.2"/>
  <cols>
    <col min="1" max="1" width="6.5546875" style="96" customWidth="1"/>
    <col min="2" max="2" width="9.33203125" style="97" customWidth="1"/>
    <col min="3" max="17" width="10.109375" style="97" customWidth="1"/>
    <col min="18" max="18" width="6.5546875" style="97" customWidth="1"/>
    <col min="19" max="19" width="9.109375" style="97"/>
    <col min="20" max="20" width="2.88671875" style="97" customWidth="1"/>
    <col min="21" max="16384" width="9.109375" style="97"/>
  </cols>
  <sheetData>
    <row r="1" spans="1:21" hidden="1" x14ac:dyDescent="0.2"/>
    <row r="2" spans="1:21" ht="24" customHeight="1" x14ac:dyDescent="0.3">
      <c r="A2" s="236" t="s">
        <v>667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31"/>
    </row>
    <row r="3" spans="1:21" s="98" customFormat="1" ht="6.75" customHeight="1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</row>
    <row r="4" spans="1:21" ht="12" customHeight="1" thickBot="1" x14ac:dyDescent="0.35">
      <c r="A4" s="230" t="s">
        <v>162</v>
      </c>
      <c r="B4" s="230" t="s">
        <v>163</v>
      </c>
      <c r="C4" s="238" t="s">
        <v>668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230" t="s">
        <v>536</v>
      </c>
      <c r="S4" s="230" t="s">
        <v>523</v>
      </c>
      <c r="U4" s="31"/>
    </row>
    <row r="5" spans="1:21" ht="21.75" customHeight="1" thickBot="1" x14ac:dyDescent="0.25">
      <c r="A5" s="231"/>
      <c r="B5" s="231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31"/>
      <c r="S5" s="231"/>
    </row>
    <row r="6" spans="1:21" ht="13.8" x14ac:dyDescent="0.3">
      <c r="A6" s="100">
        <v>2021</v>
      </c>
      <c r="B6" s="97" t="s">
        <v>339</v>
      </c>
      <c r="C6" s="101">
        <v>754.56401400000004</v>
      </c>
      <c r="D6" s="101">
        <v>27.973049</v>
      </c>
      <c r="E6" s="101">
        <v>159.36412000000001</v>
      </c>
      <c r="F6" s="101">
        <v>15.220495</v>
      </c>
      <c r="G6" s="101">
        <v>0.24671100000000001</v>
      </c>
      <c r="H6" s="101">
        <v>3.2249119999999998</v>
      </c>
      <c r="I6" s="101">
        <v>50.295760000000001</v>
      </c>
      <c r="J6" s="101">
        <v>20.683661000000001</v>
      </c>
      <c r="K6" s="101">
        <v>6.9455790000000004</v>
      </c>
      <c r="L6" s="101">
        <v>1812.3449250000001</v>
      </c>
      <c r="M6" s="101">
        <v>1.0876380000000001</v>
      </c>
      <c r="N6" s="101">
        <v>11.479728</v>
      </c>
      <c r="O6" s="101">
        <v>390.86338699999999</v>
      </c>
      <c r="P6" s="101">
        <v>9.0583969999999994</v>
      </c>
      <c r="Q6" s="101">
        <v>43.739344000000003</v>
      </c>
      <c r="R6" s="100">
        <v>2021</v>
      </c>
      <c r="S6" s="97" t="s">
        <v>539</v>
      </c>
      <c r="U6" s="31"/>
    </row>
    <row r="7" spans="1:21" x14ac:dyDescent="0.2">
      <c r="B7" s="97" t="s">
        <v>340</v>
      </c>
      <c r="C7" s="101">
        <v>802.23217899999997</v>
      </c>
      <c r="D7" s="101">
        <v>34.011398</v>
      </c>
      <c r="E7" s="101">
        <v>169.43452600000001</v>
      </c>
      <c r="F7" s="101">
        <v>8.3104779999999998</v>
      </c>
      <c r="G7" s="101">
        <v>0.19475899999999999</v>
      </c>
      <c r="H7" s="101">
        <v>1.794038</v>
      </c>
      <c r="I7" s="101">
        <v>27.851396999999999</v>
      </c>
      <c r="J7" s="101">
        <v>19.987092000000001</v>
      </c>
      <c r="K7" s="101">
        <v>7.811712</v>
      </c>
      <c r="L7" s="101">
        <v>1811.722088</v>
      </c>
      <c r="M7" s="101">
        <v>2.1843059999999999</v>
      </c>
      <c r="N7" s="101">
        <v>13.99559</v>
      </c>
      <c r="O7" s="101">
        <v>394.15827899999999</v>
      </c>
      <c r="P7" s="101">
        <v>11.665463000000001</v>
      </c>
      <c r="Q7" s="101">
        <v>53.166916000000001</v>
      </c>
      <c r="R7" s="96"/>
      <c r="S7" s="97" t="s">
        <v>540</v>
      </c>
    </row>
    <row r="8" spans="1:21" x14ac:dyDescent="0.2">
      <c r="B8" s="97" t="s">
        <v>341</v>
      </c>
      <c r="C8" s="101">
        <v>999.87327300000004</v>
      </c>
      <c r="D8" s="101">
        <v>39.692946999999997</v>
      </c>
      <c r="E8" s="101">
        <v>214.49544499999999</v>
      </c>
      <c r="F8" s="101">
        <v>8.3702950000000005</v>
      </c>
      <c r="G8" s="101">
        <v>0.32745000000000002</v>
      </c>
      <c r="H8" s="101">
        <v>3.778152</v>
      </c>
      <c r="I8" s="101">
        <v>32.348745000000001</v>
      </c>
      <c r="J8" s="101">
        <v>18.042197000000002</v>
      </c>
      <c r="K8" s="101">
        <v>9.1708010000000009</v>
      </c>
      <c r="L8" s="101">
        <v>2210.9948639999998</v>
      </c>
      <c r="M8" s="101">
        <v>2.197759</v>
      </c>
      <c r="N8" s="101">
        <v>31.092578</v>
      </c>
      <c r="O8" s="101">
        <v>459.76216499999998</v>
      </c>
      <c r="P8" s="101">
        <v>16.378367999999998</v>
      </c>
      <c r="Q8" s="101">
        <v>59.689978000000004</v>
      </c>
      <c r="R8" s="96"/>
      <c r="S8" s="97" t="s">
        <v>541</v>
      </c>
    </row>
    <row r="9" spans="1:21" x14ac:dyDescent="0.2">
      <c r="B9" s="97" t="s">
        <v>342</v>
      </c>
      <c r="C9" s="101">
        <v>854.22703000000001</v>
      </c>
      <c r="D9" s="101">
        <v>40.865191000000003</v>
      </c>
      <c r="E9" s="101">
        <v>199.22242600000001</v>
      </c>
      <c r="F9" s="101">
        <v>7.6586850000000002</v>
      </c>
      <c r="G9" s="101">
        <v>1.1566350000000001</v>
      </c>
      <c r="H9" s="101">
        <v>4.6767089999999998</v>
      </c>
      <c r="I9" s="101">
        <v>35.042599000000003</v>
      </c>
      <c r="J9" s="101">
        <v>18.778877000000001</v>
      </c>
      <c r="K9" s="101">
        <v>8.5741180000000004</v>
      </c>
      <c r="L9" s="101">
        <v>2138.604801</v>
      </c>
      <c r="M9" s="101">
        <v>2.304935</v>
      </c>
      <c r="N9" s="101">
        <v>14.652241999999999</v>
      </c>
      <c r="O9" s="101">
        <v>571.89533900000004</v>
      </c>
      <c r="P9" s="101">
        <v>9.5299720000000008</v>
      </c>
      <c r="Q9" s="101">
        <v>52.285384000000001</v>
      </c>
      <c r="R9" s="96"/>
      <c r="S9" s="97" t="s">
        <v>542</v>
      </c>
    </row>
    <row r="10" spans="1:21" x14ac:dyDescent="0.2">
      <c r="B10" s="97" t="s">
        <v>343</v>
      </c>
      <c r="C10" s="101">
        <v>845.20163300000002</v>
      </c>
      <c r="D10" s="101">
        <v>35.992790999999997</v>
      </c>
      <c r="E10" s="101">
        <v>225.60023699999999</v>
      </c>
      <c r="F10" s="101">
        <v>13.158956</v>
      </c>
      <c r="G10" s="101">
        <v>1.722159</v>
      </c>
      <c r="H10" s="101">
        <v>4.639411</v>
      </c>
      <c r="I10" s="101">
        <v>28.767811999999999</v>
      </c>
      <c r="J10" s="101">
        <v>19.757227</v>
      </c>
      <c r="K10" s="101">
        <v>8.8068530000000003</v>
      </c>
      <c r="L10" s="101">
        <v>2254.4735409999998</v>
      </c>
      <c r="M10" s="101">
        <v>2.2693150000000002</v>
      </c>
      <c r="N10" s="101">
        <v>15.123267</v>
      </c>
      <c r="O10" s="101">
        <v>435.45810899999998</v>
      </c>
      <c r="P10" s="101">
        <v>12.891451</v>
      </c>
      <c r="Q10" s="101">
        <v>51.099151999999997</v>
      </c>
      <c r="R10" s="96"/>
      <c r="S10" s="97" t="s">
        <v>543</v>
      </c>
    </row>
    <row r="11" spans="1:21" x14ac:dyDescent="0.2">
      <c r="B11" s="97" t="s">
        <v>344</v>
      </c>
      <c r="C11" s="101">
        <v>861.42876999999999</v>
      </c>
      <c r="D11" s="101">
        <v>42.625546</v>
      </c>
      <c r="E11" s="101">
        <v>212.967229</v>
      </c>
      <c r="F11" s="101">
        <v>6.9669319999999999</v>
      </c>
      <c r="G11" s="101">
        <v>0.61272400000000005</v>
      </c>
      <c r="H11" s="101">
        <v>6.369745</v>
      </c>
      <c r="I11" s="101">
        <v>32.219239000000002</v>
      </c>
      <c r="J11" s="101">
        <v>14.239533</v>
      </c>
      <c r="K11" s="101">
        <v>13.430202</v>
      </c>
      <c r="L11" s="101">
        <v>2271.3746679999999</v>
      </c>
      <c r="M11" s="101">
        <v>2.201333</v>
      </c>
      <c r="N11" s="101">
        <v>18.340599000000001</v>
      </c>
      <c r="O11" s="101">
        <v>422.81384400000002</v>
      </c>
      <c r="P11" s="101">
        <v>13.521375000000001</v>
      </c>
      <c r="Q11" s="101">
        <v>46.086817000000003</v>
      </c>
      <c r="R11" s="96"/>
      <c r="S11" s="97" t="s">
        <v>544</v>
      </c>
    </row>
    <row r="12" spans="1:21" x14ac:dyDescent="0.2">
      <c r="B12" s="97" t="s">
        <v>345</v>
      </c>
      <c r="C12" s="101">
        <v>931.49242900000002</v>
      </c>
      <c r="D12" s="101">
        <v>41.168616999999998</v>
      </c>
      <c r="E12" s="101">
        <v>218.81577999999999</v>
      </c>
      <c r="F12" s="101">
        <v>19.944769000000001</v>
      </c>
      <c r="G12" s="101">
        <v>0.86952499999999999</v>
      </c>
      <c r="H12" s="101">
        <v>3.1698710000000001</v>
      </c>
      <c r="I12" s="101">
        <v>37.236218000000001</v>
      </c>
      <c r="J12" s="101">
        <v>14.452081</v>
      </c>
      <c r="K12" s="101">
        <v>7.7581870000000004</v>
      </c>
      <c r="L12" s="101">
        <v>2360.9505439999998</v>
      </c>
      <c r="M12" s="101">
        <v>2.2204510000000002</v>
      </c>
      <c r="N12" s="101">
        <v>17.733122000000002</v>
      </c>
      <c r="O12" s="101">
        <v>428.654988</v>
      </c>
      <c r="P12" s="101">
        <v>13.727981</v>
      </c>
      <c r="Q12" s="101">
        <v>47.196393</v>
      </c>
      <c r="R12" s="96"/>
      <c r="S12" s="97" t="s">
        <v>545</v>
      </c>
    </row>
    <row r="13" spans="1:21" x14ac:dyDescent="0.2">
      <c r="B13" s="97" t="s">
        <v>346</v>
      </c>
      <c r="C13" s="101">
        <v>692.80935399999998</v>
      </c>
      <c r="D13" s="101">
        <v>32.220573000000002</v>
      </c>
      <c r="E13" s="101">
        <v>211.34252599999999</v>
      </c>
      <c r="F13" s="101">
        <v>6.6780689999999998</v>
      </c>
      <c r="G13" s="101">
        <v>0.63122100000000003</v>
      </c>
      <c r="H13" s="101">
        <v>6.827858</v>
      </c>
      <c r="I13" s="101">
        <v>36.408290000000001</v>
      </c>
      <c r="J13" s="101">
        <v>10.980153</v>
      </c>
      <c r="K13" s="101">
        <v>6.0122020000000003</v>
      </c>
      <c r="L13" s="101">
        <v>1990.7670989999999</v>
      </c>
      <c r="M13" s="101">
        <v>1.703122</v>
      </c>
      <c r="N13" s="101">
        <v>11.636331999999999</v>
      </c>
      <c r="O13" s="101">
        <v>432.64927699999998</v>
      </c>
      <c r="P13" s="101">
        <v>10.064424000000001</v>
      </c>
      <c r="Q13" s="101">
        <v>26.586731</v>
      </c>
      <c r="R13" s="96"/>
      <c r="S13" s="97" t="s">
        <v>546</v>
      </c>
    </row>
    <row r="14" spans="1:21" x14ac:dyDescent="0.2">
      <c r="B14" s="97" t="s">
        <v>347</v>
      </c>
      <c r="C14" s="101">
        <v>874.45376299999998</v>
      </c>
      <c r="D14" s="101">
        <v>40.235787999999999</v>
      </c>
      <c r="E14" s="101">
        <v>210.93875800000001</v>
      </c>
      <c r="F14" s="101">
        <v>8.9915679999999991</v>
      </c>
      <c r="G14" s="101">
        <v>0.83883399999999997</v>
      </c>
      <c r="H14" s="101">
        <v>3.2187830000000002</v>
      </c>
      <c r="I14" s="101">
        <v>30.326065</v>
      </c>
      <c r="J14" s="101">
        <v>18.538782999999999</v>
      </c>
      <c r="K14" s="101">
        <v>10.544983</v>
      </c>
      <c r="L14" s="101">
        <v>2382.7143270000001</v>
      </c>
      <c r="M14" s="101">
        <v>3.33386</v>
      </c>
      <c r="N14" s="101">
        <v>20.549530000000001</v>
      </c>
      <c r="O14" s="101">
        <v>454.43429800000001</v>
      </c>
      <c r="P14" s="101">
        <v>9.3200880000000002</v>
      </c>
      <c r="Q14" s="101">
        <v>51.512326000000002</v>
      </c>
      <c r="R14" s="96"/>
      <c r="S14" s="97" t="s">
        <v>547</v>
      </c>
    </row>
    <row r="15" spans="1:21" x14ac:dyDescent="0.2">
      <c r="B15" s="97" t="s">
        <v>348</v>
      </c>
      <c r="C15" s="101">
        <v>827.28463699999998</v>
      </c>
      <c r="D15" s="101">
        <v>38.824413999999997</v>
      </c>
      <c r="E15" s="101">
        <v>277.95489400000002</v>
      </c>
      <c r="F15" s="101">
        <v>18.134612000000001</v>
      </c>
      <c r="G15" s="101">
        <v>0.67513000000000001</v>
      </c>
      <c r="H15" s="101">
        <v>4.6555270000000002</v>
      </c>
      <c r="I15" s="101">
        <v>40.742099000000003</v>
      </c>
      <c r="J15" s="101">
        <v>19.869964</v>
      </c>
      <c r="K15" s="101">
        <v>9.3768100000000008</v>
      </c>
      <c r="L15" s="101">
        <v>2595.7053420000002</v>
      </c>
      <c r="M15" s="101">
        <v>2.2024240000000002</v>
      </c>
      <c r="N15" s="101">
        <v>25.266703</v>
      </c>
      <c r="O15" s="101">
        <v>488.34516500000001</v>
      </c>
      <c r="P15" s="101">
        <v>12.167061</v>
      </c>
      <c r="Q15" s="101">
        <v>50.038944999999998</v>
      </c>
      <c r="R15" s="96"/>
      <c r="S15" s="97" t="s">
        <v>548</v>
      </c>
    </row>
    <row r="16" spans="1:21" x14ac:dyDescent="0.2">
      <c r="B16" s="97" t="s">
        <v>349</v>
      </c>
      <c r="C16" s="101">
        <v>941.62027599999999</v>
      </c>
      <c r="D16" s="101">
        <v>42.336184000000003</v>
      </c>
      <c r="E16" s="101">
        <v>235.957909</v>
      </c>
      <c r="F16" s="101">
        <v>8.358314</v>
      </c>
      <c r="G16" s="101">
        <v>0.68398000000000003</v>
      </c>
      <c r="H16" s="101">
        <v>6.0917070000000004</v>
      </c>
      <c r="I16" s="101">
        <v>36.054569000000001</v>
      </c>
      <c r="J16" s="101">
        <v>23.539059999999999</v>
      </c>
      <c r="K16" s="101">
        <v>21.00986</v>
      </c>
      <c r="L16" s="101">
        <v>2699.3705110000001</v>
      </c>
      <c r="M16" s="101">
        <v>2.6781329999999999</v>
      </c>
      <c r="N16" s="101">
        <v>23.448412000000001</v>
      </c>
      <c r="O16" s="101">
        <v>521.37110099999995</v>
      </c>
      <c r="P16" s="101">
        <v>31.141895000000002</v>
      </c>
      <c r="Q16" s="101">
        <v>50.954179000000003</v>
      </c>
      <c r="R16" s="96"/>
      <c r="S16" s="97" t="s">
        <v>549</v>
      </c>
    </row>
    <row r="17" spans="1:19" x14ac:dyDescent="0.2">
      <c r="B17" s="97" t="s">
        <v>350</v>
      </c>
      <c r="C17" s="101">
        <v>889.95289500000001</v>
      </c>
      <c r="D17" s="101">
        <v>40.322577000000003</v>
      </c>
      <c r="E17" s="101">
        <v>233.90339</v>
      </c>
      <c r="F17" s="101">
        <v>8.2170100000000001</v>
      </c>
      <c r="G17" s="101">
        <v>0.90870200000000001</v>
      </c>
      <c r="H17" s="101">
        <v>5.3530990000000003</v>
      </c>
      <c r="I17" s="101">
        <v>37.862102999999998</v>
      </c>
      <c r="J17" s="101">
        <v>17.195664000000001</v>
      </c>
      <c r="K17" s="101">
        <v>13.691587999999999</v>
      </c>
      <c r="L17" s="101">
        <v>2551.2608540000001</v>
      </c>
      <c r="M17" s="101">
        <v>2.1487530000000001</v>
      </c>
      <c r="N17" s="101">
        <v>33.584862000000001</v>
      </c>
      <c r="O17" s="101">
        <v>508.09193099999999</v>
      </c>
      <c r="P17" s="101">
        <v>15.707447999999999</v>
      </c>
      <c r="Q17" s="101">
        <v>45.244684999999997</v>
      </c>
      <c r="R17" s="96"/>
      <c r="S17" s="97" t="s">
        <v>550</v>
      </c>
    </row>
    <row r="18" spans="1:19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 x14ac:dyDescent="0.2">
      <c r="A19" s="100">
        <v>2022</v>
      </c>
      <c r="B19" s="97" t="s">
        <v>339</v>
      </c>
      <c r="C19" s="101">
        <v>863.62354000000005</v>
      </c>
      <c r="D19" s="101">
        <v>40.865282999999998</v>
      </c>
      <c r="E19" s="101">
        <v>237.014655</v>
      </c>
      <c r="F19" s="101">
        <v>8.3479890000000001</v>
      </c>
      <c r="G19" s="101">
        <v>0.99909400000000004</v>
      </c>
      <c r="H19" s="101">
        <v>4.5317660000000002</v>
      </c>
      <c r="I19" s="101">
        <v>23.467694000000002</v>
      </c>
      <c r="J19" s="101">
        <v>18.928885000000001</v>
      </c>
      <c r="K19" s="101">
        <v>9.2930709999999994</v>
      </c>
      <c r="L19" s="101">
        <v>2387.9411570000002</v>
      </c>
      <c r="M19" s="101">
        <v>2.548686</v>
      </c>
      <c r="N19" s="101">
        <v>14.009003</v>
      </c>
      <c r="O19" s="101">
        <v>491.32041500000003</v>
      </c>
      <c r="P19" s="101">
        <v>15.163373</v>
      </c>
      <c r="Q19" s="101">
        <v>48.319803</v>
      </c>
      <c r="R19" s="100">
        <v>2022</v>
      </c>
      <c r="S19" s="97" t="s">
        <v>539</v>
      </c>
    </row>
    <row r="20" spans="1:19" x14ac:dyDescent="0.2">
      <c r="B20" s="97" t="s">
        <v>340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96"/>
      <c r="S20" s="97" t="s">
        <v>540</v>
      </c>
    </row>
    <row r="21" spans="1:19" x14ac:dyDescent="0.2">
      <c r="B21" s="97" t="s">
        <v>341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96"/>
      <c r="S21" s="97" t="s">
        <v>541</v>
      </c>
    </row>
    <row r="22" spans="1:19" x14ac:dyDescent="0.2">
      <c r="B22" s="97" t="s">
        <v>342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96"/>
      <c r="S22" s="97" t="s">
        <v>542</v>
      </c>
    </row>
    <row r="23" spans="1:19" x14ac:dyDescent="0.2">
      <c r="B23" s="97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96"/>
      <c r="S23" s="97" t="s">
        <v>543</v>
      </c>
    </row>
    <row r="24" spans="1:19" x14ac:dyDescent="0.2">
      <c r="B24" s="97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6"/>
      <c r="S24" s="97" t="s">
        <v>544</v>
      </c>
    </row>
    <row r="25" spans="1:19" x14ac:dyDescent="0.2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545</v>
      </c>
    </row>
    <row r="26" spans="1:19" x14ac:dyDescent="0.2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546</v>
      </c>
    </row>
    <row r="27" spans="1:19" x14ac:dyDescent="0.2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 x14ac:dyDescent="0.2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 x14ac:dyDescent="0.2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10.199999999999999" thickBot="1" x14ac:dyDescent="0.25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 x14ac:dyDescent="0.25">
      <c r="A31" s="230" t="s">
        <v>162</v>
      </c>
      <c r="B31" s="230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30" t="s">
        <v>536</v>
      </c>
      <c r="S31" s="230" t="s">
        <v>523</v>
      </c>
    </row>
    <row r="32" spans="1:19" ht="12" customHeight="1" thickBot="1" x14ac:dyDescent="0.25">
      <c r="A32" s="231"/>
      <c r="B32" s="231"/>
      <c r="C32" s="232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4"/>
      <c r="R32" s="231"/>
      <c r="S32" s="231"/>
    </row>
    <row r="33" spans="1:19" ht="19.5" customHeight="1" x14ac:dyDescent="0.2"/>
    <row r="34" spans="1:19" ht="6.75" customHeight="1" thickBot="1" x14ac:dyDescent="0.2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</row>
    <row r="35" spans="1:19" ht="12" customHeight="1" thickBot="1" x14ac:dyDescent="0.25">
      <c r="A35" s="230" t="s">
        <v>162</v>
      </c>
      <c r="B35" s="230" t="s">
        <v>163</v>
      </c>
      <c r="C35" s="238" t="s">
        <v>668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230" t="s">
        <v>536</v>
      </c>
      <c r="S35" s="230" t="s">
        <v>523</v>
      </c>
    </row>
    <row r="36" spans="1:19" ht="21.75" customHeight="1" thickBot="1" x14ac:dyDescent="0.25">
      <c r="A36" s="231"/>
      <c r="B36" s="231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704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31"/>
      <c r="S36" s="231"/>
    </row>
    <row r="37" spans="1:19" x14ac:dyDescent="0.2">
      <c r="A37" s="100">
        <v>2021</v>
      </c>
      <c r="B37" s="97" t="s">
        <v>339</v>
      </c>
      <c r="C37" s="101">
        <v>38.216444000000003</v>
      </c>
      <c r="D37" s="101">
        <v>263.69024899999999</v>
      </c>
      <c r="E37" s="101">
        <v>0.97219299999999997</v>
      </c>
      <c r="F37" s="101">
        <v>4.441141</v>
      </c>
      <c r="G37" s="101">
        <v>4.776027</v>
      </c>
      <c r="H37" s="101">
        <v>4.6803999999999997</v>
      </c>
      <c r="I37" s="101">
        <v>297.33589599999999</v>
      </c>
      <c r="J37" s="101">
        <v>133.288783</v>
      </c>
      <c r="K37" s="101">
        <v>0</v>
      </c>
      <c r="L37" s="101">
        <v>49.399481000000002</v>
      </c>
      <c r="M37" s="101">
        <v>24.412179999999999</v>
      </c>
      <c r="N37" s="101">
        <v>52.044834999999999</v>
      </c>
      <c r="O37" s="101">
        <v>0</v>
      </c>
      <c r="P37" s="102">
        <v>1322.6936239999998</v>
      </c>
      <c r="Q37" s="102">
        <v>1294.8834369999997</v>
      </c>
      <c r="R37" s="100">
        <v>2021</v>
      </c>
      <c r="S37" s="97" t="s">
        <v>539</v>
      </c>
    </row>
    <row r="38" spans="1:19" x14ac:dyDescent="0.2">
      <c r="B38" s="97" t="s">
        <v>340</v>
      </c>
      <c r="C38" s="101">
        <v>36.101419</v>
      </c>
      <c r="D38" s="101">
        <v>286.96394400000003</v>
      </c>
      <c r="E38" s="101">
        <v>0.92275200000000002</v>
      </c>
      <c r="F38" s="101">
        <v>4.486955</v>
      </c>
      <c r="G38" s="101">
        <v>5.7226109999999997</v>
      </c>
      <c r="H38" s="101">
        <v>2.9496020000000001</v>
      </c>
      <c r="I38" s="101">
        <v>318.74353300000001</v>
      </c>
      <c r="J38" s="101">
        <v>135.45770200000001</v>
      </c>
      <c r="K38" s="101">
        <v>0</v>
      </c>
      <c r="L38" s="101">
        <v>45.298884999999999</v>
      </c>
      <c r="M38" s="101">
        <v>15.848262</v>
      </c>
      <c r="N38" s="101">
        <v>45.555027000000003</v>
      </c>
      <c r="O38" s="101">
        <v>1.5918000000000002E-2</v>
      </c>
      <c r="P38" s="102">
        <v>1464.0202939999997</v>
      </c>
      <c r="Q38" s="102">
        <v>1373.9210649999998</v>
      </c>
      <c r="R38" s="96"/>
      <c r="S38" s="97" t="s">
        <v>540</v>
      </c>
    </row>
    <row r="39" spans="1:19" x14ac:dyDescent="0.2">
      <c r="B39" s="97" t="s">
        <v>341</v>
      </c>
      <c r="C39" s="101">
        <v>40.314734999999999</v>
      </c>
      <c r="D39" s="101">
        <v>371.69044000000002</v>
      </c>
      <c r="E39" s="101">
        <v>1.050103</v>
      </c>
      <c r="F39" s="101">
        <v>5.4389289999999999</v>
      </c>
      <c r="G39" s="101">
        <v>5.5855439999999996</v>
      </c>
      <c r="H39" s="101">
        <v>2.2363469999999999</v>
      </c>
      <c r="I39" s="101">
        <v>382.640918</v>
      </c>
      <c r="J39" s="101">
        <v>130.194097</v>
      </c>
      <c r="K39" s="101">
        <v>0</v>
      </c>
      <c r="L39" s="101">
        <v>52.643616999999999</v>
      </c>
      <c r="M39" s="101">
        <v>39.409002999999998</v>
      </c>
      <c r="N39" s="101">
        <v>64.074841000000006</v>
      </c>
      <c r="O39" s="101">
        <v>0</v>
      </c>
      <c r="P39" s="102">
        <v>1737.5003800000002</v>
      </c>
      <c r="Q39" s="102">
        <v>1623.5916820000002</v>
      </c>
      <c r="R39" s="96"/>
      <c r="S39" s="97" t="s">
        <v>541</v>
      </c>
    </row>
    <row r="40" spans="1:19" x14ac:dyDescent="0.2">
      <c r="B40" s="97" t="s">
        <v>342</v>
      </c>
      <c r="C40" s="101">
        <v>42.381588000000001</v>
      </c>
      <c r="D40" s="101">
        <v>339.86212399999999</v>
      </c>
      <c r="E40" s="101">
        <v>2.6208900000000002</v>
      </c>
      <c r="F40" s="101">
        <v>5.7971339999999998</v>
      </c>
      <c r="G40" s="101">
        <v>5.830756</v>
      </c>
      <c r="H40" s="101">
        <v>2.7724289999999998</v>
      </c>
      <c r="I40" s="101">
        <v>363.13481100000001</v>
      </c>
      <c r="J40" s="101">
        <v>141.67990499999999</v>
      </c>
      <c r="K40" s="101">
        <v>0</v>
      </c>
      <c r="L40" s="101">
        <v>51.323776000000002</v>
      </c>
      <c r="M40" s="101">
        <v>14.350152</v>
      </c>
      <c r="N40" s="101">
        <v>63.740664000000002</v>
      </c>
      <c r="O40" s="101">
        <v>0.39085500000000001</v>
      </c>
      <c r="P40" s="102">
        <v>1735.3300560000005</v>
      </c>
      <c r="Q40" s="102">
        <v>1666.4057660000005</v>
      </c>
      <c r="R40" s="96"/>
      <c r="S40" s="97" t="s">
        <v>542</v>
      </c>
    </row>
    <row r="41" spans="1:19" s="103" customFormat="1" ht="9" customHeight="1" x14ac:dyDescent="0.2">
      <c r="A41" s="96"/>
      <c r="B41" s="97" t="s">
        <v>343</v>
      </c>
      <c r="C41" s="101">
        <v>44.164284000000002</v>
      </c>
      <c r="D41" s="101">
        <v>358.54109499999998</v>
      </c>
      <c r="E41" s="101">
        <v>1.407179</v>
      </c>
      <c r="F41" s="101">
        <v>5.9023750000000001</v>
      </c>
      <c r="G41" s="101">
        <v>5.6655790000000001</v>
      </c>
      <c r="H41" s="101">
        <v>4.8559000000000001</v>
      </c>
      <c r="I41" s="101">
        <v>370.13291800000002</v>
      </c>
      <c r="J41" s="101">
        <v>126.82445</v>
      </c>
      <c r="K41" s="101">
        <v>0</v>
      </c>
      <c r="L41" s="101">
        <v>52.186860000000003</v>
      </c>
      <c r="M41" s="101">
        <v>35.319307999999999</v>
      </c>
      <c r="N41" s="101">
        <v>77.892173</v>
      </c>
      <c r="O41" s="101">
        <v>0</v>
      </c>
      <c r="P41" s="102">
        <v>1709.115696999999</v>
      </c>
      <c r="Q41" s="102">
        <v>1638.568223999999</v>
      </c>
      <c r="R41" s="96"/>
      <c r="S41" s="97" t="s">
        <v>543</v>
      </c>
    </row>
    <row r="42" spans="1:19" ht="9" customHeight="1" x14ac:dyDescent="0.2">
      <c r="B42" s="97" t="s">
        <v>344</v>
      </c>
      <c r="C42" s="101">
        <v>41.295820999999997</v>
      </c>
      <c r="D42" s="101">
        <v>387.80416700000001</v>
      </c>
      <c r="E42" s="101">
        <v>2.930453</v>
      </c>
      <c r="F42" s="101">
        <v>9.3609489999999997</v>
      </c>
      <c r="G42" s="101">
        <v>7.451587</v>
      </c>
      <c r="H42" s="101">
        <v>4.6020989999999999</v>
      </c>
      <c r="I42" s="101">
        <v>383.398303</v>
      </c>
      <c r="J42" s="101">
        <v>137.08749800000001</v>
      </c>
      <c r="K42" s="101">
        <v>0</v>
      </c>
      <c r="L42" s="101">
        <v>50.070397</v>
      </c>
      <c r="M42" s="101">
        <v>16.584070000000001</v>
      </c>
      <c r="N42" s="101">
        <v>71.664771000000002</v>
      </c>
      <c r="O42" s="101">
        <v>2.4107E-2</v>
      </c>
      <c r="P42" s="102">
        <v>1664.3192409999999</v>
      </c>
      <c r="Q42" s="102">
        <v>1580.8435050000001</v>
      </c>
      <c r="R42" s="96"/>
      <c r="S42" s="97" t="s">
        <v>544</v>
      </c>
    </row>
    <row r="43" spans="1:19" ht="9" customHeight="1" x14ac:dyDescent="0.2">
      <c r="B43" s="97" t="s">
        <v>345</v>
      </c>
      <c r="C43" s="101">
        <v>48.422445000000003</v>
      </c>
      <c r="D43" s="101">
        <v>371.41538000000003</v>
      </c>
      <c r="E43" s="101">
        <v>2.8902580000000002</v>
      </c>
      <c r="F43" s="101">
        <v>5.7181850000000001</v>
      </c>
      <c r="G43" s="101">
        <v>5.8293460000000001</v>
      </c>
      <c r="H43" s="101">
        <v>5.316872</v>
      </c>
      <c r="I43" s="101">
        <v>370.961885</v>
      </c>
      <c r="J43" s="101">
        <v>125.70618</v>
      </c>
      <c r="K43" s="101">
        <v>0</v>
      </c>
      <c r="L43" s="101">
        <v>51.474890000000002</v>
      </c>
      <c r="M43" s="101">
        <v>27.568211000000002</v>
      </c>
      <c r="N43" s="101">
        <v>91.146634000000006</v>
      </c>
      <c r="O43" s="101">
        <v>4.1100000000000002E-4</v>
      </c>
      <c r="P43" s="102">
        <v>1898.4552869999998</v>
      </c>
      <c r="Q43" s="102">
        <v>1821.0461019999998</v>
      </c>
      <c r="R43" s="96"/>
      <c r="S43" s="97" t="s">
        <v>545</v>
      </c>
    </row>
    <row r="44" spans="1:19" ht="9" customHeight="1" x14ac:dyDescent="0.2">
      <c r="B44" s="97" t="s">
        <v>346</v>
      </c>
      <c r="C44" s="101">
        <v>39.475245999999999</v>
      </c>
      <c r="D44" s="101">
        <v>269.692047</v>
      </c>
      <c r="E44" s="101">
        <v>1.0344899999999999</v>
      </c>
      <c r="F44" s="101">
        <v>6.9459809999999997</v>
      </c>
      <c r="G44" s="101">
        <v>4.8689739999999997</v>
      </c>
      <c r="H44" s="101">
        <v>4.5280860000000001</v>
      </c>
      <c r="I44" s="101">
        <v>327.45632999999998</v>
      </c>
      <c r="J44" s="101">
        <v>83.101924999999994</v>
      </c>
      <c r="K44" s="101">
        <v>0</v>
      </c>
      <c r="L44" s="101">
        <v>26.492878999999999</v>
      </c>
      <c r="M44" s="101">
        <v>9.8340169999999993</v>
      </c>
      <c r="N44" s="101">
        <v>49.152383</v>
      </c>
      <c r="O44" s="101">
        <v>8.0800000000000002E-4</v>
      </c>
      <c r="P44" s="102">
        <v>1814.6608530000012</v>
      </c>
      <c r="Q44" s="102">
        <v>1696.9897710000012</v>
      </c>
      <c r="R44" s="96"/>
      <c r="S44" s="97" t="s">
        <v>546</v>
      </c>
    </row>
    <row r="45" spans="1:19" x14ac:dyDescent="0.2">
      <c r="B45" s="97" t="s">
        <v>347</v>
      </c>
      <c r="C45" s="101">
        <v>41.855299000000002</v>
      </c>
      <c r="D45" s="101">
        <v>381.22986400000002</v>
      </c>
      <c r="E45" s="101">
        <v>2.3964409999999998</v>
      </c>
      <c r="F45" s="101">
        <v>5.044384</v>
      </c>
      <c r="G45" s="101">
        <v>7.1987990000000002</v>
      </c>
      <c r="H45" s="101">
        <v>4.9137810000000002</v>
      </c>
      <c r="I45" s="101">
        <v>403.95698599999997</v>
      </c>
      <c r="J45" s="101">
        <v>127.909488</v>
      </c>
      <c r="K45" s="101">
        <v>0</v>
      </c>
      <c r="L45" s="101">
        <v>46.770921999999999</v>
      </c>
      <c r="M45" s="101">
        <v>15.034818</v>
      </c>
      <c r="N45" s="101">
        <v>77.009495999999999</v>
      </c>
      <c r="O45" s="101">
        <v>5.5018999999999998E-2</v>
      </c>
      <c r="P45" s="102">
        <v>2111.8042519999995</v>
      </c>
      <c r="Q45" s="102">
        <v>2024.6272699999995</v>
      </c>
      <c r="R45" s="96"/>
      <c r="S45" s="97" t="s">
        <v>547</v>
      </c>
    </row>
    <row r="46" spans="1:19" x14ac:dyDescent="0.2">
      <c r="B46" s="97" t="s">
        <v>348</v>
      </c>
      <c r="C46" s="101">
        <v>40.202669999999998</v>
      </c>
      <c r="D46" s="101">
        <v>396.86467499999998</v>
      </c>
      <c r="E46" s="101">
        <v>1.9733560000000001</v>
      </c>
      <c r="F46" s="101">
        <v>4.9480250000000003</v>
      </c>
      <c r="G46" s="101">
        <v>7.412617</v>
      </c>
      <c r="H46" s="101">
        <v>5.6507440000000004</v>
      </c>
      <c r="I46" s="101">
        <v>376.82676700000002</v>
      </c>
      <c r="J46" s="101">
        <v>119.75084699999999</v>
      </c>
      <c r="K46" s="101">
        <v>0</v>
      </c>
      <c r="L46" s="101">
        <v>47.521087999999999</v>
      </c>
      <c r="M46" s="101">
        <v>33.270445000000002</v>
      </c>
      <c r="N46" s="101">
        <v>101.820654</v>
      </c>
      <c r="O46" s="101">
        <v>6.5500000000000003E-2</v>
      </c>
      <c r="P46" s="102">
        <v>2054.7535780000003</v>
      </c>
      <c r="Q46" s="102">
        <v>1984.8975380000004</v>
      </c>
      <c r="R46" s="96"/>
      <c r="S46" s="97" t="s">
        <v>548</v>
      </c>
    </row>
    <row r="47" spans="1:19" x14ac:dyDescent="0.2">
      <c r="B47" s="97" t="s">
        <v>349</v>
      </c>
      <c r="C47" s="101">
        <v>193.49104700000001</v>
      </c>
      <c r="D47" s="101">
        <v>397.123062</v>
      </c>
      <c r="E47" s="101">
        <v>1.272324</v>
      </c>
      <c r="F47" s="101">
        <v>10.013897999999999</v>
      </c>
      <c r="G47" s="101">
        <v>7.8206119999999997</v>
      </c>
      <c r="H47" s="101">
        <v>3.9843410000000001</v>
      </c>
      <c r="I47" s="101">
        <v>416.89179799999999</v>
      </c>
      <c r="J47" s="101">
        <v>132.980625</v>
      </c>
      <c r="K47" s="101">
        <v>0</v>
      </c>
      <c r="L47" s="101">
        <v>52.226402999999998</v>
      </c>
      <c r="M47" s="101">
        <v>56.203735999999999</v>
      </c>
      <c r="N47" s="101">
        <v>86.754098999999997</v>
      </c>
      <c r="O47" s="101">
        <v>5.4559999999999999E-3</v>
      </c>
      <c r="P47" s="102">
        <v>2266.853693</v>
      </c>
      <c r="Q47" s="102">
        <v>2184.0712709999998</v>
      </c>
      <c r="R47" s="96"/>
      <c r="S47" s="97" t="s">
        <v>549</v>
      </c>
    </row>
    <row r="48" spans="1:19" x14ac:dyDescent="0.2">
      <c r="B48" s="97" t="s">
        <v>350</v>
      </c>
      <c r="C48" s="101">
        <v>184.9384</v>
      </c>
      <c r="D48" s="101">
        <v>371.57108299999999</v>
      </c>
      <c r="E48" s="101">
        <v>1.2887329999999999</v>
      </c>
      <c r="F48" s="101">
        <v>15.508723</v>
      </c>
      <c r="G48" s="101">
        <v>7.0413709999999998</v>
      </c>
      <c r="H48" s="101">
        <v>1.65056</v>
      </c>
      <c r="I48" s="101">
        <v>408.99188400000003</v>
      </c>
      <c r="J48" s="101">
        <v>125.30994099999999</v>
      </c>
      <c r="K48" s="101">
        <v>0</v>
      </c>
      <c r="L48" s="101">
        <v>53.776136000000001</v>
      </c>
      <c r="M48" s="101">
        <v>30.819716</v>
      </c>
      <c r="N48" s="101">
        <v>74.776900999999995</v>
      </c>
      <c r="O48" s="101">
        <v>2.4048E-2</v>
      </c>
      <c r="P48" s="102">
        <v>2026.5886840000001</v>
      </c>
      <c r="Q48" s="102">
        <v>1959.8018589999999</v>
      </c>
      <c r="R48" s="96"/>
      <c r="S48" s="97" t="s">
        <v>550</v>
      </c>
    </row>
    <row r="49" spans="1:21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21" x14ac:dyDescent="0.2">
      <c r="A50" s="100">
        <v>2022</v>
      </c>
      <c r="B50" s="97" t="s">
        <v>339</v>
      </c>
      <c r="C50" s="101">
        <v>59.239176999999998</v>
      </c>
      <c r="D50" s="101">
        <v>319.02337199999999</v>
      </c>
      <c r="E50" s="101">
        <v>1.584562</v>
      </c>
      <c r="F50" s="101">
        <v>7.3739359999999996</v>
      </c>
      <c r="G50" s="101">
        <v>6.6745520000000003</v>
      </c>
      <c r="H50" s="101">
        <v>3.413818</v>
      </c>
      <c r="I50" s="101">
        <v>352.00860999999998</v>
      </c>
      <c r="J50" s="101">
        <v>120.073318</v>
      </c>
      <c r="K50" s="101">
        <v>0</v>
      </c>
      <c r="L50" s="101">
        <v>53.599397000000003</v>
      </c>
      <c r="M50" s="101">
        <v>39.773629999999997</v>
      </c>
      <c r="N50" s="101">
        <v>61.622695999999998</v>
      </c>
      <c r="O50" s="101">
        <v>0</v>
      </c>
      <c r="P50" s="102">
        <v>2377.2141170000014</v>
      </c>
      <c r="Q50" s="102">
        <v>2305.5691410000013</v>
      </c>
      <c r="R50" s="100">
        <v>2022</v>
      </c>
      <c r="S50" s="97" t="s">
        <v>539</v>
      </c>
      <c r="U50" s="102"/>
    </row>
    <row r="51" spans="1:21" x14ac:dyDescent="0.2">
      <c r="B51" s="97" t="s">
        <v>340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  <c r="Q51" s="102"/>
      <c r="R51" s="96"/>
      <c r="S51" s="97" t="s">
        <v>540</v>
      </c>
    </row>
    <row r="52" spans="1:21" x14ac:dyDescent="0.2">
      <c r="B52" s="97" t="s">
        <v>341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102"/>
      <c r="R52" s="96"/>
      <c r="S52" s="97" t="s">
        <v>541</v>
      </c>
    </row>
    <row r="53" spans="1:21" x14ac:dyDescent="0.2">
      <c r="B53" s="97" t="s">
        <v>342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  <c r="Q53" s="102"/>
      <c r="R53" s="96"/>
      <c r="S53" s="97" t="s">
        <v>542</v>
      </c>
    </row>
    <row r="54" spans="1:21" x14ac:dyDescent="0.2">
      <c r="B54" s="97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02"/>
      <c r="R54" s="96"/>
      <c r="S54" s="97" t="s">
        <v>543</v>
      </c>
    </row>
    <row r="55" spans="1:21" x14ac:dyDescent="0.2">
      <c r="B55" s="97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102"/>
      <c r="R55" s="96"/>
      <c r="S55" s="97" t="s">
        <v>544</v>
      </c>
    </row>
    <row r="56" spans="1:21" x14ac:dyDescent="0.2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545</v>
      </c>
    </row>
    <row r="57" spans="1:21" x14ac:dyDescent="0.2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546</v>
      </c>
    </row>
    <row r="58" spans="1:21" x14ac:dyDescent="0.2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21" x14ac:dyDescent="0.2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21" x14ac:dyDescent="0.2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21" ht="10.199999999999999" thickBot="1" x14ac:dyDescent="0.25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21" ht="21" customHeight="1" thickBot="1" x14ac:dyDescent="0.25">
      <c r="A62" s="230" t="s">
        <v>162</v>
      </c>
      <c r="B62" s="230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705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30" t="s">
        <v>536</v>
      </c>
      <c r="S62" s="230" t="s">
        <v>523</v>
      </c>
    </row>
    <row r="63" spans="1:21" ht="12" customHeight="1" thickBot="1" x14ac:dyDescent="0.25">
      <c r="A63" s="231"/>
      <c r="B63" s="231"/>
      <c r="C63" s="232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4"/>
      <c r="R63" s="231"/>
      <c r="S63" s="231"/>
    </row>
    <row r="67" spans="1:9" ht="21" customHeight="1" x14ac:dyDescent="0.2">
      <c r="A67" s="226" t="s">
        <v>640</v>
      </c>
      <c r="B67" s="227"/>
      <c r="C67" s="228" t="s">
        <v>641</v>
      </c>
      <c r="D67" s="228"/>
      <c r="G67" s="235" t="s">
        <v>706</v>
      </c>
      <c r="H67" s="235"/>
      <c r="I67" s="235"/>
    </row>
    <row r="68" spans="1:9" ht="21" customHeight="1" x14ac:dyDescent="0.2">
      <c r="A68" s="226" t="s">
        <v>642</v>
      </c>
      <c r="B68" s="227"/>
      <c r="C68" s="228" t="s">
        <v>643</v>
      </c>
      <c r="D68" s="228"/>
    </row>
  </sheetData>
  <mergeCells count="28"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G67:I67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João Baião</cp:lastModifiedBy>
  <dcterms:created xsi:type="dcterms:W3CDTF">2007-07-18T08:17:35Z</dcterms:created>
  <dcterms:modified xsi:type="dcterms:W3CDTF">2022-03-08T15:32:29Z</dcterms:modified>
</cp:coreProperties>
</file>