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10" windowWidth="19260" windowHeight="5685" tabRatio="772"/>
  </bookViews>
  <sheets>
    <sheet name="Índice" sheetId="10" r:id="rId1"/>
    <sheet name="S1_MM4" sheetId="1" r:id="rId2"/>
    <sheet name="S11_MM4" sheetId="2" r:id="rId3"/>
    <sheet name="S12_MM4" sheetId="3" r:id="rId4"/>
    <sheet name="S13_MM4" sheetId="4" r:id="rId5"/>
    <sheet name="S1M_MM4" sheetId="5" r:id="rId6"/>
    <sheet name="S2_MM4" sheetId="6" r:id="rId7"/>
    <sheet name="S11+S12+S1M_MM4 " sheetId="7" r:id="rId8"/>
    <sheet name="Remunerações_MM4" sheetId="11" r:id="rId9"/>
  </sheets>
  <definedNames>
    <definedName name="_xlnm.Print_Area" localSheetId="5">S1M_MM4!$A$1:$V$46</definedName>
  </definedNames>
  <calcPr calcId="145621"/>
</workbook>
</file>

<file path=xl/calcChain.xml><?xml version="1.0" encoding="utf-8"?>
<calcChain xmlns="http://schemas.openxmlformats.org/spreadsheetml/2006/main">
  <c r="P91" i="1" l="1"/>
  <c r="O91" i="1"/>
  <c r="B91" i="1"/>
  <c r="D91" i="1" s="1"/>
  <c r="G91" i="1" s="1"/>
  <c r="J91" i="1" s="1"/>
  <c r="L91" i="1" s="1"/>
  <c r="Q91" i="1" s="1"/>
  <c r="B91" i="11" l="1"/>
  <c r="H91" i="11" s="1"/>
  <c r="L91" i="11"/>
  <c r="B91" i="7"/>
  <c r="C91" i="7"/>
  <c r="D91" i="7"/>
  <c r="E91" i="7"/>
  <c r="F91" i="7"/>
  <c r="G91" i="7"/>
  <c r="H91" i="7"/>
  <c r="J91" i="7"/>
  <c r="K91" i="7"/>
  <c r="L91" i="7"/>
  <c r="N91" i="7"/>
  <c r="P91" i="7"/>
  <c r="Q91" i="7"/>
  <c r="R91" i="7"/>
  <c r="D91" i="6"/>
  <c r="L91" i="6" s="1"/>
  <c r="O91" i="6" s="1"/>
  <c r="F91" i="5"/>
  <c r="I91" i="5" s="1"/>
  <c r="M91" i="5" s="1"/>
  <c r="F91" i="4"/>
  <c r="J91" i="4" s="1"/>
  <c r="N91" i="4" s="1"/>
  <c r="F91" i="3"/>
  <c r="H91" i="3" s="1"/>
  <c r="L91" i="3" s="1"/>
  <c r="N91" i="3" s="1"/>
  <c r="R91" i="3" s="1"/>
  <c r="F91" i="2"/>
  <c r="H91" i="2" s="1"/>
  <c r="L91" i="2" s="1"/>
  <c r="P91" i="2" s="1"/>
  <c r="P91" i="4" l="1"/>
  <c r="R91" i="4"/>
  <c r="V91" i="4" s="1"/>
  <c r="I91" i="7"/>
  <c r="M91" i="7" s="1"/>
  <c r="O91" i="7" s="1"/>
  <c r="S91" i="7" s="1"/>
  <c r="P91" i="5"/>
  <c r="R91" i="5"/>
  <c r="V91" i="5" s="1"/>
  <c r="B89" i="11"/>
  <c r="H89" i="11" s="1"/>
  <c r="L89" i="11"/>
  <c r="B90" i="11"/>
  <c r="H90" i="11" s="1"/>
  <c r="L90" i="11"/>
  <c r="B89" i="7"/>
  <c r="C89" i="7"/>
  <c r="D89" i="7"/>
  <c r="E89" i="7"/>
  <c r="G89" i="7"/>
  <c r="H89" i="7"/>
  <c r="J89" i="7"/>
  <c r="K89" i="7"/>
  <c r="L89" i="7"/>
  <c r="N89" i="7"/>
  <c r="P89" i="7"/>
  <c r="Q89" i="7"/>
  <c r="R89" i="7"/>
  <c r="B90" i="7"/>
  <c r="C90" i="7"/>
  <c r="D90" i="7"/>
  <c r="E90" i="7"/>
  <c r="G90" i="7"/>
  <c r="H90" i="7"/>
  <c r="J90" i="7"/>
  <c r="K90" i="7"/>
  <c r="L90" i="7"/>
  <c r="N90" i="7"/>
  <c r="P90" i="7"/>
  <c r="Q90" i="7"/>
  <c r="R90" i="7"/>
  <c r="D89" i="6"/>
  <c r="L89" i="6" s="1"/>
  <c r="O89" i="6" s="1"/>
  <c r="D90" i="6"/>
  <c r="L90" i="6" s="1"/>
  <c r="O90" i="6" s="1"/>
  <c r="F89" i="5"/>
  <c r="I89" i="5" s="1"/>
  <c r="M89" i="5" s="1"/>
  <c r="F90" i="5"/>
  <c r="I90" i="5" s="1"/>
  <c r="M90" i="5" s="1"/>
  <c r="F89" i="4"/>
  <c r="J89" i="4" s="1"/>
  <c r="N89" i="4" s="1"/>
  <c r="F90" i="4"/>
  <c r="J90" i="4" s="1"/>
  <c r="N90" i="4" s="1"/>
  <c r="F89" i="3"/>
  <c r="H89" i="3" s="1"/>
  <c r="L89" i="3" s="1"/>
  <c r="N89" i="3" s="1"/>
  <c r="R89" i="3" s="1"/>
  <c r="F90" i="3"/>
  <c r="H90" i="3" s="1"/>
  <c r="L90" i="3" s="1"/>
  <c r="N90" i="3" s="1"/>
  <c r="R90" i="3" s="1"/>
  <c r="F89" i="2"/>
  <c r="H89" i="2" s="1"/>
  <c r="L89" i="2" s="1"/>
  <c r="P89" i="2" s="1"/>
  <c r="F90" i="2"/>
  <c r="H90" i="2" s="1"/>
  <c r="L90" i="2" s="1"/>
  <c r="P90" i="2" s="1"/>
  <c r="O89" i="1"/>
  <c r="P89" i="1"/>
  <c r="B90" i="1"/>
  <c r="O90" i="1"/>
  <c r="P90" i="1"/>
  <c r="F90" i="7" l="1"/>
  <c r="F89" i="7"/>
  <c r="P89" i="4"/>
  <c r="R89" i="4"/>
  <c r="V89" i="4" s="1"/>
  <c r="I90" i="7"/>
  <c r="M90" i="7" s="1"/>
  <c r="O90" i="7" s="1"/>
  <c r="S90" i="7" s="1"/>
  <c r="I89" i="7"/>
  <c r="M89" i="7" s="1"/>
  <c r="O89" i="7" s="1"/>
  <c r="S89" i="7" s="1"/>
  <c r="P90" i="5"/>
  <c r="R90" i="5"/>
  <c r="V90" i="5" s="1"/>
  <c r="P89" i="5"/>
  <c r="R89" i="5"/>
  <c r="V89" i="5" s="1"/>
  <c r="P90" i="4"/>
  <c r="R90" i="4"/>
  <c r="V90" i="4" s="1"/>
  <c r="B89" i="1"/>
  <c r="D89" i="1" s="1"/>
  <c r="G89" i="1" s="1"/>
  <c r="D90" i="1"/>
  <c r="G90" i="1" s="1"/>
  <c r="J90" i="1" s="1"/>
  <c r="L90" i="1" s="1"/>
  <c r="Q90" i="1" s="1"/>
  <c r="J89" i="1"/>
  <c r="L89" i="1" s="1"/>
  <c r="Q89" i="1" s="1"/>
  <c r="B88" i="11" l="1"/>
  <c r="H88" i="11" s="1"/>
  <c r="L88" i="11"/>
  <c r="B88" i="7"/>
  <c r="C88" i="7"/>
  <c r="D88" i="7"/>
  <c r="E88" i="7"/>
  <c r="G88" i="7"/>
  <c r="H88" i="7"/>
  <c r="J88" i="7"/>
  <c r="K88" i="7"/>
  <c r="L88" i="7"/>
  <c r="N88" i="7"/>
  <c r="P88" i="7"/>
  <c r="Q88" i="7"/>
  <c r="R88" i="7"/>
  <c r="D88" i="6"/>
  <c r="L88" i="6" s="1"/>
  <c r="O88" i="6" s="1"/>
  <c r="F88" i="5"/>
  <c r="I88" i="5" s="1"/>
  <c r="M88" i="5" s="1"/>
  <c r="F88" i="4"/>
  <c r="J88" i="4" s="1"/>
  <c r="N88" i="4" s="1"/>
  <c r="F88" i="3"/>
  <c r="H88" i="3" s="1"/>
  <c r="L88" i="3" s="1"/>
  <c r="N88" i="3" s="1"/>
  <c r="R88" i="3" s="1"/>
  <c r="F88" i="2"/>
  <c r="H88" i="2" s="1"/>
  <c r="L88" i="2" s="1"/>
  <c r="P88" i="2" s="1"/>
  <c r="B88" i="1"/>
  <c r="O88" i="1"/>
  <c r="P88" i="1"/>
  <c r="F88" i="7" l="1"/>
  <c r="I88" i="7" s="1"/>
  <c r="M88" i="7" s="1"/>
  <c r="O88" i="7" s="1"/>
  <c r="S88" i="7" s="1"/>
  <c r="P88" i="4"/>
  <c r="R88" i="4"/>
  <c r="V88" i="4" s="1"/>
  <c r="P88" i="5"/>
  <c r="R88" i="5"/>
  <c r="V88" i="5" s="1"/>
  <c r="D88" i="1"/>
  <c r="G88" i="1" s="1"/>
  <c r="J88" i="1" s="1"/>
  <c r="L88" i="1" s="1"/>
  <c r="Q88" i="1" s="1"/>
  <c r="B87" i="11" l="1"/>
  <c r="H87" i="11" s="1"/>
  <c r="L87" i="11"/>
  <c r="B87" i="7"/>
  <c r="C87" i="7"/>
  <c r="D87" i="7"/>
  <c r="E87" i="7"/>
  <c r="G87" i="7"/>
  <c r="H87" i="7"/>
  <c r="J87" i="7"/>
  <c r="K87" i="7"/>
  <c r="L87" i="7"/>
  <c r="N87" i="7"/>
  <c r="P87" i="7"/>
  <c r="Q87" i="7"/>
  <c r="R87" i="7"/>
  <c r="D87" i="6"/>
  <c r="L87" i="6" s="1"/>
  <c r="O87" i="6" s="1"/>
  <c r="F87" i="5"/>
  <c r="I87" i="5" s="1"/>
  <c r="M87" i="5" s="1"/>
  <c r="F87" i="4"/>
  <c r="J87" i="4" s="1"/>
  <c r="N87" i="4" s="1"/>
  <c r="P87" i="1"/>
  <c r="F87" i="3"/>
  <c r="H87" i="3" s="1"/>
  <c r="L87" i="3" s="1"/>
  <c r="N87" i="3" s="1"/>
  <c r="R87" i="3" s="1"/>
  <c r="O87" i="1"/>
  <c r="F87" i="2"/>
  <c r="H87" i="2" s="1"/>
  <c r="L87" i="2" s="1"/>
  <c r="P87" i="2" s="1"/>
  <c r="B87" i="1"/>
  <c r="G86" i="7"/>
  <c r="N85" i="7"/>
  <c r="G84" i="7"/>
  <c r="N83" i="7"/>
  <c r="F86" i="4"/>
  <c r="J86" i="4" s="1"/>
  <c r="N86" i="4" s="1"/>
  <c r="F85" i="4"/>
  <c r="J85" i="4" s="1"/>
  <c r="N85" i="4" s="1"/>
  <c r="F83" i="4"/>
  <c r="J83" i="4" s="1"/>
  <c r="N83" i="4" s="1"/>
  <c r="F84" i="3"/>
  <c r="H84" i="3" s="1"/>
  <c r="L84" i="3" s="1"/>
  <c r="N84" i="3" s="1"/>
  <c r="R84" i="3" s="1"/>
  <c r="B86" i="11"/>
  <c r="B84" i="11"/>
  <c r="O86" i="1"/>
  <c r="L86" i="7"/>
  <c r="J86" i="7"/>
  <c r="K85" i="7"/>
  <c r="H85" i="7"/>
  <c r="D85" i="7"/>
  <c r="B85" i="7"/>
  <c r="L84" i="7"/>
  <c r="J84" i="7"/>
  <c r="P83" i="1"/>
  <c r="K83" i="7"/>
  <c r="H83" i="7"/>
  <c r="B83" i="1"/>
  <c r="L83" i="11"/>
  <c r="D85" i="6"/>
  <c r="L85" i="6" s="1"/>
  <c r="O85" i="6" s="1"/>
  <c r="D83" i="6"/>
  <c r="L83" i="6" s="1"/>
  <c r="O83" i="6" s="1"/>
  <c r="L86" i="11"/>
  <c r="C86" i="7"/>
  <c r="E86" i="7"/>
  <c r="H86" i="7"/>
  <c r="K86" i="7"/>
  <c r="N86" i="7"/>
  <c r="Q86" i="7"/>
  <c r="D86" i="6"/>
  <c r="L86" i="6" s="1"/>
  <c r="O86" i="6" s="1"/>
  <c r="F86" i="5"/>
  <c r="I86" i="5" s="1"/>
  <c r="M86" i="5" s="1"/>
  <c r="F86" i="3"/>
  <c r="H86" i="3" s="1"/>
  <c r="L86" i="3" s="1"/>
  <c r="N86" i="3" s="1"/>
  <c r="R86" i="3" s="1"/>
  <c r="F86" i="2"/>
  <c r="H86" i="2" s="1"/>
  <c r="L86" i="2" s="1"/>
  <c r="P86" i="2" s="1"/>
  <c r="P86" i="1"/>
  <c r="L85" i="11"/>
  <c r="C85" i="7"/>
  <c r="E85" i="7"/>
  <c r="G85" i="7"/>
  <c r="J85" i="7"/>
  <c r="L85" i="7"/>
  <c r="P85" i="7"/>
  <c r="R85" i="7"/>
  <c r="F85" i="5"/>
  <c r="I85" i="5" s="1"/>
  <c r="M85" i="5" s="1"/>
  <c r="F85" i="3"/>
  <c r="H85" i="3" s="1"/>
  <c r="L85" i="3" s="1"/>
  <c r="N85" i="3" s="1"/>
  <c r="R85" i="3" s="1"/>
  <c r="F85" i="2"/>
  <c r="H85" i="2" s="1"/>
  <c r="L85" i="2" s="1"/>
  <c r="P85" i="2" s="1"/>
  <c r="P85" i="1"/>
  <c r="L84" i="11"/>
  <c r="C84" i="7"/>
  <c r="E84" i="7"/>
  <c r="H84" i="7"/>
  <c r="K84" i="7"/>
  <c r="N84" i="7"/>
  <c r="Q84" i="7"/>
  <c r="D84" i="6"/>
  <c r="L84" i="6" s="1"/>
  <c r="O84" i="6" s="1"/>
  <c r="F84" i="4"/>
  <c r="J84" i="4" s="1"/>
  <c r="N84" i="4" s="1"/>
  <c r="F84" i="2"/>
  <c r="H84" i="2" s="1"/>
  <c r="L84" i="2" s="1"/>
  <c r="P84" i="2" s="1"/>
  <c r="O84" i="1"/>
  <c r="B83" i="11"/>
  <c r="H83" i="11" s="1"/>
  <c r="B83" i="7"/>
  <c r="D83" i="7"/>
  <c r="G83" i="7"/>
  <c r="J83" i="7"/>
  <c r="L83" i="7"/>
  <c r="P83" i="7"/>
  <c r="R83" i="7"/>
  <c r="F83" i="5"/>
  <c r="I83" i="5" s="1"/>
  <c r="M83" i="5" s="1"/>
  <c r="F83" i="3"/>
  <c r="H83" i="3" s="1"/>
  <c r="L83" i="3" s="1"/>
  <c r="N83" i="3" s="1"/>
  <c r="R83" i="3" s="1"/>
  <c r="F83" i="2"/>
  <c r="H83" i="2" s="1"/>
  <c r="L83" i="2" s="1"/>
  <c r="P83" i="2" s="1"/>
  <c r="O83" i="1"/>
  <c r="F87" i="7" l="1"/>
  <c r="I87" i="7" s="1"/>
  <c r="M87" i="7" s="1"/>
  <c r="O87" i="7" s="1"/>
  <c r="S87" i="7" s="1"/>
  <c r="P87" i="5"/>
  <c r="R87" i="5"/>
  <c r="V87" i="5" s="1"/>
  <c r="P87" i="4"/>
  <c r="R87" i="4"/>
  <c r="V87" i="4" s="1"/>
  <c r="D87" i="1"/>
  <c r="G87" i="1" s="1"/>
  <c r="J87" i="1" s="1"/>
  <c r="L87" i="1" s="1"/>
  <c r="Q87" i="1" s="1"/>
  <c r="F85" i="7"/>
  <c r="H84" i="11"/>
  <c r="H86" i="11"/>
  <c r="C83" i="7"/>
  <c r="E83" i="7"/>
  <c r="P84" i="7"/>
  <c r="R84" i="7"/>
  <c r="P86" i="7"/>
  <c r="R86" i="7"/>
  <c r="B85" i="11"/>
  <c r="H85" i="11" s="1"/>
  <c r="B84" i="1"/>
  <c r="O85" i="1"/>
  <c r="Q83" i="7"/>
  <c r="B84" i="7"/>
  <c r="D84" i="7"/>
  <c r="Q85" i="7"/>
  <c r="B86" i="7"/>
  <c r="D86" i="7"/>
  <c r="P84" i="1"/>
  <c r="F84" i="5"/>
  <c r="I84" i="5" s="1"/>
  <c r="M84" i="5" s="1"/>
  <c r="P84" i="5" s="1"/>
  <c r="B86" i="1"/>
  <c r="D86" i="1" s="1"/>
  <c r="G86" i="1" s="1"/>
  <c r="J86" i="1" s="1"/>
  <c r="L86" i="1" s="1"/>
  <c r="Q86" i="1" s="1"/>
  <c r="P86" i="4"/>
  <c r="R86" i="4"/>
  <c r="V86" i="4" s="1"/>
  <c r="P86" i="5"/>
  <c r="R86" i="5"/>
  <c r="V86" i="5" s="1"/>
  <c r="R85" i="4"/>
  <c r="V85" i="4" s="1"/>
  <c r="P85" i="4"/>
  <c r="I85" i="7"/>
  <c r="M85" i="7" s="1"/>
  <c r="O85" i="7" s="1"/>
  <c r="S85" i="7" s="1"/>
  <c r="P85" i="5"/>
  <c r="R85" i="5"/>
  <c r="V85" i="5" s="1"/>
  <c r="B85" i="1"/>
  <c r="D85" i="1" s="1"/>
  <c r="G85" i="1" s="1"/>
  <c r="J85" i="1" s="1"/>
  <c r="L85" i="1" s="1"/>
  <c r="F84" i="7"/>
  <c r="I84" i="7" s="1"/>
  <c r="R84" i="4"/>
  <c r="V84" i="4" s="1"/>
  <c r="P84" i="4"/>
  <c r="R84" i="5"/>
  <c r="V84" i="5" s="1"/>
  <c r="D84" i="1"/>
  <c r="G84" i="1" s="1"/>
  <c r="J84" i="1" s="1"/>
  <c r="L84" i="1" s="1"/>
  <c r="F83" i="7"/>
  <c r="I83" i="7" s="1"/>
  <c r="R83" i="4"/>
  <c r="V83" i="4" s="1"/>
  <c r="P83" i="4"/>
  <c r="P83" i="5"/>
  <c r="R83" i="5"/>
  <c r="V83" i="5" s="1"/>
  <c r="D83" i="1"/>
  <c r="G83" i="1" s="1"/>
  <c r="J83" i="1" s="1"/>
  <c r="L83" i="1" s="1"/>
  <c r="Q83" i="1" s="1"/>
  <c r="B82" i="11"/>
  <c r="H82" i="11" s="1"/>
  <c r="L82" i="11"/>
  <c r="B82" i="7"/>
  <c r="C82" i="7"/>
  <c r="D82" i="7"/>
  <c r="E82" i="7"/>
  <c r="G82" i="7"/>
  <c r="H82" i="7"/>
  <c r="J82" i="7"/>
  <c r="K82" i="7"/>
  <c r="L82" i="7"/>
  <c r="N82" i="7"/>
  <c r="P82" i="7"/>
  <c r="Q82" i="7"/>
  <c r="R82" i="7"/>
  <c r="D82" i="6"/>
  <c r="L82" i="6" s="1"/>
  <c r="O82" i="6" s="1"/>
  <c r="F82" i="5"/>
  <c r="I82" i="5" s="1"/>
  <c r="M82" i="5" s="1"/>
  <c r="F82" i="4"/>
  <c r="J82" i="4" s="1"/>
  <c r="N82" i="4" s="1"/>
  <c r="F82" i="3"/>
  <c r="H82" i="3" s="1"/>
  <c r="L82" i="3" s="1"/>
  <c r="N82" i="3" s="1"/>
  <c r="R82" i="3" s="1"/>
  <c r="F82" i="2"/>
  <c r="H82" i="2" s="1"/>
  <c r="L82" i="2" s="1"/>
  <c r="P82" i="2" s="1"/>
  <c r="B82" i="1"/>
  <c r="O82" i="1"/>
  <c r="P82" i="1"/>
  <c r="D81" i="6"/>
  <c r="L81" i="6" s="1"/>
  <c r="G81" i="7"/>
  <c r="N81" i="7"/>
  <c r="F81" i="4"/>
  <c r="J81" i="4" s="1"/>
  <c r="N81" i="4" s="1"/>
  <c r="B81" i="7"/>
  <c r="C81" i="7"/>
  <c r="D81" i="7"/>
  <c r="E81" i="7"/>
  <c r="H81" i="7"/>
  <c r="J81" i="7"/>
  <c r="K81" i="7"/>
  <c r="L81" i="7"/>
  <c r="P81" i="7"/>
  <c r="Q81" i="7"/>
  <c r="R81" i="7"/>
  <c r="B81" i="1"/>
  <c r="O81" i="1"/>
  <c r="L80" i="11"/>
  <c r="B80" i="7"/>
  <c r="C80" i="7"/>
  <c r="D80" i="7"/>
  <c r="E80" i="7"/>
  <c r="G80" i="7"/>
  <c r="H80" i="7"/>
  <c r="K80" i="7"/>
  <c r="N80" i="7"/>
  <c r="Q80" i="7"/>
  <c r="D80" i="6"/>
  <c r="F80" i="5"/>
  <c r="F80" i="4"/>
  <c r="F80" i="2"/>
  <c r="B80" i="1"/>
  <c r="O80" i="1"/>
  <c r="L79" i="11"/>
  <c r="G79" i="7"/>
  <c r="N79" i="7"/>
  <c r="F79" i="3"/>
  <c r="C79" i="7"/>
  <c r="E79" i="7"/>
  <c r="J79" i="7"/>
  <c r="L79" i="7"/>
  <c r="Q79" i="7"/>
  <c r="B79" i="1"/>
  <c r="O79" i="1"/>
  <c r="Q85" i="1" l="1"/>
  <c r="F86" i="7"/>
  <c r="I86" i="7" s="1"/>
  <c r="M86" i="7" s="1"/>
  <c r="O86" i="7" s="1"/>
  <c r="S86" i="7" s="1"/>
  <c r="Q84" i="1"/>
  <c r="F82" i="7"/>
  <c r="I82" i="7" s="1"/>
  <c r="M83" i="7"/>
  <c r="O83" i="7" s="1"/>
  <c r="S83" i="7" s="1"/>
  <c r="M84" i="7"/>
  <c r="O84" i="7" s="1"/>
  <c r="S84" i="7" s="1"/>
  <c r="R82" i="4"/>
  <c r="V82" i="4" s="1"/>
  <c r="P82" i="4"/>
  <c r="P82" i="5"/>
  <c r="R82" i="5"/>
  <c r="V82" i="5" s="1"/>
  <c r="D82" i="1"/>
  <c r="G82" i="1" s="1"/>
  <c r="J82" i="1" s="1"/>
  <c r="L82" i="1" s="1"/>
  <c r="Q82" i="1" s="1"/>
  <c r="P81" i="4"/>
  <c r="R81" i="4"/>
  <c r="V81" i="4" s="1"/>
  <c r="F81" i="5"/>
  <c r="I81" i="5" s="1"/>
  <c r="M81" i="5" s="1"/>
  <c r="R81" i="5" s="1"/>
  <c r="V81" i="5" s="1"/>
  <c r="L81" i="11"/>
  <c r="F81" i="7"/>
  <c r="I81" i="7" s="1"/>
  <c r="F81" i="2"/>
  <c r="H81" i="2" s="1"/>
  <c r="L81" i="2" s="1"/>
  <c r="P81" i="2" s="1"/>
  <c r="P81" i="1"/>
  <c r="F81" i="3"/>
  <c r="H81" i="3" s="1"/>
  <c r="L81" i="3" s="1"/>
  <c r="N81" i="3" s="1"/>
  <c r="R81" i="3" s="1"/>
  <c r="O81" i="6"/>
  <c r="B81" i="11"/>
  <c r="H81" i="11" s="1"/>
  <c r="P81" i="5"/>
  <c r="D81" i="1"/>
  <c r="G81" i="1" s="1"/>
  <c r="J81" i="1" s="1"/>
  <c r="L81" i="1" s="1"/>
  <c r="Q81" i="1" s="1"/>
  <c r="H79" i="3"/>
  <c r="H80" i="2"/>
  <c r="I80" i="5"/>
  <c r="D79" i="6"/>
  <c r="B79" i="7"/>
  <c r="D79" i="7"/>
  <c r="F79" i="7" s="1"/>
  <c r="H79" i="7"/>
  <c r="K79" i="7"/>
  <c r="P79" i="7"/>
  <c r="R79" i="7"/>
  <c r="J80" i="7"/>
  <c r="L80" i="7"/>
  <c r="B80" i="11"/>
  <c r="F80" i="3"/>
  <c r="P80" i="7"/>
  <c r="R80" i="7"/>
  <c r="J80" i="4"/>
  <c r="L80" i="6"/>
  <c r="P80" i="1"/>
  <c r="D80" i="1"/>
  <c r="F80" i="7"/>
  <c r="L79" i="6"/>
  <c r="O79" i="6" s="1"/>
  <c r="F79" i="5"/>
  <c r="F79" i="4"/>
  <c r="B79" i="11"/>
  <c r="P79" i="1"/>
  <c r="F79" i="2"/>
  <c r="D79" i="1"/>
  <c r="L78" i="11"/>
  <c r="D78" i="6"/>
  <c r="F78" i="5"/>
  <c r="G78" i="7"/>
  <c r="N78" i="7"/>
  <c r="F78" i="4"/>
  <c r="B78" i="7"/>
  <c r="C78" i="7"/>
  <c r="D78" i="7"/>
  <c r="E78" i="7"/>
  <c r="H78" i="7"/>
  <c r="J78" i="7"/>
  <c r="K78" i="7"/>
  <c r="L78" i="7"/>
  <c r="P78" i="7"/>
  <c r="Q78" i="7"/>
  <c r="R78" i="7"/>
  <c r="P78" i="1"/>
  <c r="B77" i="11"/>
  <c r="L77" i="11"/>
  <c r="B77" i="7"/>
  <c r="C77" i="7"/>
  <c r="D77" i="7"/>
  <c r="E77" i="7"/>
  <c r="G77" i="7"/>
  <c r="H77" i="7"/>
  <c r="J77" i="7"/>
  <c r="K77" i="7"/>
  <c r="L77" i="7"/>
  <c r="N77" i="7"/>
  <c r="P77" i="7"/>
  <c r="Q77" i="7"/>
  <c r="R77" i="7"/>
  <c r="D77" i="6"/>
  <c r="F77" i="5"/>
  <c r="F77" i="4"/>
  <c r="F77" i="3"/>
  <c r="B77" i="1"/>
  <c r="F77" i="2"/>
  <c r="O77" i="1"/>
  <c r="P77" i="1"/>
  <c r="B76" i="7"/>
  <c r="C76" i="7"/>
  <c r="D76" i="7"/>
  <c r="E76" i="7"/>
  <c r="G76" i="7"/>
  <c r="H76" i="7"/>
  <c r="J76" i="7"/>
  <c r="K76" i="7"/>
  <c r="L76" i="7"/>
  <c r="N76" i="7"/>
  <c r="P76" i="7"/>
  <c r="Q76" i="7"/>
  <c r="R76" i="7"/>
  <c r="D76" i="6"/>
  <c r="F76" i="5"/>
  <c r="P76" i="1"/>
  <c r="F76" i="4"/>
  <c r="F76" i="3"/>
  <c r="F76" i="2"/>
  <c r="B76" i="1"/>
  <c r="O76" i="1"/>
  <c r="B76" i="11"/>
  <c r="L76" i="11"/>
  <c r="D75" i="6"/>
  <c r="G75" i="7"/>
  <c r="N75" i="7"/>
  <c r="O75" i="1"/>
  <c r="B75" i="7"/>
  <c r="D75" i="7"/>
  <c r="H75" i="7"/>
  <c r="K75" i="7"/>
  <c r="P75" i="7"/>
  <c r="P75" i="1"/>
  <c r="N74" i="7"/>
  <c r="G73" i="7"/>
  <c r="F73" i="5"/>
  <c r="N72" i="7"/>
  <c r="G71" i="7"/>
  <c r="F71" i="5"/>
  <c r="B74" i="1"/>
  <c r="O73" i="1"/>
  <c r="F73" i="4"/>
  <c r="P72" i="1"/>
  <c r="B73" i="11"/>
  <c r="B71" i="11"/>
  <c r="K74" i="7"/>
  <c r="H74" i="7"/>
  <c r="F74" i="2"/>
  <c r="L73" i="7"/>
  <c r="J73" i="7"/>
  <c r="K72" i="7"/>
  <c r="H72" i="7"/>
  <c r="F72" i="2"/>
  <c r="L71" i="7"/>
  <c r="J71" i="7"/>
  <c r="L74" i="11"/>
  <c r="L72" i="11"/>
  <c r="B74" i="11"/>
  <c r="B74" i="7"/>
  <c r="D74" i="7"/>
  <c r="G74" i="7"/>
  <c r="J74" i="7"/>
  <c r="L74" i="7"/>
  <c r="P74" i="7"/>
  <c r="R74" i="7"/>
  <c r="F74" i="5"/>
  <c r="F74" i="3"/>
  <c r="P74" i="1"/>
  <c r="L73" i="11"/>
  <c r="C73" i="7"/>
  <c r="E73" i="7"/>
  <c r="H73" i="7"/>
  <c r="K73" i="7"/>
  <c r="N73" i="7"/>
  <c r="Q73" i="7"/>
  <c r="D73" i="6"/>
  <c r="F73" i="2"/>
  <c r="B72" i="11"/>
  <c r="B72" i="7"/>
  <c r="D72" i="7"/>
  <c r="G72" i="7"/>
  <c r="J72" i="7"/>
  <c r="L72" i="7"/>
  <c r="P72" i="7"/>
  <c r="R72" i="7"/>
  <c r="F72" i="5"/>
  <c r="F72" i="3"/>
  <c r="B72" i="1"/>
  <c r="L71" i="11"/>
  <c r="C71" i="7"/>
  <c r="E71" i="7"/>
  <c r="H71" i="7"/>
  <c r="K71" i="7"/>
  <c r="N71" i="7"/>
  <c r="Q71" i="7"/>
  <c r="D71" i="6"/>
  <c r="F71" i="4"/>
  <c r="F71" i="2"/>
  <c r="O71" i="1"/>
  <c r="M81" i="7" l="1"/>
  <c r="O81" i="7" s="1"/>
  <c r="S81" i="7" s="1"/>
  <c r="M82" i="7"/>
  <c r="O82" i="7" s="1"/>
  <c r="S82" i="7" s="1"/>
  <c r="I74" i="5"/>
  <c r="H74" i="11"/>
  <c r="H74" i="2"/>
  <c r="L75" i="6"/>
  <c r="H76" i="11"/>
  <c r="H76" i="3"/>
  <c r="L76" i="6"/>
  <c r="H77" i="2"/>
  <c r="H77" i="3"/>
  <c r="I77" i="5"/>
  <c r="H77" i="11"/>
  <c r="J79" i="4"/>
  <c r="I80" i="7"/>
  <c r="M80" i="7" s="1"/>
  <c r="O80" i="6"/>
  <c r="N80" i="4"/>
  <c r="H80" i="3"/>
  <c r="H80" i="11"/>
  <c r="M80" i="5"/>
  <c r="L80" i="2"/>
  <c r="L79" i="3"/>
  <c r="H74" i="3"/>
  <c r="H76" i="2"/>
  <c r="J76" i="4"/>
  <c r="I76" i="5"/>
  <c r="D77" i="1"/>
  <c r="J77" i="4"/>
  <c r="L77" i="6"/>
  <c r="J78" i="4"/>
  <c r="G79" i="1"/>
  <c r="H79" i="2"/>
  <c r="H79" i="11"/>
  <c r="I79" i="7"/>
  <c r="M79" i="7" s="1"/>
  <c r="I79" i="5"/>
  <c r="G80" i="1"/>
  <c r="F78" i="3"/>
  <c r="L78" i="6"/>
  <c r="F78" i="7"/>
  <c r="I78" i="5"/>
  <c r="B78" i="11"/>
  <c r="B78" i="1"/>
  <c r="D78" i="1" s="1"/>
  <c r="F78" i="2"/>
  <c r="O78" i="1"/>
  <c r="F77" i="7"/>
  <c r="F76" i="7"/>
  <c r="D76" i="1"/>
  <c r="D72" i="6"/>
  <c r="F72" i="4"/>
  <c r="D74" i="6"/>
  <c r="F74" i="4"/>
  <c r="F75" i="4"/>
  <c r="B71" i="7"/>
  <c r="D71" i="7"/>
  <c r="Q72" i="7"/>
  <c r="B73" i="7"/>
  <c r="D73" i="7"/>
  <c r="Q74" i="7"/>
  <c r="P71" i="1"/>
  <c r="P73" i="1"/>
  <c r="P71" i="7"/>
  <c r="R71" i="7"/>
  <c r="C72" i="7"/>
  <c r="E72" i="7"/>
  <c r="P73" i="7"/>
  <c r="R73" i="7"/>
  <c r="C74" i="7"/>
  <c r="E74" i="7"/>
  <c r="F75" i="5"/>
  <c r="I75" i="5" s="1"/>
  <c r="B71" i="1"/>
  <c r="F71" i="3"/>
  <c r="O72" i="1"/>
  <c r="B73" i="1"/>
  <c r="F73" i="3"/>
  <c r="O74" i="1"/>
  <c r="B75" i="1"/>
  <c r="Q75" i="7"/>
  <c r="L75" i="7"/>
  <c r="J75" i="7"/>
  <c r="E75" i="7"/>
  <c r="F75" i="3"/>
  <c r="L75" i="11"/>
  <c r="F75" i="2"/>
  <c r="O75" i="6"/>
  <c r="B75" i="11"/>
  <c r="R75" i="7"/>
  <c r="C75" i="7"/>
  <c r="D74" i="1"/>
  <c r="J71" i="4"/>
  <c r="H72" i="3"/>
  <c r="I71" i="5"/>
  <c r="H71" i="11"/>
  <c r="H72" i="2"/>
  <c r="I73" i="5"/>
  <c r="H73" i="11"/>
  <c r="H71" i="2"/>
  <c r="L71" i="6"/>
  <c r="I72" i="5"/>
  <c r="H72" i="11"/>
  <c r="H73" i="2"/>
  <c r="J73" i="4"/>
  <c r="L73" i="6"/>
  <c r="D72" i="1"/>
  <c r="D75" i="1" l="1"/>
  <c r="G74" i="1"/>
  <c r="H75" i="11"/>
  <c r="H75" i="2"/>
  <c r="H75" i="3"/>
  <c r="D73" i="1"/>
  <c r="H71" i="3"/>
  <c r="L71" i="3" s="1"/>
  <c r="J75" i="4"/>
  <c r="L74" i="6"/>
  <c r="L72" i="6"/>
  <c r="I76" i="7"/>
  <c r="M76" i="7" s="1"/>
  <c r="I77" i="7"/>
  <c r="M77" i="7" s="1"/>
  <c r="M78" i="5"/>
  <c r="O78" i="6"/>
  <c r="J80" i="1"/>
  <c r="M79" i="5"/>
  <c r="L79" i="2"/>
  <c r="J79" i="1"/>
  <c r="N78" i="4"/>
  <c r="O77" i="6"/>
  <c r="N77" i="4"/>
  <c r="G77" i="1"/>
  <c r="M76" i="5"/>
  <c r="N76" i="4"/>
  <c r="L76" i="2"/>
  <c r="L74" i="3"/>
  <c r="N79" i="3"/>
  <c r="P80" i="2"/>
  <c r="P80" i="5"/>
  <c r="R80" i="5"/>
  <c r="L80" i="3"/>
  <c r="P80" i="4"/>
  <c r="R80" i="4"/>
  <c r="N79" i="4"/>
  <c r="M77" i="5"/>
  <c r="L77" i="3"/>
  <c r="L77" i="2"/>
  <c r="O76" i="6"/>
  <c r="L76" i="3"/>
  <c r="L74" i="2"/>
  <c r="M74" i="5"/>
  <c r="M75" i="5"/>
  <c r="H73" i="3"/>
  <c r="L73" i="3" s="1"/>
  <c r="D71" i="1"/>
  <c r="J74" i="4"/>
  <c r="J72" i="4"/>
  <c r="G76" i="1"/>
  <c r="G78" i="1"/>
  <c r="H78" i="2"/>
  <c r="H78" i="11"/>
  <c r="I78" i="7"/>
  <c r="M78" i="7" s="1"/>
  <c r="H78" i="3"/>
  <c r="F75" i="7"/>
  <c r="F72" i="7"/>
  <c r="F74" i="7"/>
  <c r="F73" i="7"/>
  <c r="F71" i="7"/>
  <c r="R75" i="5"/>
  <c r="G72" i="1"/>
  <c r="G73" i="1"/>
  <c r="O73" i="6"/>
  <c r="N73" i="4"/>
  <c r="L73" i="2"/>
  <c r="M72" i="5"/>
  <c r="O71" i="6"/>
  <c r="L71" i="2"/>
  <c r="M73" i="5"/>
  <c r="O72" i="6"/>
  <c r="N72" i="4"/>
  <c r="L72" i="2"/>
  <c r="M71" i="5"/>
  <c r="L72" i="3"/>
  <c r="N71" i="4"/>
  <c r="G71" i="1"/>
  <c r="J14" i="7"/>
  <c r="J19" i="7"/>
  <c r="J22" i="7"/>
  <c r="J27" i="7"/>
  <c r="J33" i="7"/>
  <c r="J13" i="7"/>
  <c r="J15" i="7"/>
  <c r="J18" i="7"/>
  <c r="J21" i="7"/>
  <c r="J23" i="7"/>
  <c r="J26" i="7"/>
  <c r="J29" i="7"/>
  <c r="J31" i="7"/>
  <c r="J34" i="7"/>
  <c r="J37" i="7"/>
  <c r="J39" i="7"/>
  <c r="J42" i="7"/>
  <c r="J45" i="7"/>
  <c r="J47" i="7"/>
  <c r="J50" i="7"/>
  <c r="J53" i="7"/>
  <c r="J55" i="7"/>
  <c r="J58" i="7"/>
  <c r="J61" i="7"/>
  <c r="J63" i="7"/>
  <c r="J66" i="7"/>
  <c r="J69" i="7"/>
  <c r="J17" i="7"/>
  <c r="J25" i="7"/>
  <c r="J30" i="7"/>
  <c r="J35" i="7"/>
  <c r="J38" i="7"/>
  <c r="J41" i="7"/>
  <c r="J43" i="7"/>
  <c r="J46" i="7"/>
  <c r="J49" i="7"/>
  <c r="J51" i="7"/>
  <c r="J54" i="7"/>
  <c r="J57" i="7"/>
  <c r="J59" i="7"/>
  <c r="J62" i="7"/>
  <c r="J65" i="7"/>
  <c r="J67" i="7"/>
  <c r="J70" i="7"/>
  <c r="P13" i="1"/>
  <c r="R13" i="7"/>
  <c r="P15" i="1"/>
  <c r="R15" i="7"/>
  <c r="P17" i="1"/>
  <c r="R17" i="7"/>
  <c r="P19" i="1"/>
  <c r="R19" i="7"/>
  <c r="P21" i="1"/>
  <c r="R21" i="7"/>
  <c r="P23" i="1"/>
  <c r="R23" i="7"/>
  <c r="P25" i="1"/>
  <c r="R25" i="7"/>
  <c r="P27" i="1"/>
  <c r="R27" i="7"/>
  <c r="P29" i="1"/>
  <c r="R29" i="7"/>
  <c r="P31" i="1"/>
  <c r="R31" i="7"/>
  <c r="P33" i="1"/>
  <c r="R33" i="7"/>
  <c r="P35" i="1"/>
  <c r="R35" i="7"/>
  <c r="P37" i="1"/>
  <c r="R37" i="7"/>
  <c r="P39" i="1"/>
  <c r="R39" i="7"/>
  <c r="P41" i="1"/>
  <c r="R41" i="7"/>
  <c r="P43" i="1"/>
  <c r="R43" i="7"/>
  <c r="P45" i="1"/>
  <c r="R45" i="7"/>
  <c r="P47" i="1"/>
  <c r="R47" i="7"/>
  <c r="P49" i="1"/>
  <c r="R49" i="7"/>
  <c r="P51" i="1"/>
  <c r="R51" i="7"/>
  <c r="P53" i="1"/>
  <c r="R53" i="7"/>
  <c r="P55" i="1"/>
  <c r="R55" i="7"/>
  <c r="P57" i="1"/>
  <c r="R57" i="7"/>
  <c r="P59" i="1"/>
  <c r="R59" i="7"/>
  <c r="P61" i="1"/>
  <c r="R61" i="7"/>
  <c r="P63" i="1"/>
  <c r="R63" i="7"/>
  <c r="P65" i="1"/>
  <c r="R65" i="7"/>
  <c r="P67" i="1"/>
  <c r="R67" i="7"/>
  <c r="P69" i="1"/>
  <c r="R69" i="7"/>
  <c r="B14" i="1"/>
  <c r="B14" i="7"/>
  <c r="B18" i="1"/>
  <c r="B18" i="7"/>
  <c r="B22" i="1"/>
  <c r="B22" i="7"/>
  <c r="B26" i="1"/>
  <c r="B26" i="7"/>
  <c r="B30" i="1"/>
  <c r="B30" i="7"/>
  <c r="B34" i="1"/>
  <c r="B34" i="7"/>
  <c r="B38" i="1"/>
  <c r="B38" i="7"/>
  <c r="B42" i="1"/>
  <c r="B42" i="7"/>
  <c r="B46" i="1"/>
  <c r="B46" i="7"/>
  <c r="B50" i="1"/>
  <c r="B50" i="7"/>
  <c r="B54" i="1"/>
  <c r="B54" i="7"/>
  <c r="B58" i="1"/>
  <c r="B58" i="7"/>
  <c r="B62" i="1"/>
  <c r="B62" i="7"/>
  <c r="B66" i="1"/>
  <c r="B66" i="7"/>
  <c r="B70" i="1"/>
  <c r="B70" i="7"/>
  <c r="P14" i="1"/>
  <c r="R14" i="7"/>
  <c r="P18" i="1"/>
  <c r="R18" i="7"/>
  <c r="P22" i="1"/>
  <c r="R22" i="7"/>
  <c r="P26" i="1"/>
  <c r="R26" i="7"/>
  <c r="P30" i="1"/>
  <c r="R30" i="7"/>
  <c r="P34" i="1"/>
  <c r="R34" i="7"/>
  <c r="P38" i="1"/>
  <c r="R38" i="7"/>
  <c r="P42" i="1"/>
  <c r="R42" i="7"/>
  <c r="P46" i="1"/>
  <c r="R46" i="7"/>
  <c r="P50" i="1"/>
  <c r="R50" i="7"/>
  <c r="P54" i="1"/>
  <c r="R54" i="7"/>
  <c r="P58" i="1"/>
  <c r="R58" i="7"/>
  <c r="P62" i="1"/>
  <c r="R62" i="7"/>
  <c r="P66" i="1"/>
  <c r="R66" i="7"/>
  <c r="P70" i="1"/>
  <c r="R70" i="7"/>
  <c r="B13" i="1"/>
  <c r="B13" i="7"/>
  <c r="B15" i="1"/>
  <c r="B15" i="7"/>
  <c r="B17" i="1"/>
  <c r="B17" i="7"/>
  <c r="B19" i="1"/>
  <c r="B19" i="7"/>
  <c r="B21" i="1"/>
  <c r="B21" i="7"/>
  <c r="B23" i="1"/>
  <c r="B23" i="7"/>
  <c r="B25" i="1"/>
  <c r="B25" i="7"/>
  <c r="B27" i="1"/>
  <c r="B27" i="7"/>
  <c r="B29" i="1"/>
  <c r="B29" i="7"/>
  <c r="B31" i="1"/>
  <c r="B31" i="7"/>
  <c r="B33" i="1"/>
  <c r="B33" i="7"/>
  <c r="B35" i="1"/>
  <c r="B35" i="7"/>
  <c r="B37" i="1"/>
  <c r="B37" i="7"/>
  <c r="B39" i="1"/>
  <c r="B39" i="7"/>
  <c r="B41" i="1"/>
  <c r="B41" i="7"/>
  <c r="B43" i="1"/>
  <c r="B43" i="7"/>
  <c r="B45" i="1"/>
  <c r="B45" i="7"/>
  <c r="B47" i="1"/>
  <c r="B47" i="7"/>
  <c r="B49" i="1"/>
  <c r="B49" i="7"/>
  <c r="B51" i="1"/>
  <c r="B51" i="7"/>
  <c r="B53" i="1"/>
  <c r="B53" i="7"/>
  <c r="B55" i="1"/>
  <c r="B55" i="7"/>
  <c r="B57" i="1"/>
  <c r="B57" i="7"/>
  <c r="B59" i="1"/>
  <c r="B59" i="7"/>
  <c r="L12" i="11"/>
  <c r="L14" i="11"/>
  <c r="L16" i="11"/>
  <c r="L18" i="11"/>
  <c r="L20" i="11"/>
  <c r="L22" i="11"/>
  <c r="L24" i="11"/>
  <c r="L26" i="11"/>
  <c r="L28" i="11"/>
  <c r="L30" i="11"/>
  <c r="L32" i="11"/>
  <c r="L34" i="11"/>
  <c r="L36" i="11"/>
  <c r="L38" i="11"/>
  <c r="L40" i="11"/>
  <c r="L42" i="11"/>
  <c r="L44" i="11"/>
  <c r="L46" i="11"/>
  <c r="L48" i="11"/>
  <c r="L50" i="11"/>
  <c r="L52" i="11"/>
  <c r="L54" i="11"/>
  <c r="L56" i="11"/>
  <c r="L58" i="11"/>
  <c r="L60" i="11"/>
  <c r="L62" i="11"/>
  <c r="L64" i="11"/>
  <c r="L66" i="11"/>
  <c r="L68" i="11"/>
  <c r="L70" i="11"/>
  <c r="B61" i="1"/>
  <c r="B61" i="7"/>
  <c r="B63" i="1"/>
  <c r="B63" i="7"/>
  <c r="B65" i="1"/>
  <c r="B65" i="7"/>
  <c r="B67" i="1"/>
  <c r="B67" i="7"/>
  <c r="B69" i="1"/>
  <c r="B69" i="7"/>
  <c r="L13" i="11"/>
  <c r="L15" i="11"/>
  <c r="L17" i="11"/>
  <c r="L19" i="11"/>
  <c r="L21" i="11"/>
  <c r="L23" i="11"/>
  <c r="L25" i="11"/>
  <c r="L27" i="11"/>
  <c r="L29" i="11"/>
  <c r="L31" i="11"/>
  <c r="L33" i="11"/>
  <c r="L35" i="11"/>
  <c r="L37" i="11"/>
  <c r="L39" i="11"/>
  <c r="L41" i="11"/>
  <c r="L43" i="11"/>
  <c r="L45" i="11"/>
  <c r="L47" i="11"/>
  <c r="L49" i="11"/>
  <c r="L51" i="11"/>
  <c r="L53" i="11"/>
  <c r="L55" i="11"/>
  <c r="L57" i="11"/>
  <c r="L59" i="11"/>
  <c r="L61" i="11"/>
  <c r="L63" i="11"/>
  <c r="L65" i="11"/>
  <c r="L67" i="11"/>
  <c r="L69" i="11"/>
  <c r="I71" i="7" l="1"/>
  <c r="M71" i="7" s="1"/>
  <c r="I74" i="7"/>
  <c r="M74" i="7" s="1"/>
  <c r="I72" i="7"/>
  <c r="M72" i="7" s="1"/>
  <c r="V80" i="4"/>
  <c r="N80" i="3"/>
  <c r="V75" i="5"/>
  <c r="I73" i="7"/>
  <c r="M73" i="7" s="1"/>
  <c r="I75" i="7"/>
  <c r="M75" i="7" s="1"/>
  <c r="L78" i="3"/>
  <c r="L78" i="2"/>
  <c r="J78" i="1"/>
  <c r="J76" i="1"/>
  <c r="N74" i="4"/>
  <c r="P75" i="5"/>
  <c r="P74" i="5"/>
  <c r="R74" i="5"/>
  <c r="P74" i="2"/>
  <c r="N76" i="3"/>
  <c r="P77" i="2"/>
  <c r="N77" i="3"/>
  <c r="P77" i="5"/>
  <c r="R77" i="5"/>
  <c r="P79" i="4"/>
  <c r="R79" i="4"/>
  <c r="O80" i="7"/>
  <c r="V80" i="5"/>
  <c r="R79" i="3"/>
  <c r="N74" i="3"/>
  <c r="P76" i="2"/>
  <c r="R76" i="4"/>
  <c r="P76" i="4"/>
  <c r="P76" i="5"/>
  <c r="R76" i="5"/>
  <c r="J77" i="1"/>
  <c r="R77" i="4"/>
  <c r="P77" i="4"/>
  <c r="R78" i="4"/>
  <c r="P78" i="4"/>
  <c r="L79" i="1"/>
  <c r="P79" i="2"/>
  <c r="O79" i="7"/>
  <c r="P79" i="5"/>
  <c r="R79" i="5"/>
  <c r="L80" i="1"/>
  <c r="P78" i="5"/>
  <c r="R78" i="5"/>
  <c r="O74" i="6"/>
  <c r="N75" i="4"/>
  <c r="L75" i="3"/>
  <c r="L75" i="2"/>
  <c r="J74" i="1"/>
  <c r="G75" i="1"/>
  <c r="J71" i="1"/>
  <c r="P71" i="4"/>
  <c r="R71" i="4"/>
  <c r="N72" i="3"/>
  <c r="N71" i="3"/>
  <c r="R71" i="5"/>
  <c r="P71" i="5"/>
  <c r="P72" i="2"/>
  <c r="P72" i="4"/>
  <c r="R72" i="4"/>
  <c r="N73" i="3"/>
  <c r="R73" i="5"/>
  <c r="P73" i="5"/>
  <c r="P71" i="2"/>
  <c r="P72" i="5"/>
  <c r="R72" i="5"/>
  <c r="P73" i="2"/>
  <c r="R73" i="4"/>
  <c r="P73" i="4"/>
  <c r="J73" i="1"/>
  <c r="J72" i="1"/>
  <c r="G70" i="7"/>
  <c r="G68" i="7"/>
  <c r="G66" i="7"/>
  <c r="G64" i="7"/>
  <c r="G62" i="7"/>
  <c r="G60" i="7"/>
  <c r="G58" i="7"/>
  <c r="G56" i="7"/>
  <c r="G54" i="7"/>
  <c r="G52" i="7"/>
  <c r="G50" i="7"/>
  <c r="G48" i="7"/>
  <c r="G46" i="7"/>
  <c r="G44" i="7"/>
  <c r="G42" i="7"/>
  <c r="G40" i="7"/>
  <c r="G38" i="7"/>
  <c r="G36" i="7"/>
  <c r="G34" i="7"/>
  <c r="G32" i="7"/>
  <c r="G30" i="7"/>
  <c r="G28" i="7"/>
  <c r="G26" i="7"/>
  <c r="G24" i="7"/>
  <c r="G22" i="7"/>
  <c r="G20" i="7"/>
  <c r="G18" i="7"/>
  <c r="G16" i="7"/>
  <c r="G14" i="7"/>
  <c r="G12" i="7"/>
  <c r="G69" i="7"/>
  <c r="G67" i="7"/>
  <c r="G65" i="7"/>
  <c r="G63" i="7"/>
  <c r="G61" i="7"/>
  <c r="G59" i="7"/>
  <c r="G57" i="7"/>
  <c r="G55" i="7"/>
  <c r="G53" i="7"/>
  <c r="G51" i="7"/>
  <c r="G49" i="7"/>
  <c r="G47" i="7"/>
  <c r="G45" i="7"/>
  <c r="G43" i="7"/>
  <c r="G41" i="7"/>
  <c r="G39" i="7"/>
  <c r="G37" i="7"/>
  <c r="G35" i="7"/>
  <c r="G33" i="7"/>
  <c r="G31" i="7"/>
  <c r="G29" i="7"/>
  <c r="G27" i="7"/>
  <c r="G25" i="7"/>
  <c r="G23" i="7"/>
  <c r="G21" i="7"/>
  <c r="G19" i="7"/>
  <c r="G17" i="7"/>
  <c r="G15" i="7"/>
  <c r="G13" i="7"/>
  <c r="B68" i="1"/>
  <c r="B68" i="7"/>
  <c r="B60" i="1"/>
  <c r="B60" i="7"/>
  <c r="B52" i="1"/>
  <c r="B52" i="7"/>
  <c r="B44" i="1"/>
  <c r="B44" i="7"/>
  <c r="B36" i="1"/>
  <c r="B36" i="7"/>
  <c r="B28" i="1"/>
  <c r="B28" i="7"/>
  <c r="B20" i="1"/>
  <c r="B20" i="7"/>
  <c r="B12" i="1"/>
  <c r="B12" i="7"/>
  <c r="C69" i="7"/>
  <c r="C67" i="7"/>
  <c r="C65" i="7"/>
  <c r="C63" i="7"/>
  <c r="C61" i="7"/>
  <c r="C59" i="7"/>
  <c r="C57" i="7"/>
  <c r="C55" i="7"/>
  <c r="C53" i="7"/>
  <c r="C51" i="7"/>
  <c r="C49" i="7"/>
  <c r="C47" i="7"/>
  <c r="C45" i="7"/>
  <c r="C43" i="7"/>
  <c r="C41" i="7"/>
  <c r="C39" i="7"/>
  <c r="C37" i="7"/>
  <c r="C35" i="7"/>
  <c r="C33" i="7"/>
  <c r="C31" i="7"/>
  <c r="C29" i="7"/>
  <c r="C27" i="7"/>
  <c r="C25" i="7"/>
  <c r="C23" i="7"/>
  <c r="C21" i="7"/>
  <c r="C19" i="7"/>
  <c r="C17" i="7"/>
  <c r="C15" i="7"/>
  <c r="C13" i="7"/>
  <c r="C70" i="7"/>
  <c r="C66" i="7"/>
  <c r="B64" i="11"/>
  <c r="C60" i="7"/>
  <c r="B56" i="11"/>
  <c r="C52" i="7"/>
  <c r="B48" i="11"/>
  <c r="C44" i="7"/>
  <c r="B40" i="11"/>
  <c r="C36" i="7"/>
  <c r="B32" i="11"/>
  <c r="C28" i="7"/>
  <c r="B24" i="11"/>
  <c r="B18" i="11"/>
  <c r="B14" i="11"/>
  <c r="C68" i="7"/>
  <c r="C62" i="7"/>
  <c r="C58" i="7"/>
  <c r="C54" i="7"/>
  <c r="C50" i="7"/>
  <c r="C46" i="7"/>
  <c r="C42" i="7"/>
  <c r="C38" i="7"/>
  <c r="C34" i="7"/>
  <c r="C30" i="7"/>
  <c r="C26" i="7"/>
  <c r="C22" i="7"/>
  <c r="B20" i="11"/>
  <c r="C16" i="7"/>
  <c r="B12" i="11"/>
  <c r="P68" i="1"/>
  <c r="R68" i="7"/>
  <c r="P64" i="1"/>
  <c r="R64" i="7"/>
  <c r="P60" i="1"/>
  <c r="R60" i="7"/>
  <c r="P56" i="1"/>
  <c r="R56" i="7"/>
  <c r="P52" i="1"/>
  <c r="R52" i="7"/>
  <c r="P48" i="1"/>
  <c r="R48" i="7"/>
  <c r="P44" i="1"/>
  <c r="R44" i="7"/>
  <c r="P40" i="1"/>
  <c r="R40" i="7"/>
  <c r="P36" i="1"/>
  <c r="R36" i="7"/>
  <c r="P32" i="1"/>
  <c r="R32" i="7"/>
  <c r="P28" i="1"/>
  <c r="R28" i="7"/>
  <c r="P24" i="1"/>
  <c r="R24" i="7"/>
  <c r="P20" i="1"/>
  <c r="R20" i="7"/>
  <c r="P16" i="1"/>
  <c r="R16" i="7"/>
  <c r="P12" i="1"/>
  <c r="R12" i="7"/>
  <c r="B64" i="1"/>
  <c r="B64" i="7"/>
  <c r="B56" i="1"/>
  <c r="B56" i="7"/>
  <c r="B48" i="1"/>
  <c r="B48" i="7"/>
  <c r="B40" i="1"/>
  <c r="B40" i="7"/>
  <c r="B32" i="1"/>
  <c r="B32" i="7"/>
  <c r="B24" i="1"/>
  <c r="B24" i="7"/>
  <c r="B16" i="1"/>
  <c r="B16" i="7"/>
  <c r="J68" i="7"/>
  <c r="J64" i="7"/>
  <c r="J60" i="7"/>
  <c r="J56" i="7"/>
  <c r="J52" i="7"/>
  <c r="J48" i="7"/>
  <c r="J44" i="7"/>
  <c r="J40" i="7"/>
  <c r="J36" i="7"/>
  <c r="J32" i="7"/>
  <c r="J28" i="7"/>
  <c r="J24" i="7"/>
  <c r="J20" i="7"/>
  <c r="J16" i="7"/>
  <c r="J12" i="7"/>
  <c r="B69" i="11"/>
  <c r="B67" i="11"/>
  <c r="B65" i="11"/>
  <c r="B63" i="11"/>
  <c r="B61" i="11"/>
  <c r="B59" i="11"/>
  <c r="B57" i="11"/>
  <c r="B55" i="11"/>
  <c r="B53" i="11"/>
  <c r="B51" i="11"/>
  <c r="B49" i="11"/>
  <c r="B47" i="11"/>
  <c r="B45" i="11"/>
  <c r="B43" i="11"/>
  <c r="B41" i="11"/>
  <c r="B39" i="11"/>
  <c r="B37" i="11"/>
  <c r="B35" i="11"/>
  <c r="B33" i="11"/>
  <c r="B31" i="11"/>
  <c r="B29" i="11"/>
  <c r="B27" i="11"/>
  <c r="B25" i="11"/>
  <c r="B23" i="11"/>
  <c r="B21" i="11"/>
  <c r="B19" i="11"/>
  <c r="B17" i="11"/>
  <c r="B15" i="11"/>
  <c r="B13" i="11"/>
  <c r="B70" i="11"/>
  <c r="B66" i="11"/>
  <c r="C64" i="7"/>
  <c r="B60" i="11"/>
  <c r="C56" i="7"/>
  <c r="B52" i="11"/>
  <c r="C48" i="7"/>
  <c r="B44" i="11"/>
  <c r="C40" i="7"/>
  <c r="B36" i="11"/>
  <c r="C32" i="7"/>
  <c r="B28" i="11"/>
  <c r="C24" i="7"/>
  <c r="C18" i="7"/>
  <c r="C14" i="7"/>
  <c r="B68" i="11"/>
  <c r="B62" i="11"/>
  <c r="B58" i="11"/>
  <c r="B54" i="11"/>
  <c r="B50" i="11"/>
  <c r="B46" i="11"/>
  <c r="B42" i="11"/>
  <c r="B38" i="11"/>
  <c r="B34" i="11"/>
  <c r="B30" i="11"/>
  <c r="B26" i="11"/>
  <c r="B22" i="11"/>
  <c r="C20" i="7"/>
  <c r="B16" i="11"/>
  <c r="C12" i="7"/>
  <c r="V78" i="5" l="1"/>
  <c r="Q80" i="1"/>
  <c r="V77" i="4"/>
  <c r="V76" i="5"/>
  <c r="V76" i="4"/>
  <c r="V79" i="4"/>
  <c r="V74" i="5"/>
  <c r="P74" i="4"/>
  <c r="R74" i="4"/>
  <c r="L76" i="1"/>
  <c r="L78" i="1"/>
  <c r="P78" i="2"/>
  <c r="O78" i="7"/>
  <c r="N78" i="3"/>
  <c r="J75" i="1"/>
  <c r="L74" i="1"/>
  <c r="P75" i="2"/>
  <c r="N75" i="3"/>
  <c r="R75" i="4"/>
  <c r="P75" i="4"/>
  <c r="O76" i="7"/>
  <c r="O77" i="7"/>
  <c r="V79" i="5"/>
  <c r="S79" i="7"/>
  <c r="Q79" i="1"/>
  <c r="V78" i="4"/>
  <c r="L77" i="1"/>
  <c r="R74" i="3"/>
  <c r="S80" i="7"/>
  <c r="V77" i="5"/>
  <c r="R77" i="3"/>
  <c r="R76" i="3"/>
  <c r="R80" i="3"/>
  <c r="R73" i="3"/>
  <c r="R71" i="3"/>
  <c r="R72" i="3"/>
  <c r="L72" i="1"/>
  <c r="L73" i="1"/>
  <c r="V73" i="4"/>
  <c r="V72" i="5"/>
  <c r="V73" i="5"/>
  <c r="V72" i="4"/>
  <c r="V71" i="5"/>
  <c r="V71" i="4"/>
  <c r="L71" i="1"/>
  <c r="D14" i="1"/>
  <c r="D19" i="1"/>
  <c r="D27" i="1"/>
  <c r="D33" i="1"/>
  <c r="D38" i="1"/>
  <c r="D43" i="1"/>
  <c r="D49" i="1"/>
  <c r="D54" i="1"/>
  <c r="D59" i="1"/>
  <c r="D65" i="1"/>
  <c r="D67" i="1"/>
  <c r="H16" i="11"/>
  <c r="H30" i="11"/>
  <c r="H54" i="11"/>
  <c r="D13" i="1"/>
  <c r="D15" i="1"/>
  <c r="D18" i="1"/>
  <c r="D21" i="1"/>
  <c r="D23" i="1"/>
  <c r="D26" i="1"/>
  <c r="D29" i="1"/>
  <c r="D31" i="1"/>
  <c r="D34" i="1"/>
  <c r="D37" i="1"/>
  <c r="D39" i="1"/>
  <c r="D42" i="1"/>
  <c r="D45" i="1"/>
  <c r="D47" i="1"/>
  <c r="D50" i="1"/>
  <c r="D53" i="1"/>
  <c r="D55" i="1"/>
  <c r="D58" i="1"/>
  <c r="D61" i="1"/>
  <c r="D63" i="1"/>
  <c r="D66" i="1"/>
  <c r="D69" i="1"/>
  <c r="H26" i="11"/>
  <c r="H34" i="11"/>
  <c r="H42" i="11"/>
  <c r="H50" i="11"/>
  <c r="H58" i="11"/>
  <c r="H68" i="11"/>
  <c r="H28" i="11"/>
  <c r="H36" i="11"/>
  <c r="H44" i="11"/>
  <c r="H52" i="11"/>
  <c r="H60" i="11"/>
  <c r="H66" i="11"/>
  <c r="H13" i="11"/>
  <c r="H17" i="11"/>
  <c r="H21" i="11"/>
  <c r="H25" i="11"/>
  <c r="H29" i="11"/>
  <c r="H33" i="11"/>
  <c r="H37" i="11"/>
  <c r="H41" i="11"/>
  <c r="H45" i="11"/>
  <c r="H49" i="11"/>
  <c r="H53" i="11"/>
  <c r="H57" i="11"/>
  <c r="H61" i="11"/>
  <c r="H65" i="11"/>
  <c r="H69" i="11"/>
  <c r="H12" i="11"/>
  <c r="H20" i="11"/>
  <c r="H18" i="11"/>
  <c r="D17" i="1"/>
  <c r="D22" i="1"/>
  <c r="D25" i="1"/>
  <c r="D30" i="1"/>
  <c r="D35" i="1"/>
  <c r="D41" i="1"/>
  <c r="D46" i="1"/>
  <c r="D51" i="1"/>
  <c r="D57" i="1"/>
  <c r="D62" i="1"/>
  <c r="D70" i="1"/>
  <c r="H22" i="11"/>
  <c r="H38" i="11"/>
  <c r="H46" i="11"/>
  <c r="H62" i="11"/>
  <c r="H70" i="11"/>
  <c r="H15" i="11"/>
  <c r="H19" i="11"/>
  <c r="H23" i="11"/>
  <c r="H27" i="11"/>
  <c r="H31" i="11"/>
  <c r="H35" i="11"/>
  <c r="H39" i="11"/>
  <c r="H43" i="11"/>
  <c r="H47" i="11"/>
  <c r="H51" i="11"/>
  <c r="H55" i="11"/>
  <c r="H59" i="11"/>
  <c r="H63" i="11"/>
  <c r="H67" i="11"/>
  <c r="H14" i="11"/>
  <c r="H24" i="11"/>
  <c r="H32" i="11"/>
  <c r="H40" i="11"/>
  <c r="H48" i="11"/>
  <c r="H56" i="11"/>
  <c r="H64" i="11"/>
  <c r="O71" i="7" l="1"/>
  <c r="O74" i="7"/>
  <c r="O72" i="7"/>
  <c r="Q77" i="1"/>
  <c r="S77" i="7"/>
  <c r="S76" i="7"/>
  <c r="O73" i="7"/>
  <c r="R78" i="3"/>
  <c r="S78" i="7"/>
  <c r="Q78" i="1"/>
  <c r="Q76" i="1"/>
  <c r="V75" i="4"/>
  <c r="R75" i="3"/>
  <c r="Q74" i="1"/>
  <c r="L75" i="1"/>
  <c r="O75" i="7"/>
  <c r="V74" i="4"/>
  <c r="Q71" i="1"/>
  <c r="Q73" i="1"/>
  <c r="Q72" i="1"/>
  <c r="E13" i="7"/>
  <c r="E15" i="7"/>
  <c r="E18" i="7"/>
  <c r="E21" i="7"/>
  <c r="E23" i="7"/>
  <c r="E26" i="7"/>
  <c r="E29" i="7"/>
  <c r="E31" i="7"/>
  <c r="E34" i="7"/>
  <c r="E37" i="7"/>
  <c r="E39" i="7"/>
  <c r="E42" i="7"/>
  <c r="E45" i="7"/>
  <c r="E47" i="7"/>
  <c r="E50" i="7"/>
  <c r="E53" i="7"/>
  <c r="E55" i="7"/>
  <c r="E58" i="7"/>
  <c r="E61" i="7"/>
  <c r="E63" i="7"/>
  <c r="E66" i="7"/>
  <c r="E69" i="7"/>
  <c r="N14" i="7"/>
  <c r="N17" i="7"/>
  <c r="N19" i="7"/>
  <c r="N22" i="7"/>
  <c r="N25" i="7"/>
  <c r="N27" i="7"/>
  <c r="N30" i="7"/>
  <c r="N33" i="7"/>
  <c r="N35" i="7"/>
  <c r="N38" i="7"/>
  <c r="N41" i="7"/>
  <c r="N43" i="7"/>
  <c r="N46" i="7"/>
  <c r="N49" i="7"/>
  <c r="N51" i="7"/>
  <c r="N54" i="7"/>
  <c r="N57" i="7"/>
  <c r="N59" i="7"/>
  <c r="N62" i="7"/>
  <c r="N65" i="7"/>
  <c r="N67" i="7"/>
  <c r="N70" i="7"/>
  <c r="E14" i="7"/>
  <c r="E17" i="7"/>
  <c r="E19" i="7"/>
  <c r="E22" i="7"/>
  <c r="E25" i="7"/>
  <c r="E27" i="7"/>
  <c r="E30" i="7"/>
  <c r="E33" i="7"/>
  <c r="E35" i="7"/>
  <c r="E38" i="7"/>
  <c r="E41" i="7"/>
  <c r="E43" i="7"/>
  <c r="E46" i="7"/>
  <c r="E49" i="7"/>
  <c r="E51" i="7"/>
  <c r="E54" i="7"/>
  <c r="E57" i="7"/>
  <c r="E59" i="7"/>
  <c r="E62" i="7"/>
  <c r="E65" i="7"/>
  <c r="E67" i="7"/>
  <c r="E70" i="7"/>
  <c r="N13" i="7"/>
  <c r="N15" i="7"/>
  <c r="N18" i="7"/>
  <c r="N21" i="7"/>
  <c r="N23" i="7"/>
  <c r="N26" i="7"/>
  <c r="N29" i="7"/>
  <c r="N31" i="7"/>
  <c r="N34" i="7"/>
  <c r="N37" i="7"/>
  <c r="N39" i="7"/>
  <c r="N42" i="7"/>
  <c r="N45" i="7"/>
  <c r="N47" i="7"/>
  <c r="N50" i="7"/>
  <c r="N53" i="7"/>
  <c r="N55" i="7"/>
  <c r="N58" i="7"/>
  <c r="N61" i="7"/>
  <c r="N63" i="7"/>
  <c r="N66" i="7"/>
  <c r="N69" i="7"/>
  <c r="O14" i="1"/>
  <c r="Q14" i="7"/>
  <c r="O18" i="1"/>
  <c r="Q18" i="7"/>
  <c r="O22" i="1"/>
  <c r="Q22" i="7"/>
  <c r="O26" i="1"/>
  <c r="Q26" i="7"/>
  <c r="O30" i="1"/>
  <c r="Q30" i="7"/>
  <c r="O34" i="1"/>
  <c r="Q34" i="7"/>
  <c r="O38" i="1"/>
  <c r="Q38" i="7"/>
  <c r="O42" i="1"/>
  <c r="Q42" i="7"/>
  <c r="O46" i="1"/>
  <c r="Q46" i="7"/>
  <c r="O50" i="1"/>
  <c r="Q50" i="7"/>
  <c r="O54" i="1"/>
  <c r="Q54" i="7"/>
  <c r="O58" i="1"/>
  <c r="Q58" i="7"/>
  <c r="Q62" i="7"/>
  <c r="O62" i="1"/>
  <c r="O66" i="1"/>
  <c r="Q66" i="7"/>
  <c r="Q70" i="7"/>
  <c r="O70" i="1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F53" i="2"/>
  <c r="F55" i="2"/>
  <c r="F57" i="2"/>
  <c r="F59" i="2"/>
  <c r="F61" i="2"/>
  <c r="F63" i="2"/>
  <c r="F65" i="2"/>
  <c r="F67" i="2"/>
  <c r="F69" i="2"/>
  <c r="F14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70" i="2"/>
  <c r="F12" i="4"/>
  <c r="F16" i="4"/>
  <c r="F20" i="4"/>
  <c r="F24" i="4"/>
  <c r="F28" i="4"/>
  <c r="F32" i="4"/>
  <c r="F36" i="4"/>
  <c r="F40" i="4"/>
  <c r="F44" i="4"/>
  <c r="F48" i="4"/>
  <c r="F52" i="4"/>
  <c r="F56" i="4"/>
  <c r="F60" i="4"/>
  <c r="F64" i="4"/>
  <c r="F68" i="4"/>
  <c r="F12" i="5"/>
  <c r="F16" i="5"/>
  <c r="F20" i="5"/>
  <c r="F24" i="5"/>
  <c r="F28" i="5"/>
  <c r="F32" i="5"/>
  <c r="F36" i="5"/>
  <c r="F40" i="5"/>
  <c r="F44" i="5"/>
  <c r="F48" i="5"/>
  <c r="F52" i="5"/>
  <c r="F56" i="5"/>
  <c r="F60" i="5"/>
  <c r="F64" i="5"/>
  <c r="F68" i="5"/>
  <c r="D13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S73" i="7" l="1"/>
  <c r="S72" i="7"/>
  <c r="S71" i="7"/>
  <c r="S75" i="7"/>
  <c r="Q75" i="1"/>
  <c r="S74" i="7"/>
  <c r="L67" i="6"/>
  <c r="L63" i="6"/>
  <c r="L59" i="6"/>
  <c r="L55" i="6"/>
  <c r="L51" i="6"/>
  <c r="L47" i="6"/>
  <c r="L43" i="6"/>
  <c r="L39" i="6"/>
  <c r="L35" i="6"/>
  <c r="L31" i="6"/>
  <c r="L27" i="6"/>
  <c r="L23" i="6"/>
  <c r="L19" i="6"/>
  <c r="L15" i="6"/>
  <c r="I68" i="5"/>
  <c r="I60" i="5"/>
  <c r="I52" i="5"/>
  <c r="I44" i="5"/>
  <c r="I36" i="5"/>
  <c r="I28" i="5"/>
  <c r="I20" i="5"/>
  <c r="I12" i="5"/>
  <c r="J64" i="4"/>
  <c r="J56" i="4"/>
  <c r="J48" i="4"/>
  <c r="J40" i="4"/>
  <c r="J32" i="4"/>
  <c r="J24" i="4"/>
  <c r="J16" i="4"/>
  <c r="K70" i="7"/>
  <c r="K62" i="7"/>
  <c r="K54" i="7"/>
  <c r="K46" i="7"/>
  <c r="K38" i="7"/>
  <c r="K30" i="7"/>
  <c r="K22" i="7"/>
  <c r="K14" i="7"/>
  <c r="G69" i="1"/>
  <c r="J69" i="1" s="1"/>
  <c r="G67" i="1"/>
  <c r="J67" i="1" s="1"/>
  <c r="G65" i="1"/>
  <c r="G63" i="1"/>
  <c r="J63" i="1" s="1"/>
  <c r="G61" i="1"/>
  <c r="J61" i="1" s="1"/>
  <c r="G59" i="1"/>
  <c r="J59" i="1" s="1"/>
  <c r="G57" i="1"/>
  <c r="G55" i="1"/>
  <c r="J55" i="1" s="1"/>
  <c r="G53" i="1"/>
  <c r="J53" i="1" s="1"/>
  <c r="G51" i="1"/>
  <c r="J51" i="1" s="1"/>
  <c r="G49" i="1"/>
  <c r="G47" i="1"/>
  <c r="J47" i="1" s="1"/>
  <c r="G45" i="1"/>
  <c r="J45" i="1" s="1"/>
  <c r="G43" i="1"/>
  <c r="J43" i="1" s="1"/>
  <c r="G41" i="1"/>
  <c r="G39" i="1"/>
  <c r="J39" i="1" s="1"/>
  <c r="G37" i="1"/>
  <c r="J37" i="1" s="1"/>
  <c r="G35" i="1"/>
  <c r="J35" i="1" s="1"/>
  <c r="G33" i="1"/>
  <c r="G31" i="1"/>
  <c r="J31" i="1" s="1"/>
  <c r="G29" i="1"/>
  <c r="J29" i="1" s="1"/>
  <c r="G27" i="1"/>
  <c r="J27" i="1" s="1"/>
  <c r="G25" i="1"/>
  <c r="G23" i="1"/>
  <c r="J23" i="1" s="1"/>
  <c r="G21" i="1"/>
  <c r="J21" i="1" s="1"/>
  <c r="G19" i="1"/>
  <c r="J19" i="1" s="1"/>
  <c r="G17" i="1"/>
  <c r="G15" i="1"/>
  <c r="J15" i="1" s="1"/>
  <c r="G13" i="1"/>
  <c r="J13" i="1" s="1"/>
  <c r="D70" i="6"/>
  <c r="L70" i="6" s="1"/>
  <c r="D62" i="6"/>
  <c r="D54" i="6"/>
  <c r="L54" i="6" s="1"/>
  <c r="D46" i="6"/>
  <c r="D38" i="6"/>
  <c r="L38" i="6" s="1"/>
  <c r="D30" i="6"/>
  <c r="D22" i="6"/>
  <c r="L22" i="6" s="1"/>
  <c r="D14" i="6"/>
  <c r="F66" i="5"/>
  <c r="F58" i="5"/>
  <c r="F50" i="5"/>
  <c r="F42" i="5"/>
  <c r="F34" i="5"/>
  <c r="F26" i="5"/>
  <c r="F18" i="5"/>
  <c r="N68" i="7"/>
  <c r="N60" i="7"/>
  <c r="N52" i="7"/>
  <c r="N44" i="7"/>
  <c r="N36" i="7"/>
  <c r="N28" i="7"/>
  <c r="N20" i="7"/>
  <c r="N12" i="7"/>
  <c r="F70" i="4"/>
  <c r="F62" i="4"/>
  <c r="J62" i="4" s="1"/>
  <c r="F54" i="4"/>
  <c r="F46" i="4"/>
  <c r="J46" i="4" s="1"/>
  <c r="F38" i="4"/>
  <c r="F30" i="4"/>
  <c r="J30" i="4" s="1"/>
  <c r="F22" i="4"/>
  <c r="F14" i="4"/>
  <c r="J14" i="4" s="1"/>
  <c r="K68" i="7"/>
  <c r="K60" i="7"/>
  <c r="K52" i="7"/>
  <c r="K44" i="7"/>
  <c r="K36" i="7"/>
  <c r="K28" i="7"/>
  <c r="K20" i="7"/>
  <c r="K12" i="7"/>
  <c r="F64" i="3"/>
  <c r="F56" i="3"/>
  <c r="F48" i="3"/>
  <c r="F40" i="3"/>
  <c r="F32" i="3"/>
  <c r="F24" i="3"/>
  <c r="F16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D68" i="6"/>
  <c r="D60" i="6"/>
  <c r="L60" i="6" s="1"/>
  <c r="D52" i="6"/>
  <c r="D44" i="6"/>
  <c r="L44" i="6" s="1"/>
  <c r="D36" i="6"/>
  <c r="D28" i="6"/>
  <c r="L28" i="6" s="1"/>
  <c r="D20" i="6"/>
  <c r="D12" i="6"/>
  <c r="L12" i="6" s="1"/>
  <c r="F67" i="5"/>
  <c r="F63" i="5"/>
  <c r="I63" i="5" s="1"/>
  <c r="F59" i="5"/>
  <c r="F55" i="5"/>
  <c r="F51" i="5"/>
  <c r="F47" i="5"/>
  <c r="I47" i="5" s="1"/>
  <c r="F43" i="5"/>
  <c r="F39" i="5"/>
  <c r="I39" i="5" s="1"/>
  <c r="F35" i="5"/>
  <c r="F31" i="5"/>
  <c r="I31" i="5" s="1"/>
  <c r="F27" i="5"/>
  <c r="F23" i="5"/>
  <c r="F19" i="5"/>
  <c r="F15" i="5"/>
  <c r="I15" i="5" s="1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66" i="3"/>
  <c r="F58" i="3"/>
  <c r="F50" i="3"/>
  <c r="F42" i="3"/>
  <c r="F34" i="3"/>
  <c r="F26" i="3"/>
  <c r="F18" i="3"/>
  <c r="H13" i="7"/>
  <c r="I64" i="5"/>
  <c r="I56" i="5"/>
  <c r="I48" i="5"/>
  <c r="I40" i="5"/>
  <c r="I32" i="5"/>
  <c r="I24" i="5"/>
  <c r="I16" i="5"/>
  <c r="J68" i="4"/>
  <c r="J60" i="4"/>
  <c r="J52" i="4"/>
  <c r="J44" i="4"/>
  <c r="J36" i="4"/>
  <c r="J28" i="4"/>
  <c r="J20" i="4"/>
  <c r="J12" i="4"/>
  <c r="L69" i="7"/>
  <c r="L65" i="7"/>
  <c r="L61" i="7"/>
  <c r="L57" i="7"/>
  <c r="L53" i="7"/>
  <c r="K66" i="7"/>
  <c r="K58" i="7"/>
  <c r="K50" i="7"/>
  <c r="K42" i="7"/>
  <c r="K34" i="7"/>
  <c r="K26" i="7"/>
  <c r="K18" i="7"/>
  <c r="D66" i="6"/>
  <c r="L66" i="6" s="1"/>
  <c r="D58" i="6"/>
  <c r="D50" i="6"/>
  <c r="L50" i="6" s="1"/>
  <c r="D42" i="6"/>
  <c r="D34" i="6"/>
  <c r="L34" i="6" s="1"/>
  <c r="D26" i="6"/>
  <c r="D18" i="6"/>
  <c r="L18" i="6" s="1"/>
  <c r="F70" i="5"/>
  <c r="F62" i="5"/>
  <c r="F54" i="5"/>
  <c r="F46" i="5"/>
  <c r="F38" i="5"/>
  <c r="F30" i="5"/>
  <c r="F22" i="5"/>
  <c r="F14" i="5"/>
  <c r="N64" i="7"/>
  <c r="N56" i="7"/>
  <c r="N48" i="7"/>
  <c r="N40" i="7"/>
  <c r="N32" i="7"/>
  <c r="N24" i="7"/>
  <c r="N16" i="7"/>
  <c r="F66" i="4"/>
  <c r="J66" i="4" s="1"/>
  <c r="F58" i="4"/>
  <c r="F50" i="4"/>
  <c r="J50" i="4" s="1"/>
  <c r="F42" i="4"/>
  <c r="F34" i="4"/>
  <c r="J34" i="4" s="1"/>
  <c r="F26" i="4"/>
  <c r="F18" i="4"/>
  <c r="J18" i="4" s="1"/>
  <c r="K64" i="7"/>
  <c r="K56" i="7"/>
  <c r="K48" i="7"/>
  <c r="K40" i="7"/>
  <c r="K32" i="7"/>
  <c r="K24" i="7"/>
  <c r="K16" i="7"/>
  <c r="F68" i="3"/>
  <c r="F60" i="3"/>
  <c r="F52" i="3"/>
  <c r="F44" i="3"/>
  <c r="F36" i="3"/>
  <c r="F28" i="3"/>
  <c r="F20" i="3"/>
  <c r="F12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D64" i="6"/>
  <c r="L64" i="6" s="1"/>
  <c r="D56" i="6"/>
  <c r="D48" i="6"/>
  <c r="L48" i="6" s="1"/>
  <c r="D40" i="6"/>
  <c r="D32" i="6"/>
  <c r="L32" i="6" s="1"/>
  <c r="D24" i="6"/>
  <c r="D16" i="6"/>
  <c r="L16" i="6" s="1"/>
  <c r="F69" i="5"/>
  <c r="F65" i="5"/>
  <c r="F61" i="5"/>
  <c r="F57" i="5"/>
  <c r="I57" i="5" s="1"/>
  <c r="F53" i="5"/>
  <c r="F49" i="5"/>
  <c r="I49" i="5" s="1"/>
  <c r="F45" i="5"/>
  <c r="F41" i="5"/>
  <c r="I41" i="5" s="1"/>
  <c r="F37" i="5"/>
  <c r="F33" i="5"/>
  <c r="F29" i="5"/>
  <c r="F25" i="5"/>
  <c r="I25" i="5" s="1"/>
  <c r="F21" i="5"/>
  <c r="F17" i="5"/>
  <c r="I17" i="5" s="1"/>
  <c r="F13" i="5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70" i="3"/>
  <c r="F62" i="3"/>
  <c r="F54" i="3"/>
  <c r="F46" i="3"/>
  <c r="F38" i="3"/>
  <c r="F30" i="3"/>
  <c r="F22" i="3"/>
  <c r="F14" i="3"/>
  <c r="P66" i="7"/>
  <c r="P58" i="7"/>
  <c r="P50" i="7"/>
  <c r="P42" i="7"/>
  <c r="P34" i="7"/>
  <c r="P26" i="7"/>
  <c r="P18" i="7"/>
  <c r="L49" i="7"/>
  <c r="L45" i="7"/>
  <c r="L41" i="7"/>
  <c r="L37" i="7"/>
  <c r="L33" i="7"/>
  <c r="L29" i="7"/>
  <c r="L25" i="7"/>
  <c r="L21" i="7"/>
  <c r="L17" i="7"/>
  <c r="L13" i="7"/>
  <c r="O69" i="1"/>
  <c r="Q69" i="7"/>
  <c r="O67" i="1"/>
  <c r="Q67" i="7"/>
  <c r="O65" i="1"/>
  <c r="Q65" i="7"/>
  <c r="O63" i="1"/>
  <c r="Q63" i="7"/>
  <c r="O61" i="1"/>
  <c r="Q61" i="7"/>
  <c r="O59" i="1"/>
  <c r="Q59" i="7"/>
  <c r="O57" i="1"/>
  <c r="Q57" i="7"/>
  <c r="O55" i="1"/>
  <c r="Q55" i="7"/>
  <c r="O53" i="1"/>
  <c r="Q53" i="7"/>
  <c r="O51" i="1"/>
  <c r="Q51" i="7"/>
  <c r="O49" i="1"/>
  <c r="Q49" i="7"/>
  <c r="O47" i="1"/>
  <c r="Q47" i="7"/>
  <c r="O45" i="1"/>
  <c r="Q45" i="7"/>
  <c r="O43" i="1"/>
  <c r="Q43" i="7"/>
  <c r="O41" i="1"/>
  <c r="Q41" i="7"/>
  <c r="O39" i="1"/>
  <c r="Q39" i="7"/>
  <c r="O37" i="1"/>
  <c r="Q37" i="7"/>
  <c r="O35" i="1"/>
  <c r="Q35" i="7"/>
  <c r="O33" i="1"/>
  <c r="Q33" i="7"/>
  <c r="O31" i="1"/>
  <c r="Q31" i="7"/>
  <c r="O29" i="1"/>
  <c r="Q29" i="7"/>
  <c r="O27" i="1"/>
  <c r="Q27" i="7"/>
  <c r="O25" i="1"/>
  <c r="Q25" i="7"/>
  <c r="O23" i="1"/>
  <c r="Q23" i="7"/>
  <c r="O21" i="1"/>
  <c r="Q21" i="7"/>
  <c r="O19" i="1"/>
  <c r="Q19" i="7"/>
  <c r="O17" i="1"/>
  <c r="Q17" i="7"/>
  <c r="O15" i="1"/>
  <c r="Q15" i="7"/>
  <c r="O13" i="1"/>
  <c r="Q13" i="7"/>
  <c r="O68" i="1"/>
  <c r="Q68" i="7"/>
  <c r="O64" i="1"/>
  <c r="Q64" i="7"/>
  <c r="O60" i="1"/>
  <c r="Q60" i="7"/>
  <c r="O56" i="1"/>
  <c r="Q56" i="7"/>
  <c r="O52" i="1"/>
  <c r="Q52" i="7"/>
  <c r="O48" i="1"/>
  <c r="Q48" i="7"/>
  <c r="O44" i="1"/>
  <c r="Q44" i="7"/>
  <c r="O40" i="1"/>
  <c r="Q40" i="7"/>
  <c r="O36" i="1"/>
  <c r="Q36" i="7"/>
  <c r="O32" i="1"/>
  <c r="Q32" i="7"/>
  <c r="O28" i="1"/>
  <c r="Q28" i="7"/>
  <c r="O24" i="1"/>
  <c r="Q24" i="7"/>
  <c r="O20" i="1"/>
  <c r="Q20" i="7"/>
  <c r="O16" i="1"/>
  <c r="Q16" i="7"/>
  <c r="O12" i="1"/>
  <c r="Q12" i="7"/>
  <c r="L69" i="6"/>
  <c r="L65" i="6"/>
  <c r="L61" i="6"/>
  <c r="L57" i="6"/>
  <c r="L53" i="6"/>
  <c r="L49" i="6"/>
  <c r="L45" i="6"/>
  <c r="L41" i="6"/>
  <c r="L37" i="6"/>
  <c r="L33" i="6"/>
  <c r="L29" i="6"/>
  <c r="L25" i="6"/>
  <c r="L21" i="6"/>
  <c r="L17" i="6"/>
  <c r="L13" i="6"/>
  <c r="P70" i="7"/>
  <c r="P62" i="7"/>
  <c r="P54" i="7"/>
  <c r="P46" i="7"/>
  <c r="P38" i="7"/>
  <c r="P30" i="7"/>
  <c r="P22" i="7"/>
  <c r="P14" i="7"/>
  <c r="P65" i="7"/>
  <c r="P57" i="7"/>
  <c r="P49" i="7"/>
  <c r="P41" i="7"/>
  <c r="P33" i="7"/>
  <c r="P25" i="7"/>
  <c r="P17" i="7"/>
  <c r="L67" i="7"/>
  <c r="L59" i="7"/>
  <c r="L51" i="7"/>
  <c r="L47" i="7"/>
  <c r="L43" i="7"/>
  <c r="L39" i="7"/>
  <c r="L35" i="7"/>
  <c r="L31" i="7"/>
  <c r="L27" i="7"/>
  <c r="L23" i="7"/>
  <c r="L19" i="7"/>
  <c r="L15" i="7"/>
  <c r="H69" i="7"/>
  <c r="H65" i="7"/>
  <c r="H61" i="7"/>
  <c r="H57" i="7"/>
  <c r="H53" i="7"/>
  <c r="H49" i="7"/>
  <c r="H45" i="7"/>
  <c r="H41" i="7"/>
  <c r="H37" i="7"/>
  <c r="H33" i="7"/>
  <c r="H29" i="7"/>
  <c r="H25" i="7"/>
  <c r="H21" i="7"/>
  <c r="H17" i="7"/>
  <c r="J65" i="1"/>
  <c r="J57" i="1"/>
  <c r="J49" i="1"/>
  <c r="J41" i="1"/>
  <c r="J33" i="1"/>
  <c r="J25" i="1"/>
  <c r="J17" i="1"/>
  <c r="J58" i="4"/>
  <c r="J42" i="4"/>
  <c r="J26" i="4"/>
  <c r="K67" i="7"/>
  <c r="K63" i="7"/>
  <c r="K59" i="7"/>
  <c r="K55" i="7"/>
  <c r="K51" i="7"/>
  <c r="K47" i="7"/>
  <c r="K43" i="7"/>
  <c r="K39" i="7"/>
  <c r="K35" i="7"/>
  <c r="K31" i="7"/>
  <c r="K27" i="7"/>
  <c r="K23" i="7"/>
  <c r="K19" i="7"/>
  <c r="K15" i="7"/>
  <c r="P63" i="7"/>
  <c r="P55" i="7"/>
  <c r="P47" i="7"/>
  <c r="P39" i="7"/>
  <c r="P31" i="7"/>
  <c r="P23" i="7"/>
  <c r="P15" i="7"/>
  <c r="L66" i="7"/>
  <c r="L58" i="7"/>
  <c r="L50" i="7"/>
  <c r="L42" i="7"/>
  <c r="L34" i="7"/>
  <c r="L26" i="7"/>
  <c r="L18" i="7"/>
  <c r="H66" i="7"/>
  <c r="H58" i="7"/>
  <c r="H50" i="7"/>
  <c r="H42" i="7"/>
  <c r="H34" i="7"/>
  <c r="H26" i="7"/>
  <c r="H18" i="7"/>
  <c r="G66" i="1"/>
  <c r="G58" i="1"/>
  <c r="G50" i="1"/>
  <c r="G42" i="1"/>
  <c r="G34" i="1"/>
  <c r="G26" i="1"/>
  <c r="G18" i="1"/>
  <c r="I65" i="5"/>
  <c r="I61" i="5"/>
  <c r="I55" i="5"/>
  <c r="I45" i="5"/>
  <c r="I33" i="5"/>
  <c r="I29" i="5"/>
  <c r="I23" i="5"/>
  <c r="I13" i="5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D69" i="7"/>
  <c r="D67" i="7"/>
  <c r="D65" i="7"/>
  <c r="D63" i="7"/>
  <c r="D61" i="7"/>
  <c r="D59" i="7"/>
  <c r="D57" i="7"/>
  <c r="D55" i="7"/>
  <c r="D53" i="7"/>
  <c r="D51" i="7"/>
  <c r="D49" i="7"/>
  <c r="D47" i="7"/>
  <c r="D45" i="7"/>
  <c r="D43" i="7"/>
  <c r="D41" i="7"/>
  <c r="D39" i="7"/>
  <c r="D37" i="7"/>
  <c r="D35" i="7"/>
  <c r="D33" i="7"/>
  <c r="D31" i="7"/>
  <c r="D29" i="7"/>
  <c r="D27" i="7"/>
  <c r="D25" i="7"/>
  <c r="D23" i="7"/>
  <c r="D21" i="7"/>
  <c r="D19" i="7"/>
  <c r="D17" i="7"/>
  <c r="D15" i="7"/>
  <c r="D13" i="7"/>
  <c r="D68" i="7"/>
  <c r="F68" i="2"/>
  <c r="D64" i="7"/>
  <c r="F64" i="2"/>
  <c r="D60" i="7"/>
  <c r="F60" i="2"/>
  <c r="D56" i="7"/>
  <c r="F56" i="2"/>
  <c r="D52" i="7"/>
  <c r="F52" i="2"/>
  <c r="D48" i="7"/>
  <c r="F48" i="2"/>
  <c r="D44" i="7"/>
  <c r="F44" i="2"/>
  <c r="D40" i="7"/>
  <c r="F40" i="2"/>
  <c r="D36" i="7"/>
  <c r="F36" i="2"/>
  <c r="D32" i="7"/>
  <c r="F32" i="2"/>
  <c r="D28" i="7"/>
  <c r="F28" i="2"/>
  <c r="D24" i="7"/>
  <c r="F24" i="2"/>
  <c r="D20" i="7"/>
  <c r="F20" i="2"/>
  <c r="D16" i="7"/>
  <c r="F16" i="2"/>
  <c r="D12" i="7"/>
  <c r="F12" i="2"/>
  <c r="P69" i="7"/>
  <c r="P61" i="7"/>
  <c r="P53" i="7"/>
  <c r="P45" i="7"/>
  <c r="P37" i="7"/>
  <c r="P29" i="7"/>
  <c r="P21" i="7"/>
  <c r="P13" i="7"/>
  <c r="L63" i="7"/>
  <c r="L55" i="7"/>
  <c r="H67" i="7"/>
  <c r="H63" i="7"/>
  <c r="H59" i="7"/>
  <c r="H55" i="7"/>
  <c r="H51" i="7"/>
  <c r="H47" i="7"/>
  <c r="H43" i="7"/>
  <c r="H39" i="7"/>
  <c r="H35" i="7"/>
  <c r="H31" i="7"/>
  <c r="H27" i="7"/>
  <c r="H23" i="7"/>
  <c r="H19" i="7"/>
  <c r="H15" i="7"/>
  <c r="E6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K69" i="7"/>
  <c r="K65" i="7"/>
  <c r="K61" i="7"/>
  <c r="K57" i="7"/>
  <c r="K53" i="7"/>
  <c r="K49" i="7"/>
  <c r="K45" i="7"/>
  <c r="K41" i="7"/>
  <c r="K37" i="7"/>
  <c r="K33" i="7"/>
  <c r="K29" i="7"/>
  <c r="K25" i="7"/>
  <c r="K21" i="7"/>
  <c r="K17" i="7"/>
  <c r="K13" i="7"/>
  <c r="P67" i="7"/>
  <c r="P59" i="7"/>
  <c r="P51" i="7"/>
  <c r="P43" i="7"/>
  <c r="P35" i="7"/>
  <c r="P27" i="7"/>
  <c r="P19" i="7"/>
  <c r="L70" i="7"/>
  <c r="L62" i="7"/>
  <c r="L54" i="7"/>
  <c r="L46" i="7"/>
  <c r="L38" i="7"/>
  <c r="L30" i="7"/>
  <c r="L22" i="7"/>
  <c r="L14" i="7"/>
  <c r="H70" i="7"/>
  <c r="H62" i="7"/>
  <c r="H54" i="7"/>
  <c r="H46" i="7"/>
  <c r="H38" i="7"/>
  <c r="H30" i="7"/>
  <c r="H22" i="7"/>
  <c r="H14" i="7"/>
  <c r="L68" i="6"/>
  <c r="L52" i="6"/>
  <c r="L36" i="6"/>
  <c r="L20" i="6"/>
  <c r="G70" i="1"/>
  <c r="G62" i="1"/>
  <c r="G54" i="1"/>
  <c r="G46" i="1"/>
  <c r="G38" i="1"/>
  <c r="G30" i="1"/>
  <c r="G22" i="1"/>
  <c r="G14" i="1"/>
  <c r="L48" i="7"/>
  <c r="L44" i="7"/>
  <c r="L40" i="7"/>
  <c r="L36" i="7"/>
  <c r="L32" i="7"/>
  <c r="L28" i="7"/>
  <c r="L24" i="7"/>
  <c r="L20" i="7"/>
  <c r="L16" i="7"/>
  <c r="L12" i="7"/>
  <c r="D70" i="7"/>
  <c r="D66" i="7"/>
  <c r="D62" i="7"/>
  <c r="D58" i="7"/>
  <c r="D54" i="7"/>
  <c r="D50" i="7"/>
  <c r="D46" i="7"/>
  <c r="D42" i="7"/>
  <c r="D38" i="7"/>
  <c r="D34" i="7"/>
  <c r="D30" i="7"/>
  <c r="D26" i="7"/>
  <c r="D22" i="7"/>
  <c r="D18" i="7"/>
  <c r="D14" i="7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I21" i="5" l="1"/>
  <c r="M21" i="5" s="1"/>
  <c r="R21" i="5" s="1"/>
  <c r="I37" i="5"/>
  <c r="M37" i="5" s="1"/>
  <c r="R37" i="5" s="1"/>
  <c r="I53" i="5"/>
  <c r="M53" i="5" s="1"/>
  <c r="R53" i="5" s="1"/>
  <c r="I69" i="5"/>
  <c r="M69" i="5" s="1"/>
  <c r="R69" i="5" s="1"/>
  <c r="L24" i="6"/>
  <c r="O24" i="6" s="1"/>
  <c r="L40" i="6"/>
  <c r="O40" i="6" s="1"/>
  <c r="L56" i="6"/>
  <c r="O56" i="6" s="1"/>
  <c r="L26" i="6"/>
  <c r="L42" i="6"/>
  <c r="O42" i="6" s="1"/>
  <c r="L58" i="6"/>
  <c r="I19" i="5"/>
  <c r="M19" i="5" s="1"/>
  <c r="P19" i="5" s="1"/>
  <c r="I27" i="5"/>
  <c r="M27" i="5" s="1"/>
  <c r="R27" i="5" s="1"/>
  <c r="I35" i="5"/>
  <c r="M35" i="5" s="1"/>
  <c r="P35" i="5" s="1"/>
  <c r="I43" i="5"/>
  <c r="I51" i="5"/>
  <c r="M51" i="5" s="1"/>
  <c r="P51" i="5" s="1"/>
  <c r="I59" i="5"/>
  <c r="M59" i="5" s="1"/>
  <c r="R59" i="5" s="1"/>
  <c r="I67" i="5"/>
  <c r="M67" i="5" s="1"/>
  <c r="P67" i="5" s="1"/>
  <c r="J22" i="4"/>
  <c r="N22" i="4" s="1"/>
  <c r="J38" i="4"/>
  <c r="N38" i="4" s="1"/>
  <c r="J54" i="4"/>
  <c r="N54" i="4" s="1"/>
  <c r="P54" i="4" s="1"/>
  <c r="J70" i="4"/>
  <c r="N70" i="4" s="1"/>
  <c r="L14" i="6"/>
  <c r="L30" i="6"/>
  <c r="O30" i="6" s="1"/>
  <c r="L46" i="6"/>
  <c r="L62" i="6"/>
  <c r="O62" i="6" s="1"/>
  <c r="M13" i="5"/>
  <c r="M17" i="5"/>
  <c r="M25" i="5"/>
  <c r="M29" i="5"/>
  <c r="M33" i="5"/>
  <c r="M41" i="5"/>
  <c r="M45" i="5"/>
  <c r="P45" i="5" s="1"/>
  <c r="M49" i="5"/>
  <c r="M57" i="5"/>
  <c r="M61" i="5"/>
  <c r="P61" i="5" s="1"/>
  <c r="M65" i="5"/>
  <c r="N18" i="4"/>
  <c r="N26" i="4"/>
  <c r="P26" i="4" s="1"/>
  <c r="N34" i="4"/>
  <c r="N42" i="4"/>
  <c r="R42" i="4" s="1"/>
  <c r="N50" i="4"/>
  <c r="N58" i="4"/>
  <c r="R58" i="4" s="1"/>
  <c r="N66" i="4"/>
  <c r="N12" i="4"/>
  <c r="P12" i="4" s="1"/>
  <c r="N28" i="4"/>
  <c r="N44" i="4"/>
  <c r="P44" i="4" s="1"/>
  <c r="N60" i="4"/>
  <c r="M16" i="5"/>
  <c r="M32" i="5"/>
  <c r="M48" i="5"/>
  <c r="M64" i="5"/>
  <c r="N24" i="4"/>
  <c r="R24" i="4" s="1"/>
  <c r="N40" i="4"/>
  <c r="N56" i="4"/>
  <c r="R56" i="4" s="1"/>
  <c r="M12" i="5"/>
  <c r="M28" i="5"/>
  <c r="M44" i="5"/>
  <c r="M60" i="5"/>
  <c r="M15" i="5"/>
  <c r="M23" i="5"/>
  <c r="M31" i="5"/>
  <c r="M39" i="5"/>
  <c r="M43" i="5"/>
  <c r="M47" i="5"/>
  <c r="M55" i="5"/>
  <c r="M63" i="5"/>
  <c r="N14" i="4"/>
  <c r="N30" i="4"/>
  <c r="N46" i="4"/>
  <c r="P46" i="4" s="1"/>
  <c r="N62" i="4"/>
  <c r="N20" i="4"/>
  <c r="N36" i="4"/>
  <c r="N52" i="4"/>
  <c r="N68" i="4"/>
  <c r="M24" i="5"/>
  <c r="M40" i="5"/>
  <c r="M56" i="5"/>
  <c r="N16" i="4"/>
  <c r="N32" i="4"/>
  <c r="N48" i="4"/>
  <c r="R48" i="4" s="1"/>
  <c r="N64" i="4"/>
  <c r="M20" i="5"/>
  <c r="M36" i="5"/>
  <c r="M52" i="5"/>
  <c r="M68" i="5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F18" i="7"/>
  <c r="F26" i="7"/>
  <c r="F34" i="7"/>
  <c r="F42" i="7"/>
  <c r="F50" i="7"/>
  <c r="F58" i="7"/>
  <c r="F66" i="7"/>
  <c r="J14" i="1"/>
  <c r="J30" i="1"/>
  <c r="J46" i="1"/>
  <c r="J62" i="1"/>
  <c r="O12" i="6"/>
  <c r="O20" i="6"/>
  <c r="O28" i="6"/>
  <c r="O36" i="6"/>
  <c r="O44" i="6"/>
  <c r="O52" i="6"/>
  <c r="O60" i="6"/>
  <c r="O68" i="6"/>
  <c r="F13" i="7"/>
  <c r="F17" i="7"/>
  <c r="F21" i="7"/>
  <c r="F25" i="7"/>
  <c r="F29" i="7"/>
  <c r="F33" i="7"/>
  <c r="F37" i="7"/>
  <c r="F41" i="7"/>
  <c r="F45" i="7"/>
  <c r="F49" i="7"/>
  <c r="F53" i="7"/>
  <c r="F57" i="7"/>
  <c r="F61" i="7"/>
  <c r="F65" i="7"/>
  <c r="F69" i="7"/>
  <c r="L18" i="2"/>
  <c r="L26" i="2"/>
  <c r="L34" i="2"/>
  <c r="L42" i="2"/>
  <c r="L50" i="2"/>
  <c r="L58" i="2"/>
  <c r="L66" i="2"/>
  <c r="J26" i="1"/>
  <c r="J42" i="1"/>
  <c r="J58" i="1"/>
  <c r="L13" i="1"/>
  <c r="L17" i="1"/>
  <c r="L21" i="1"/>
  <c r="L25" i="1"/>
  <c r="L29" i="1"/>
  <c r="L33" i="1"/>
  <c r="L37" i="1"/>
  <c r="L41" i="1"/>
  <c r="L45" i="1"/>
  <c r="L49" i="1"/>
  <c r="L53" i="1"/>
  <c r="L57" i="1"/>
  <c r="L61" i="1"/>
  <c r="L65" i="1"/>
  <c r="L69" i="1"/>
  <c r="O13" i="6"/>
  <c r="O21" i="6"/>
  <c r="O29" i="6"/>
  <c r="O37" i="6"/>
  <c r="O45" i="6"/>
  <c r="O53" i="6"/>
  <c r="O61" i="6"/>
  <c r="O69" i="6"/>
  <c r="D68" i="1"/>
  <c r="D60" i="1"/>
  <c r="D52" i="1"/>
  <c r="D44" i="1"/>
  <c r="D36" i="1"/>
  <c r="D28" i="1"/>
  <c r="D20" i="1"/>
  <c r="D12" i="1"/>
  <c r="O22" i="6"/>
  <c r="O38" i="6"/>
  <c r="O54" i="6"/>
  <c r="O70" i="6"/>
  <c r="O18" i="6"/>
  <c r="O34" i="6"/>
  <c r="O50" i="6"/>
  <c r="O66" i="6"/>
  <c r="H14" i="3"/>
  <c r="H22" i="3"/>
  <c r="H30" i="3"/>
  <c r="H38" i="3"/>
  <c r="H46" i="3"/>
  <c r="H54" i="3"/>
  <c r="H62" i="3"/>
  <c r="H70" i="3"/>
  <c r="J13" i="4"/>
  <c r="J17" i="4"/>
  <c r="J21" i="4"/>
  <c r="J25" i="4"/>
  <c r="J29" i="4"/>
  <c r="J33" i="4"/>
  <c r="J37" i="4"/>
  <c r="J41" i="4"/>
  <c r="J45" i="4"/>
  <c r="J49" i="4"/>
  <c r="J53" i="4"/>
  <c r="J57" i="4"/>
  <c r="J61" i="4"/>
  <c r="J65" i="4"/>
  <c r="J69" i="4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I14" i="5"/>
  <c r="I22" i="5"/>
  <c r="I30" i="5"/>
  <c r="I38" i="5"/>
  <c r="I46" i="5"/>
  <c r="I54" i="5"/>
  <c r="I62" i="5"/>
  <c r="I70" i="5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F14" i="7"/>
  <c r="F22" i="7"/>
  <c r="F30" i="7"/>
  <c r="F38" i="7"/>
  <c r="F46" i="7"/>
  <c r="F54" i="7"/>
  <c r="F62" i="7"/>
  <c r="F70" i="7"/>
  <c r="J22" i="1"/>
  <c r="J38" i="1"/>
  <c r="J54" i="1"/>
  <c r="J70" i="1"/>
  <c r="O16" i="6"/>
  <c r="O32" i="6"/>
  <c r="O48" i="6"/>
  <c r="O64" i="6"/>
  <c r="H12" i="2"/>
  <c r="H16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L52" i="7"/>
  <c r="L60" i="7"/>
  <c r="L68" i="7"/>
  <c r="P12" i="7"/>
  <c r="P20" i="7"/>
  <c r="P28" i="7"/>
  <c r="P36" i="7"/>
  <c r="P44" i="7"/>
  <c r="P52" i="7"/>
  <c r="P60" i="7"/>
  <c r="P68" i="7"/>
  <c r="F15" i="7"/>
  <c r="I15" i="7" s="1"/>
  <c r="M15" i="7" s="1"/>
  <c r="F19" i="7"/>
  <c r="F23" i="7"/>
  <c r="F27" i="7"/>
  <c r="F31" i="7"/>
  <c r="I31" i="7" s="1"/>
  <c r="M31" i="7" s="1"/>
  <c r="F35" i="7"/>
  <c r="F39" i="7"/>
  <c r="I39" i="7" s="1"/>
  <c r="M39" i="7" s="1"/>
  <c r="F43" i="7"/>
  <c r="F47" i="7"/>
  <c r="I47" i="7" s="1"/>
  <c r="M47" i="7" s="1"/>
  <c r="F51" i="7"/>
  <c r="F55" i="7"/>
  <c r="F59" i="7"/>
  <c r="F63" i="7"/>
  <c r="I63" i="7" s="1"/>
  <c r="M63" i="7" s="1"/>
  <c r="F67" i="7"/>
  <c r="L14" i="2"/>
  <c r="L22" i="2"/>
  <c r="L30" i="2"/>
  <c r="L38" i="2"/>
  <c r="L46" i="2"/>
  <c r="L54" i="2"/>
  <c r="L62" i="2"/>
  <c r="L70" i="2"/>
  <c r="J18" i="1"/>
  <c r="J34" i="1"/>
  <c r="J50" i="1"/>
  <c r="J66" i="1"/>
  <c r="L15" i="1"/>
  <c r="L19" i="1"/>
  <c r="L23" i="1"/>
  <c r="L27" i="1"/>
  <c r="L31" i="1"/>
  <c r="L35" i="1"/>
  <c r="L39" i="1"/>
  <c r="L43" i="1"/>
  <c r="L47" i="1"/>
  <c r="L51" i="1"/>
  <c r="L55" i="1"/>
  <c r="L59" i="1"/>
  <c r="L63" i="1"/>
  <c r="L67" i="1"/>
  <c r="O17" i="6"/>
  <c r="O25" i="6"/>
  <c r="O33" i="6"/>
  <c r="O41" i="6"/>
  <c r="O49" i="6"/>
  <c r="O57" i="6"/>
  <c r="O65" i="6"/>
  <c r="D64" i="1"/>
  <c r="D56" i="1"/>
  <c r="D48" i="1"/>
  <c r="D40" i="1"/>
  <c r="D32" i="1"/>
  <c r="D24" i="1"/>
  <c r="D16" i="1"/>
  <c r="O14" i="6"/>
  <c r="O46" i="6"/>
  <c r="O26" i="6"/>
  <c r="O58" i="6"/>
  <c r="H18" i="3"/>
  <c r="H26" i="3"/>
  <c r="H34" i="3"/>
  <c r="H42" i="3"/>
  <c r="H50" i="3"/>
  <c r="H58" i="3"/>
  <c r="H66" i="3"/>
  <c r="J15" i="4"/>
  <c r="J19" i="4"/>
  <c r="J23" i="4"/>
  <c r="J27" i="4"/>
  <c r="J31" i="4"/>
  <c r="J35" i="4"/>
  <c r="J39" i="4"/>
  <c r="J43" i="4"/>
  <c r="J47" i="4"/>
  <c r="J51" i="4"/>
  <c r="J55" i="4"/>
  <c r="J59" i="4"/>
  <c r="J63" i="4"/>
  <c r="J67" i="4"/>
  <c r="H13" i="3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I18" i="5"/>
  <c r="I26" i="5"/>
  <c r="I34" i="5"/>
  <c r="I42" i="5"/>
  <c r="I50" i="5"/>
  <c r="I58" i="5"/>
  <c r="I66" i="5"/>
  <c r="O15" i="6"/>
  <c r="O19" i="6"/>
  <c r="O23" i="6"/>
  <c r="O27" i="6"/>
  <c r="O31" i="6"/>
  <c r="O35" i="6"/>
  <c r="O39" i="6"/>
  <c r="O43" i="6"/>
  <c r="O47" i="6"/>
  <c r="O51" i="6"/>
  <c r="O55" i="6"/>
  <c r="O59" i="6"/>
  <c r="O63" i="6"/>
  <c r="O67" i="6"/>
  <c r="L56" i="7"/>
  <c r="H12" i="3"/>
  <c r="H12" i="7"/>
  <c r="H16" i="3"/>
  <c r="H16" i="7"/>
  <c r="H20" i="3"/>
  <c r="H20" i="7"/>
  <c r="H24" i="3"/>
  <c r="H24" i="7"/>
  <c r="H28" i="3"/>
  <c r="H28" i="7"/>
  <c r="H32" i="3"/>
  <c r="H32" i="7"/>
  <c r="H36" i="3"/>
  <c r="H36" i="7"/>
  <c r="H40" i="3"/>
  <c r="H40" i="7"/>
  <c r="R16" i="4"/>
  <c r="P16" i="4"/>
  <c r="P48" i="4"/>
  <c r="R64" i="4"/>
  <c r="R43" i="5"/>
  <c r="R26" i="4"/>
  <c r="R34" i="4"/>
  <c r="P42" i="4"/>
  <c r="P58" i="4"/>
  <c r="R36" i="4"/>
  <c r="P36" i="4"/>
  <c r="R68" i="4"/>
  <c r="P68" i="4"/>
  <c r="F12" i="7"/>
  <c r="F16" i="7"/>
  <c r="F20" i="7"/>
  <c r="F24" i="7"/>
  <c r="F28" i="7"/>
  <c r="F32" i="7"/>
  <c r="F36" i="7"/>
  <c r="F40" i="7"/>
  <c r="F44" i="7"/>
  <c r="F48" i="7"/>
  <c r="F52" i="7"/>
  <c r="F56" i="7"/>
  <c r="F60" i="7"/>
  <c r="F64" i="7"/>
  <c r="F68" i="7"/>
  <c r="L64" i="7"/>
  <c r="P16" i="7"/>
  <c r="P24" i="7"/>
  <c r="P32" i="7"/>
  <c r="P40" i="7"/>
  <c r="P48" i="7"/>
  <c r="P56" i="7"/>
  <c r="P64" i="7"/>
  <c r="I23" i="7"/>
  <c r="M23" i="7" s="1"/>
  <c r="I55" i="7"/>
  <c r="M55" i="7" s="1"/>
  <c r="P24" i="4"/>
  <c r="P56" i="4"/>
  <c r="P13" i="5"/>
  <c r="P29" i="5"/>
  <c r="R12" i="4"/>
  <c r="R44" i="4"/>
  <c r="R22" i="4" l="1"/>
  <c r="P22" i="4"/>
  <c r="R54" i="4"/>
  <c r="V54" i="4" s="1"/>
  <c r="P70" i="4"/>
  <c r="R70" i="4"/>
  <c r="R38" i="4"/>
  <c r="V38" i="4" s="1"/>
  <c r="P38" i="4"/>
  <c r="R67" i="5"/>
  <c r="P59" i="5"/>
  <c r="R51" i="5"/>
  <c r="V51" i="5" s="1"/>
  <c r="P43" i="5"/>
  <c r="R35" i="5"/>
  <c r="V35" i="5" s="1"/>
  <c r="P27" i="5"/>
  <c r="R19" i="5"/>
  <c r="V19" i="5" s="1"/>
  <c r="P69" i="5"/>
  <c r="R61" i="5"/>
  <c r="V61" i="5" s="1"/>
  <c r="P53" i="5"/>
  <c r="R45" i="5"/>
  <c r="V45" i="5" s="1"/>
  <c r="P37" i="5"/>
  <c r="R29" i="5"/>
  <c r="V29" i="5" s="1"/>
  <c r="P21" i="5"/>
  <c r="R13" i="5"/>
  <c r="V13" i="5" s="1"/>
  <c r="I67" i="7"/>
  <c r="M67" i="7" s="1"/>
  <c r="I59" i="7"/>
  <c r="M59" i="7" s="1"/>
  <c r="I51" i="7"/>
  <c r="M51" i="7" s="1"/>
  <c r="I43" i="7"/>
  <c r="M43" i="7" s="1"/>
  <c r="I35" i="7"/>
  <c r="M35" i="7" s="1"/>
  <c r="I27" i="7"/>
  <c r="M27" i="7" s="1"/>
  <c r="I19" i="7"/>
  <c r="M19" i="7" s="1"/>
  <c r="L64" i="2"/>
  <c r="P64" i="2" s="1"/>
  <c r="L56" i="2"/>
  <c r="P56" i="2" s="1"/>
  <c r="P64" i="4"/>
  <c r="P32" i="4"/>
  <c r="P52" i="4"/>
  <c r="P20" i="4"/>
  <c r="R62" i="4"/>
  <c r="R46" i="4"/>
  <c r="R30" i="4"/>
  <c r="R14" i="4"/>
  <c r="V14" i="4" s="1"/>
  <c r="P63" i="5"/>
  <c r="P55" i="5"/>
  <c r="P47" i="5"/>
  <c r="P39" i="5"/>
  <c r="P31" i="5"/>
  <c r="P23" i="5"/>
  <c r="P15" i="5"/>
  <c r="R40" i="4"/>
  <c r="V40" i="4" s="1"/>
  <c r="R60" i="4"/>
  <c r="V60" i="4" s="1"/>
  <c r="R28" i="4"/>
  <c r="P66" i="4"/>
  <c r="P50" i="4"/>
  <c r="P34" i="4"/>
  <c r="P18" i="4"/>
  <c r="R65" i="5"/>
  <c r="V65" i="5" s="1"/>
  <c r="R57" i="5"/>
  <c r="V57" i="5" s="1"/>
  <c r="R49" i="5"/>
  <c r="V49" i="5" s="1"/>
  <c r="R41" i="5"/>
  <c r="R33" i="5"/>
  <c r="V33" i="5" s="1"/>
  <c r="R25" i="5"/>
  <c r="V25" i="5" s="1"/>
  <c r="R17" i="5"/>
  <c r="V17" i="5" s="1"/>
  <c r="R52" i="4"/>
  <c r="V52" i="4" s="1"/>
  <c r="P28" i="4"/>
  <c r="P14" i="4"/>
  <c r="P65" i="5"/>
  <c r="P57" i="5"/>
  <c r="P49" i="5"/>
  <c r="P41" i="5"/>
  <c r="P33" i="5"/>
  <c r="P25" i="5"/>
  <c r="P17" i="5"/>
  <c r="P40" i="4"/>
  <c r="R66" i="4"/>
  <c r="P60" i="4"/>
  <c r="P62" i="4"/>
  <c r="P30" i="4"/>
  <c r="R20" i="4"/>
  <c r="R50" i="4"/>
  <c r="V50" i="4" s="1"/>
  <c r="R18" i="4"/>
  <c r="R63" i="5"/>
  <c r="R55" i="5"/>
  <c r="R47" i="5"/>
  <c r="R39" i="5"/>
  <c r="R31" i="5"/>
  <c r="R23" i="5"/>
  <c r="R15" i="5"/>
  <c r="R32" i="4"/>
  <c r="V32" i="4" s="1"/>
  <c r="M58" i="5"/>
  <c r="M42" i="5"/>
  <c r="M26" i="5"/>
  <c r="N63" i="4"/>
  <c r="N55" i="4"/>
  <c r="N47" i="4"/>
  <c r="N39" i="4"/>
  <c r="N31" i="4"/>
  <c r="N23" i="4"/>
  <c r="N15" i="4"/>
  <c r="M70" i="5"/>
  <c r="M54" i="5"/>
  <c r="M38" i="5"/>
  <c r="M22" i="5"/>
  <c r="N69" i="4"/>
  <c r="N61" i="4"/>
  <c r="N53" i="4"/>
  <c r="N45" i="4"/>
  <c r="N37" i="4"/>
  <c r="N29" i="4"/>
  <c r="N21" i="4"/>
  <c r="N13" i="4"/>
  <c r="M66" i="5"/>
  <c r="M50" i="5"/>
  <c r="M34" i="5"/>
  <c r="M18" i="5"/>
  <c r="N67" i="4"/>
  <c r="N59" i="4"/>
  <c r="N51" i="4"/>
  <c r="N43" i="4"/>
  <c r="N35" i="4"/>
  <c r="N27" i="4"/>
  <c r="N19" i="4"/>
  <c r="M62" i="5"/>
  <c r="M46" i="5"/>
  <c r="M30" i="5"/>
  <c r="M14" i="5"/>
  <c r="N65" i="4"/>
  <c r="N57" i="4"/>
  <c r="N49" i="4"/>
  <c r="N41" i="4"/>
  <c r="N33" i="4"/>
  <c r="N25" i="4"/>
  <c r="N17" i="4"/>
  <c r="V28" i="4"/>
  <c r="V62" i="4"/>
  <c r="V46" i="4"/>
  <c r="V30" i="4"/>
  <c r="V22" i="4"/>
  <c r="V69" i="5"/>
  <c r="V41" i="5"/>
  <c r="V21" i="5"/>
  <c r="I36" i="7"/>
  <c r="M36" i="7" s="1"/>
  <c r="I28" i="7"/>
  <c r="M28" i="7" s="1"/>
  <c r="I20" i="7"/>
  <c r="M20" i="7" s="1"/>
  <c r="I12" i="7"/>
  <c r="M12" i="7" s="1"/>
  <c r="V68" i="4"/>
  <c r="V36" i="4"/>
  <c r="V20" i="4"/>
  <c r="V58" i="4"/>
  <c r="V42" i="4"/>
  <c r="V34" i="4"/>
  <c r="V26" i="4"/>
  <c r="V67" i="5"/>
  <c r="V63" i="5"/>
  <c r="V59" i="5"/>
  <c r="V47" i="5"/>
  <c r="V43" i="5"/>
  <c r="V31" i="5"/>
  <c r="V27" i="5"/>
  <c r="V15" i="5"/>
  <c r="V64" i="4"/>
  <c r="V48" i="4"/>
  <c r="V16" i="4"/>
  <c r="L40" i="3"/>
  <c r="L36" i="3"/>
  <c r="L32" i="3"/>
  <c r="L28" i="3"/>
  <c r="L24" i="3"/>
  <c r="L20" i="3"/>
  <c r="L16" i="3"/>
  <c r="L12" i="3"/>
  <c r="P64" i="5"/>
  <c r="R64" i="5"/>
  <c r="P56" i="5"/>
  <c r="R56" i="5"/>
  <c r="P48" i="5"/>
  <c r="R48" i="5"/>
  <c r="P40" i="5"/>
  <c r="R40" i="5"/>
  <c r="P32" i="5"/>
  <c r="R32" i="5"/>
  <c r="P24" i="5"/>
  <c r="R24" i="5"/>
  <c r="P16" i="5"/>
  <c r="R16" i="5"/>
  <c r="L67" i="3"/>
  <c r="L63" i="3"/>
  <c r="L59" i="3"/>
  <c r="L55" i="3"/>
  <c r="L51" i="3"/>
  <c r="L47" i="3"/>
  <c r="L43" i="3"/>
  <c r="L39" i="3"/>
  <c r="L35" i="3"/>
  <c r="L31" i="3"/>
  <c r="L27" i="3"/>
  <c r="L23" i="3"/>
  <c r="L19" i="3"/>
  <c r="L15" i="3"/>
  <c r="L70" i="3"/>
  <c r="L62" i="3"/>
  <c r="L54" i="3"/>
  <c r="L46" i="3"/>
  <c r="L38" i="3"/>
  <c r="L30" i="3"/>
  <c r="L22" i="3"/>
  <c r="L14" i="3"/>
  <c r="G12" i="1"/>
  <c r="G20" i="1"/>
  <c r="G28" i="1"/>
  <c r="G36" i="1"/>
  <c r="G44" i="1"/>
  <c r="G52" i="1"/>
  <c r="G60" i="1"/>
  <c r="G68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L58" i="1"/>
  <c r="L42" i="1"/>
  <c r="L26" i="1"/>
  <c r="P66" i="2"/>
  <c r="P58" i="2"/>
  <c r="P50" i="2"/>
  <c r="P42" i="2"/>
  <c r="P34" i="2"/>
  <c r="P26" i="2"/>
  <c r="P18" i="2"/>
  <c r="I69" i="7"/>
  <c r="M69" i="7" s="1"/>
  <c r="I65" i="7"/>
  <c r="M65" i="7" s="1"/>
  <c r="I61" i="7"/>
  <c r="M61" i="7" s="1"/>
  <c r="I57" i="7"/>
  <c r="M57" i="7" s="1"/>
  <c r="I53" i="7"/>
  <c r="M53" i="7" s="1"/>
  <c r="I49" i="7"/>
  <c r="M49" i="7" s="1"/>
  <c r="I45" i="7"/>
  <c r="M45" i="7" s="1"/>
  <c r="I41" i="7"/>
  <c r="M41" i="7" s="1"/>
  <c r="I37" i="7"/>
  <c r="M37" i="7" s="1"/>
  <c r="I33" i="7"/>
  <c r="M33" i="7" s="1"/>
  <c r="I29" i="7"/>
  <c r="M29" i="7" s="1"/>
  <c r="I25" i="7"/>
  <c r="M25" i="7" s="1"/>
  <c r="I21" i="7"/>
  <c r="M21" i="7" s="1"/>
  <c r="I17" i="7"/>
  <c r="M17" i="7" s="1"/>
  <c r="I13" i="7"/>
  <c r="M13" i="7" s="1"/>
  <c r="L62" i="1"/>
  <c r="L46" i="1"/>
  <c r="L30" i="1"/>
  <c r="L14" i="1"/>
  <c r="I66" i="7"/>
  <c r="M66" i="7" s="1"/>
  <c r="I58" i="7"/>
  <c r="M58" i="7" s="1"/>
  <c r="I50" i="7"/>
  <c r="M50" i="7" s="1"/>
  <c r="I42" i="7"/>
  <c r="M42" i="7" s="1"/>
  <c r="I34" i="7"/>
  <c r="M34" i="7" s="1"/>
  <c r="I26" i="7"/>
  <c r="M26" i="7" s="1"/>
  <c r="I18" i="7"/>
  <c r="M18" i="7" s="1"/>
  <c r="P69" i="2"/>
  <c r="P65" i="2"/>
  <c r="P61" i="2"/>
  <c r="P57" i="2"/>
  <c r="P53" i="2"/>
  <c r="P49" i="2"/>
  <c r="P45" i="2"/>
  <c r="P41" i="2"/>
  <c r="P37" i="2"/>
  <c r="P33" i="2"/>
  <c r="P29" i="2"/>
  <c r="P25" i="2"/>
  <c r="P21" i="2"/>
  <c r="P17" i="2"/>
  <c r="P13" i="2"/>
  <c r="V44" i="4"/>
  <c r="V12" i="4"/>
  <c r="V70" i="4"/>
  <c r="V53" i="5"/>
  <c r="V37" i="5"/>
  <c r="V56" i="4"/>
  <c r="V24" i="4"/>
  <c r="I40" i="7"/>
  <c r="M40" i="7" s="1"/>
  <c r="I32" i="7"/>
  <c r="M32" i="7" s="1"/>
  <c r="I24" i="7"/>
  <c r="M24" i="7" s="1"/>
  <c r="I16" i="7"/>
  <c r="M16" i="7" s="1"/>
  <c r="R68" i="5"/>
  <c r="P68" i="5"/>
  <c r="R60" i="5"/>
  <c r="P60" i="5"/>
  <c r="R52" i="5"/>
  <c r="P52" i="5"/>
  <c r="R44" i="5"/>
  <c r="P44" i="5"/>
  <c r="R36" i="5"/>
  <c r="P36" i="5"/>
  <c r="R28" i="5"/>
  <c r="P28" i="5"/>
  <c r="R20" i="5"/>
  <c r="P20" i="5"/>
  <c r="R12" i="5"/>
  <c r="P12" i="5"/>
  <c r="L69" i="3"/>
  <c r="L65" i="3"/>
  <c r="L61" i="3"/>
  <c r="L57" i="3"/>
  <c r="L53" i="3"/>
  <c r="L49" i="3"/>
  <c r="L45" i="3"/>
  <c r="L41" i="3"/>
  <c r="L37" i="3"/>
  <c r="L33" i="3"/>
  <c r="L29" i="3"/>
  <c r="L25" i="3"/>
  <c r="L21" i="3"/>
  <c r="L17" i="3"/>
  <c r="L13" i="3"/>
  <c r="L66" i="3"/>
  <c r="L58" i="3"/>
  <c r="L50" i="3"/>
  <c r="L42" i="3"/>
  <c r="L34" i="3"/>
  <c r="L26" i="3"/>
  <c r="L18" i="3"/>
  <c r="G16" i="1"/>
  <c r="G24" i="1"/>
  <c r="G32" i="1"/>
  <c r="G40" i="1"/>
  <c r="G48" i="1"/>
  <c r="G56" i="1"/>
  <c r="G64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L66" i="1"/>
  <c r="L50" i="1"/>
  <c r="L34" i="1"/>
  <c r="L18" i="1"/>
  <c r="P70" i="2"/>
  <c r="P62" i="2"/>
  <c r="P54" i="2"/>
  <c r="P46" i="2"/>
  <c r="P38" i="2"/>
  <c r="P30" i="2"/>
  <c r="P22" i="2"/>
  <c r="P14" i="2"/>
  <c r="L68" i="2"/>
  <c r="L60" i="2"/>
  <c r="L52" i="2"/>
  <c r="L48" i="2"/>
  <c r="L44" i="2"/>
  <c r="L40" i="2"/>
  <c r="L36" i="2"/>
  <c r="L32" i="2"/>
  <c r="L28" i="2"/>
  <c r="L24" i="2"/>
  <c r="L20" i="2"/>
  <c r="L16" i="2"/>
  <c r="L12" i="2"/>
  <c r="L70" i="1"/>
  <c r="L54" i="1"/>
  <c r="L38" i="1"/>
  <c r="L22" i="1"/>
  <c r="I70" i="7"/>
  <c r="M70" i="7" s="1"/>
  <c r="I62" i="7"/>
  <c r="M62" i="7" s="1"/>
  <c r="I54" i="7"/>
  <c r="M54" i="7" s="1"/>
  <c r="I46" i="7"/>
  <c r="M46" i="7" s="1"/>
  <c r="I38" i="7"/>
  <c r="M38" i="7" s="1"/>
  <c r="I30" i="7"/>
  <c r="M30" i="7" s="1"/>
  <c r="I22" i="7"/>
  <c r="M22" i="7" s="1"/>
  <c r="I14" i="7"/>
  <c r="M14" i="7" s="1"/>
  <c r="P67" i="2"/>
  <c r="P63" i="2"/>
  <c r="P59" i="2"/>
  <c r="P55" i="2"/>
  <c r="P51" i="2"/>
  <c r="P47" i="2"/>
  <c r="P43" i="2"/>
  <c r="P39" i="2"/>
  <c r="P35" i="2"/>
  <c r="P31" i="2"/>
  <c r="P27" i="2"/>
  <c r="P23" i="2"/>
  <c r="P19" i="2"/>
  <c r="P15" i="2"/>
  <c r="H68" i="3"/>
  <c r="H68" i="7"/>
  <c r="H52" i="3"/>
  <c r="H52" i="7"/>
  <c r="H56" i="3"/>
  <c r="H56" i="7"/>
  <c r="H60" i="3"/>
  <c r="H60" i="7"/>
  <c r="H44" i="3"/>
  <c r="H44" i="7"/>
  <c r="H64" i="3"/>
  <c r="H64" i="7"/>
  <c r="H48" i="3"/>
  <c r="H48" i="7"/>
  <c r="V23" i="5" l="1"/>
  <c r="V39" i="5"/>
  <c r="V55" i="5"/>
  <c r="V18" i="4"/>
  <c r="V66" i="4"/>
  <c r="I56" i="7"/>
  <c r="M56" i="7" s="1"/>
  <c r="I48" i="7"/>
  <c r="M48" i="7" s="1"/>
  <c r="I64" i="7"/>
  <c r="M64" i="7" s="1"/>
  <c r="I52" i="7"/>
  <c r="M52" i="7" s="1"/>
  <c r="I68" i="7"/>
  <c r="M68" i="7" s="1"/>
  <c r="L48" i="3"/>
  <c r="L44" i="3"/>
  <c r="L60" i="3"/>
  <c r="L56" i="3"/>
  <c r="L68" i="3"/>
  <c r="Q38" i="1"/>
  <c r="Q70" i="1"/>
  <c r="P16" i="2"/>
  <c r="P24" i="2"/>
  <c r="P32" i="2"/>
  <c r="P40" i="2"/>
  <c r="P48" i="2"/>
  <c r="Q18" i="1"/>
  <c r="Q34" i="1"/>
  <c r="Q50" i="1"/>
  <c r="Q66" i="1"/>
  <c r="J64" i="1"/>
  <c r="J56" i="1"/>
  <c r="J48" i="1"/>
  <c r="J40" i="1"/>
  <c r="J32" i="1"/>
  <c r="J24" i="1"/>
  <c r="J16" i="1"/>
  <c r="V12" i="5"/>
  <c r="V28" i="5"/>
  <c r="V44" i="5"/>
  <c r="V60" i="5"/>
  <c r="O15" i="7"/>
  <c r="O23" i="7"/>
  <c r="O31" i="7"/>
  <c r="O39" i="7"/>
  <c r="O47" i="7"/>
  <c r="O55" i="7"/>
  <c r="O63" i="7"/>
  <c r="Q14" i="1"/>
  <c r="Q30" i="1"/>
  <c r="Q46" i="1"/>
  <c r="Q62" i="1"/>
  <c r="Q26" i="1"/>
  <c r="Q42" i="1"/>
  <c r="Q58" i="1"/>
  <c r="J68" i="1"/>
  <c r="J60" i="1"/>
  <c r="J52" i="1"/>
  <c r="J44" i="1"/>
  <c r="J36" i="1"/>
  <c r="J28" i="1"/>
  <c r="J20" i="1"/>
  <c r="J12" i="1"/>
  <c r="V24" i="5"/>
  <c r="V40" i="5"/>
  <c r="V56" i="5"/>
  <c r="L64" i="3"/>
  <c r="L52" i="3"/>
  <c r="Q22" i="1"/>
  <c r="Q54" i="1"/>
  <c r="P12" i="2"/>
  <c r="P20" i="2"/>
  <c r="P28" i="2"/>
  <c r="P36" i="2"/>
  <c r="P44" i="2"/>
  <c r="P52" i="2"/>
  <c r="P60" i="2"/>
  <c r="P68" i="2"/>
  <c r="I44" i="7"/>
  <c r="M44" i="7" s="1"/>
  <c r="I60" i="7"/>
  <c r="M60" i="7" s="1"/>
  <c r="N18" i="3"/>
  <c r="N26" i="3"/>
  <c r="N34" i="3"/>
  <c r="N42" i="3"/>
  <c r="N50" i="3"/>
  <c r="N58" i="3"/>
  <c r="N66" i="3"/>
  <c r="R15" i="4"/>
  <c r="P15" i="4"/>
  <c r="R19" i="4"/>
  <c r="P19" i="4"/>
  <c r="R23" i="4"/>
  <c r="P23" i="4"/>
  <c r="R27" i="4"/>
  <c r="P27" i="4"/>
  <c r="R31" i="4"/>
  <c r="P31" i="4"/>
  <c r="R35" i="4"/>
  <c r="P35" i="4"/>
  <c r="R39" i="4"/>
  <c r="P39" i="4"/>
  <c r="R43" i="4"/>
  <c r="P43" i="4"/>
  <c r="R47" i="4"/>
  <c r="P47" i="4"/>
  <c r="R51" i="4"/>
  <c r="P51" i="4"/>
  <c r="R55" i="4"/>
  <c r="P55" i="4"/>
  <c r="R59" i="4"/>
  <c r="P59" i="4"/>
  <c r="R63" i="4"/>
  <c r="P63" i="4"/>
  <c r="R67" i="4"/>
  <c r="P67" i="4"/>
  <c r="N13" i="3"/>
  <c r="N17" i="3"/>
  <c r="N21" i="3"/>
  <c r="N25" i="3"/>
  <c r="N29" i="3"/>
  <c r="N33" i="3"/>
  <c r="N37" i="3"/>
  <c r="N41" i="3"/>
  <c r="N45" i="3"/>
  <c r="N49" i="3"/>
  <c r="N53" i="3"/>
  <c r="N57" i="3"/>
  <c r="N61" i="3"/>
  <c r="N65" i="3"/>
  <c r="N69" i="3"/>
  <c r="P18" i="5"/>
  <c r="R18" i="5"/>
  <c r="R26" i="5"/>
  <c r="P26" i="5"/>
  <c r="P34" i="5"/>
  <c r="R34" i="5"/>
  <c r="R42" i="5"/>
  <c r="P42" i="5"/>
  <c r="P50" i="5"/>
  <c r="R50" i="5"/>
  <c r="R58" i="5"/>
  <c r="P58" i="5"/>
  <c r="P66" i="5"/>
  <c r="R66" i="5"/>
  <c r="V20" i="5"/>
  <c r="V36" i="5"/>
  <c r="V52" i="5"/>
  <c r="V68" i="5"/>
  <c r="N14" i="3"/>
  <c r="N22" i="3"/>
  <c r="N30" i="3"/>
  <c r="N38" i="3"/>
  <c r="N46" i="3"/>
  <c r="N54" i="3"/>
  <c r="N62" i="3"/>
  <c r="N70" i="3"/>
  <c r="P13" i="4"/>
  <c r="R13" i="4"/>
  <c r="P17" i="4"/>
  <c r="R17" i="4"/>
  <c r="P21" i="4"/>
  <c r="R21" i="4"/>
  <c r="P25" i="4"/>
  <c r="R25" i="4"/>
  <c r="P29" i="4"/>
  <c r="R29" i="4"/>
  <c r="P33" i="4"/>
  <c r="R33" i="4"/>
  <c r="P37" i="4"/>
  <c r="R37" i="4"/>
  <c r="P41" i="4"/>
  <c r="R41" i="4"/>
  <c r="P45" i="4"/>
  <c r="R45" i="4"/>
  <c r="P49" i="4"/>
  <c r="R49" i="4"/>
  <c r="P53" i="4"/>
  <c r="R53" i="4"/>
  <c r="P57" i="4"/>
  <c r="R57" i="4"/>
  <c r="P61" i="4"/>
  <c r="R61" i="4"/>
  <c r="P65" i="4"/>
  <c r="R65" i="4"/>
  <c r="P69" i="4"/>
  <c r="R69" i="4"/>
  <c r="N15" i="3"/>
  <c r="N19" i="3"/>
  <c r="N23" i="3"/>
  <c r="N27" i="3"/>
  <c r="N31" i="3"/>
  <c r="N35" i="3"/>
  <c r="N39" i="3"/>
  <c r="N43" i="3"/>
  <c r="N47" i="3"/>
  <c r="N51" i="3"/>
  <c r="N55" i="3"/>
  <c r="N59" i="3"/>
  <c r="N63" i="3"/>
  <c r="N67" i="3"/>
  <c r="P14" i="5"/>
  <c r="R14" i="5"/>
  <c r="P22" i="5"/>
  <c r="R22" i="5"/>
  <c r="P30" i="5"/>
  <c r="R30" i="5"/>
  <c r="P38" i="5"/>
  <c r="R38" i="5"/>
  <c r="P46" i="5"/>
  <c r="R46" i="5"/>
  <c r="P54" i="5"/>
  <c r="R54" i="5"/>
  <c r="P62" i="5"/>
  <c r="R62" i="5"/>
  <c r="P70" i="5"/>
  <c r="R70" i="5"/>
  <c r="V16" i="5"/>
  <c r="V32" i="5"/>
  <c r="V48" i="5"/>
  <c r="V64" i="5"/>
  <c r="N12" i="3"/>
  <c r="N16" i="3"/>
  <c r="N20" i="3"/>
  <c r="N24" i="3"/>
  <c r="N28" i="3"/>
  <c r="N32" i="3"/>
  <c r="N36" i="3"/>
  <c r="N40" i="3"/>
  <c r="O19" i="7"/>
  <c r="O27" i="7"/>
  <c r="O35" i="7"/>
  <c r="O43" i="7"/>
  <c r="O51" i="7"/>
  <c r="O59" i="7"/>
  <c r="O67" i="7"/>
  <c r="V38" i="5" l="1"/>
  <c r="V61" i="4"/>
  <c r="V53" i="4"/>
  <c r="V45" i="4"/>
  <c r="V37" i="4"/>
  <c r="V29" i="4"/>
  <c r="V21" i="4"/>
  <c r="V13" i="4"/>
  <c r="R70" i="3"/>
  <c r="R62" i="3"/>
  <c r="R54" i="3"/>
  <c r="R46" i="3"/>
  <c r="R38" i="3"/>
  <c r="R30" i="3"/>
  <c r="R22" i="3"/>
  <c r="R14" i="3"/>
  <c r="V63" i="4"/>
  <c r="V55" i="4"/>
  <c r="V47" i="4"/>
  <c r="V39" i="4"/>
  <c r="V31" i="4"/>
  <c r="V23" i="4"/>
  <c r="V15" i="4"/>
  <c r="L20" i="1"/>
  <c r="L28" i="1"/>
  <c r="L36" i="1"/>
  <c r="L44" i="1"/>
  <c r="L52" i="1"/>
  <c r="L60" i="1"/>
  <c r="L68" i="1"/>
  <c r="O66" i="7"/>
  <c r="O58" i="7"/>
  <c r="O50" i="7"/>
  <c r="O42" i="7"/>
  <c r="O34" i="7"/>
  <c r="O26" i="7"/>
  <c r="O18" i="7"/>
  <c r="S63" i="7"/>
  <c r="S55" i="7"/>
  <c r="S47" i="7"/>
  <c r="S39" i="7"/>
  <c r="S31" i="7"/>
  <c r="S23" i="7"/>
  <c r="S15" i="7"/>
  <c r="O40" i="7"/>
  <c r="O32" i="7"/>
  <c r="O24" i="7"/>
  <c r="O16" i="7"/>
  <c r="L16" i="1"/>
  <c r="L24" i="1"/>
  <c r="L32" i="1"/>
  <c r="L40" i="1"/>
  <c r="L48" i="1"/>
  <c r="L56" i="1"/>
  <c r="L64" i="1"/>
  <c r="O70" i="7"/>
  <c r="O54" i="7"/>
  <c r="O38" i="7"/>
  <c r="O22" i="7"/>
  <c r="N68" i="3"/>
  <c r="N56" i="3"/>
  <c r="N60" i="3"/>
  <c r="N44" i="3"/>
  <c r="N48" i="3"/>
  <c r="O64" i="7"/>
  <c r="L12" i="1"/>
  <c r="V70" i="5"/>
  <c r="V54" i="5"/>
  <c r="V22" i="5"/>
  <c r="V69" i="4"/>
  <c r="S67" i="7"/>
  <c r="S59" i="7"/>
  <c r="S51" i="7"/>
  <c r="S43" i="7"/>
  <c r="S35" i="7"/>
  <c r="S27" i="7"/>
  <c r="S19" i="7"/>
  <c r="O36" i="7"/>
  <c r="O28" i="7"/>
  <c r="O20" i="7"/>
  <c r="O12" i="7"/>
  <c r="R40" i="3"/>
  <c r="R36" i="3"/>
  <c r="R32" i="3"/>
  <c r="R28" i="3"/>
  <c r="R24" i="3"/>
  <c r="R20" i="3"/>
  <c r="R16" i="3"/>
  <c r="R12" i="3"/>
  <c r="V62" i="5"/>
  <c r="V46" i="5"/>
  <c r="V30" i="5"/>
  <c r="V14" i="5"/>
  <c r="R67" i="3"/>
  <c r="R63" i="3"/>
  <c r="R59" i="3"/>
  <c r="R55" i="3"/>
  <c r="R51" i="3"/>
  <c r="R47" i="3"/>
  <c r="R43" i="3"/>
  <c r="R39" i="3"/>
  <c r="R35" i="3"/>
  <c r="R31" i="3"/>
  <c r="R27" i="3"/>
  <c r="R23" i="3"/>
  <c r="R19" i="3"/>
  <c r="R15" i="3"/>
  <c r="V65" i="4"/>
  <c r="V57" i="4"/>
  <c r="V49" i="4"/>
  <c r="V41" i="4"/>
  <c r="V33" i="4"/>
  <c r="V25" i="4"/>
  <c r="V17" i="4"/>
  <c r="V66" i="5"/>
  <c r="V58" i="5"/>
  <c r="V50" i="5"/>
  <c r="V42" i="5"/>
  <c r="V34" i="5"/>
  <c r="V26" i="5"/>
  <c r="V18" i="5"/>
  <c r="R69" i="3"/>
  <c r="R65" i="3"/>
  <c r="R61" i="3"/>
  <c r="R57" i="3"/>
  <c r="R53" i="3"/>
  <c r="R49" i="3"/>
  <c r="R45" i="3"/>
  <c r="R41" i="3"/>
  <c r="R37" i="3"/>
  <c r="R33" i="3"/>
  <c r="R29" i="3"/>
  <c r="R25" i="3"/>
  <c r="R21" i="3"/>
  <c r="R17" i="3"/>
  <c r="R13" i="3"/>
  <c r="V67" i="4"/>
  <c r="V59" i="4"/>
  <c r="V51" i="4"/>
  <c r="V43" i="4"/>
  <c r="V35" i="4"/>
  <c r="V27" i="4"/>
  <c r="V19" i="4"/>
  <c r="R66" i="3"/>
  <c r="R58" i="3"/>
  <c r="R50" i="3"/>
  <c r="R42" i="3"/>
  <c r="R34" i="3"/>
  <c r="R26" i="3"/>
  <c r="R18" i="3"/>
  <c r="O52" i="7"/>
  <c r="O56" i="7"/>
  <c r="O62" i="7"/>
  <c r="O46" i="7"/>
  <c r="O30" i="7"/>
  <c r="O14" i="7"/>
  <c r="N52" i="3"/>
  <c r="O68" i="7"/>
  <c r="N64" i="3"/>
  <c r="O48" i="7"/>
  <c r="O69" i="7"/>
  <c r="O65" i="7"/>
  <c r="O61" i="7"/>
  <c r="O57" i="7"/>
  <c r="O53" i="7"/>
  <c r="O49" i="7"/>
  <c r="O45" i="7"/>
  <c r="O41" i="7"/>
  <c r="O37" i="7"/>
  <c r="O33" i="7"/>
  <c r="O29" i="7"/>
  <c r="O25" i="7"/>
  <c r="O21" i="7"/>
  <c r="O17" i="7"/>
  <c r="O13" i="7"/>
  <c r="S13" i="7" l="1"/>
  <c r="S21" i="7"/>
  <c r="S29" i="7"/>
  <c r="S37" i="7"/>
  <c r="S49" i="7"/>
  <c r="S48" i="7"/>
  <c r="S68" i="7"/>
  <c r="S14" i="7"/>
  <c r="S46" i="7"/>
  <c r="S56" i="7"/>
  <c r="O60" i="7"/>
  <c r="Q12" i="1"/>
  <c r="S17" i="7"/>
  <c r="S25" i="7"/>
  <c r="S33" i="7"/>
  <c r="S41" i="7"/>
  <c r="S45" i="7"/>
  <c r="S53" i="7"/>
  <c r="S57" i="7"/>
  <c r="S61" i="7"/>
  <c r="S65" i="7"/>
  <c r="S69" i="7"/>
  <c r="R64" i="3"/>
  <c r="R52" i="3"/>
  <c r="S30" i="7"/>
  <c r="S62" i="7"/>
  <c r="O44" i="7"/>
  <c r="S52" i="7"/>
  <c r="S12" i="7"/>
  <c r="S20" i="7"/>
  <c r="S28" i="7"/>
  <c r="S36" i="7"/>
  <c r="S64" i="7"/>
  <c r="R48" i="3"/>
  <c r="R44" i="3"/>
  <c r="R60" i="3"/>
  <c r="R56" i="3"/>
  <c r="R68" i="3"/>
  <c r="S22" i="7"/>
  <c r="S38" i="7"/>
  <c r="S54" i="7"/>
  <c r="S70" i="7"/>
  <c r="Q64" i="1"/>
  <c r="Q56" i="1"/>
  <c r="Q48" i="1"/>
  <c r="Q40" i="1"/>
  <c r="Q32" i="1"/>
  <c r="Q24" i="1"/>
  <c r="Q16" i="1"/>
  <c r="S16" i="7"/>
  <c r="S24" i="7"/>
  <c r="S32" i="7"/>
  <c r="S40" i="7"/>
  <c r="S18" i="7"/>
  <c r="S26" i="7"/>
  <c r="S34" i="7"/>
  <c r="S42" i="7"/>
  <c r="S50" i="7"/>
  <c r="S58" i="7"/>
  <c r="S66" i="7"/>
  <c r="Q68" i="1"/>
  <c r="Q60" i="1"/>
  <c r="Q52" i="1"/>
  <c r="Q44" i="1"/>
  <c r="Q36" i="1"/>
  <c r="Q28" i="1"/>
  <c r="Q20" i="1"/>
  <c r="S60" i="7" l="1"/>
  <c r="S44" i="7"/>
</calcChain>
</file>

<file path=xl/sharedStrings.xml><?xml version="1.0" encoding="utf-8"?>
<sst xmlns="http://schemas.openxmlformats.org/spreadsheetml/2006/main" count="970" uniqueCount="189">
  <si>
    <t>B.1g/B.1g</t>
  </si>
  <si>
    <t>D.21-D.31</t>
  </si>
  <si>
    <t>D.1+D.2+D.3+D.4</t>
  </si>
  <si>
    <t>B.5g</t>
  </si>
  <si>
    <t>D.5+D.6+D.7</t>
  </si>
  <si>
    <t>B.6g</t>
  </si>
  <si>
    <t>P.3</t>
  </si>
  <si>
    <t>B.8g</t>
  </si>
  <si>
    <t>D.9</t>
  </si>
  <si>
    <t>P.5</t>
  </si>
  <si>
    <t>B.9</t>
  </si>
  <si>
    <t>B.1g</t>
  </si>
  <si>
    <t>D.1</t>
  </si>
  <si>
    <t>D.2</t>
  </si>
  <si>
    <t>D.3</t>
  </si>
  <si>
    <t>B.2g</t>
  </si>
  <si>
    <t>D.4</t>
  </si>
  <si>
    <t>D.5</t>
  </si>
  <si>
    <t>D.6</t>
  </si>
  <si>
    <t>D.7</t>
  </si>
  <si>
    <t>B.6g / B.8g</t>
  </si>
  <si>
    <t xml:space="preserve">B.6g </t>
  </si>
  <si>
    <t>D.8</t>
  </si>
  <si>
    <t>D.63</t>
  </si>
  <si>
    <t>B.7g</t>
  </si>
  <si>
    <t>B.2g+B.3g</t>
  </si>
  <si>
    <t>P.7</t>
  </si>
  <si>
    <t>P.6</t>
  </si>
  <si>
    <t>B.11</t>
  </si>
  <si>
    <t>B.12</t>
  </si>
  <si>
    <t>TOTAL</t>
  </si>
  <si>
    <t xml:space="preserve">Período: </t>
  </si>
  <si>
    <t>NP</t>
  </si>
  <si>
    <r>
      <t xml:space="preserve">Contas Trimestrais por Setor Institucional </t>
    </r>
    <r>
      <rPr>
        <b/>
        <i/>
        <sz val="10"/>
        <color indexed="60"/>
        <rFont val="Arial"/>
        <family val="2"/>
      </rPr>
      <t>/</t>
    </r>
    <r>
      <rPr>
        <b/>
        <sz val="10"/>
        <color indexed="60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Quarterly Sector Accounts</t>
    </r>
  </si>
  <si>
    <r>
      <t xml:space="preserve">S.1_MM4 - Total da Economia / </t>
    </r>
    <r>
      <rPr>
        <i/>
        <u/>
        <sz val="10"/>
        <color indexed="60"/>
        <rFont val="Arial"/>
        <family val="2"/>
      </rPr>
      <t>Total Economy</t>
    </r>
  </si>
  <si>
    <r>
      <t>S.11_MM4 - Sociedades Não Financeiras /</t>
    </r>
    <r>
      <rPr>
        <i/>
        <u/>
        <sz val="10"/>
        <color indexed="60"/>
        <rFont val="Arial"/>
        <family val="2"/>
      </rPr>
      <t xml:space="preserve"> Non-financial Corporations</t>
    </r>
  </si>
  <si>
    <r>
      <t xml:space="preserve">S.12_MM4 - Sociedades Financeiras / </t>
    </r>
    <r>
      <rPr>
        <i/>
        <u/>
        <sz val="10"/>
        <color indexed="60"/>
        <rFont val="Arial"/>
        <family val="2"/>
      </rPr>
      <t>Financial Corporations</t>
    </r>
  </si>
  <si>
    <r>
      <t xml:space="preserve">S.13_MM4- Administrações Públicas / </t>
    </r>
    <r>
      <rPr>
        <i/>
        <u/>
        <sz val="10"/>
        <color indexed="60"/>
        <rFont val="Arial"/>
        <family val="2"/>
      </rPr>
      <t>General Government</t>
    </r>
  </si>
  <si>
    <r>
      <t>S.1M_MM4 - Famílias e Instituições Sem Fim Lucrativo ao Serviço das Famílias /</t>
    </r>
    <r>
      <rPr>
        <i/>
        <u/>
        <sz val="10"/>
        <color indexed="60"/>
        <rFont val="Arial"/>
        <family val="2"/>
      </rPr>
      <t xml:space="preserve"> Households and Non Profit Institutions Serving Households</t>
    </r>
  </si>
  <si>
    <r>
      <t xml:space="preserve">S.2_MM4 - Resto do Mundo / </t>
    </r>
    <r>
      <rPr>
        <i/>
        <u/>
        <sz val="10"/>
        <color indexed="60"/>
        <rFont val="Arial"/>
        <family val="2"/>
      </rPr>
      <t>Rest of the World</t>
    </r>
  </si>
  <si>
    <r>
      <t xml:space="preserve">S11+S12+S1M_MM4 - Sociedades e Particulares / </t>
    </r>
    <r>
      <rPr>
        <i/>
        <u/>
        <sz val="10"/>
        <color indexed="60"/>
        <rFont val="Arial"/>
        <family val="2"/>
      </rPr>
      <t>Corporations and Households</t>
    </r>
  </si>
  <si>
    <r>
      <t xml:space="preserve">Remunerações_MM4 - Remunerações dos trabalhadores / </t>
    </r>
    <r>
      <rPr>
        <i/>
        <u/>
        <sz val="10"/>
        <color indexed="60"/>
        <rFont val="Arial"/>
        <family val="2"/>
      </rPr>
      <t>Compensation of employees</t>
    </r>
  </si>
  <si>
    <r>
      <t xml:space="preserve">Valor acrescentado bruto
</t>
    </r>
    <r>
      <rPr>
        <i/>
        <sz val="8"/>
        <color indexed="59"/>
        <rFont val="Arial"/>
        <family val="2"/>
      </rPr>
      <t>Gross Value Added</t>
    </r>
  </si>
  <si>
    <r>
      <t xml:space="preserve">Impostos menos subsídios aos produtos
</t>
    </r>
    <r>
      <rPr>
        <i/>
        <sz val="8"/>
        <color indexed="59"/>
        <rFont val="Arial"/>
        <family val="2"/>
      </rPr>
      <t>Taxes less subsidies on products</t>
    </r>
  </si>
  <si>
    <r>
      <t xml:space="preserve">Produto interno bruto 
</t>
    </r>
    <r>
      <rPr>
        <i/>
        <sz val="8"/>
        <color indexed="59"/>
        <rFont val="Arial"/>
        <family val="2"/>
      </rPr>
      <t>Gross domestic product</t>
    </r>
  </si>
  <si>
    <r>
      <t xml:space="preserve">Rendim. primários recebidos do R.M. 
</t>
    </r>
    <r>
      <rPr>
        <i/>
        <sz val="8"/>
        <color indexed="59"/>
        <rFont val="Arial"/>
        <family val="2"/>
      </rPr>
      <t>Primary Income Received from the Rest of the World</t>
    </r>
  </si>
  <si>
    <r>
      <t xml:space="preserve">Rendim. primários pagos ao R.M. 
</t>
    </r>
    <r>
      <rPr>
        <i/>
        <sz val="8"/>
        <color indexed="59"/>
        <rFont val="Arial"/>
        <family val="2"/>
      </rPr>
      <t>Primary Income Paid to the Rest of the World</t>
    </r>
  </si>
  <si>
    <r>
      <t xml:space="preserve">Rendimento nacional bruto (RNB) 
</t>
    </r>
    <r>
      <rPr>
        <i/>
        <sz val="8"/>
        <color indexed="59"/>
        <rFont val="Arial"/>
        <family val="2"/>
      </rPr>
      <t>National income, gross (GNI)</t>
    </r>
  </si>
  <si>
    <r>
      <t xml:space="preserve">Transf. correntes recebidas do R.M 
</t>
    </r>
    <r>
      <rPr>
        <i/>
        <sz val="8"/>
        <color indexed="59"/>
        <rFont val="Arial"/>
        <family val="2"/>
      </rPr>
      <t>Current Transfers Received from the Rest of the World</t>
    </r>
  </si>
  <si>
    <r>
      <t xml:space="preserve">Transf. correntes pagas ao R.M 
</t>
    </r>
    <r>
      <rPr>
        <i/>
        <sz val="8"/>
        <color indexed="59"/>
        <rFont val="Arial"/>
        <family val="2"/>
      </rPr>
      <t>Current Transfers Paid to the Rest of the World</t>
    </r>
  </si>
  <si>
    <r>
      <t xml:space="preserve">Rendimento disponível bruto 
</t>
    </r>
    <r>
      <rPr>
        <i/>
        <sz val="8"/>
        <color indexed="59"/>
        <rFont val="Arial"/>
        <family val="2"/>
      </rPr>
      <t>Disposable income, gross</t>
    </r>
  </si>
  <si>
    <r>
      <t>Despesa de consumo final</t>
    </r>
    <r>
      <rPr>
        <i/>
        <sz val="8"/>
        <color indexed="59"/>
        <rFont val="Arial"/>
        <family val="2"/>
      </rPr>
      <t xml:space="preserve"> 
Final consumption expenditure</t>
    </r>
  </si>
  <si>
    <r>
      <t xml:space="preserve">Poupança bruta
</t>
    </r>
    <r>
      <rPr>
        <i/>
        <sz val="8"/>
        <color indexed="59"/>
        <rFont val="Arial"/>
        <family val="2"/>
      </rPr>
      <t>Gross saving</t>
    </r>
  </si>
  <si>
    <r>
      <t xml:space="preserve">Transf. capital recebidas do R.M 
</t>
    </r>
    <r>
      <rPr>
        <i/>
        <sz val="8"/>
        <color indexed="59"/>
        <rFont val="Arial"/>
        <family val="2"/>
      </rPr>
      <t>Capital Transfers Received from the Rest of the World</t>
    </r>
  </si>
  <si>
    <r>
      <t xml:space="preserve">Transf. capital pagas ao R.M 
</t>
    </r>
    <r>
      <rPr>
        <i/>
        <sz val="8"/>
        <color indexed="59"/>
        <rFont val="Arial"/>
        <family val="2"/>
      </rPr>
      <t>Capital Transfers Paid to the Rest of the World</t>
    </r>
  </si>
  <si>
    <r>
      <t xml:space="preserve">Aquisições líquidas de cessões de ativos não-financeiros não produzidos 
</t>
    </r>
    <r>
      <rPr>
        <i/>
        <sz val="8"/>
        <color indexed="59"/>
        <rFont val="Arial"/>
        <family val="2"/>
      </rPr>
      <t>Acquisitions less disposals of non-produced non financial assets</t>
    </r>
  </si>
  <si>
    <r>
      <t xml:space="preserve">Remunerações dos empregados 
</t>
    </r>
    <r>
      <rPr>
        <i/>
        <sz val="8"/>
        <color indexed="59"/>
        <rFont val="Arial"/>
        <family val="2"/>
      </rPr>
      <t>Compensation of employees</t>
    </r>
  </si>
  <si>
    <r>
      <t xml:space="preserve">Impostos sobre a produção e a importação 
</t>
    </r>
    <r>
      <rPr>
        <i/>
        <sz val="8"/>
        <color indexed="59"/>
        <rFont val="Arial"/>
        <family val="2"/>
      </rPr>
      <t>Taxes on production and imports</t>
    </r>
  </si>
  <si>
    <r>
      <t xml:space="preserve">Subsídios 
</t>
    </r>
    <r>
      <rPr>
        <i/>
        <sz val="8"/>
        <color indexed="59"/>
        <rFont val="Arial"/>
        <family val="2"/>
      </rPr>
      <t>Subsidies</t>
    </r>
  </si>
  <si>
    <r>
      <t xml:space="preserve">Excedente bruto de exploração 
</t>
    </r>
    <r>
      <rPr>
        <i/>
        <sz val="8"/>
        <color indexed="59"/>
        <rFont val="Arial"/>
        <family val="2"/>
      </rPr>
      <t>Operating surplus</t>
    </r>
  </si>
  <si>
    <r>
      <t xml:space="preserve">Saldo dos rendimentos de propriedade 
</t>
    </r>
    <r>
      <rPr>
        <i/>
        <sz val="8"/>
        <color indexed="59"/>
        <rFont val="Arial"/>
        <family val="2"/>
      </rPr>
      <t>Balance of Property income</t>
    </r>
  </si>
  <si>
    <r>
      <t xml:space="preserve">Saldo dos rendimentos primários, bruto 
</t>
    </r>
    <r>
      <rPr>
        <i/>
        <sz val="8"/>
        <color indexed="59"/>
        <rFont val="Arial"/>
        <family val="2"/>
      </rPr>
      <t>Balance of Primary Income (Gross)</t>
    </r>
  </si>
  <si>
    <r>
      <t xml:space="preserve">Impostos correntes sobre o rendimento, património, etc. 
</t>
    </r>
    <r>
      <rPr>
        <i/>
        <sz val="8"/>
        <color indexed="59"/>
        <rFont val="Arial"/>
        <family val="2"/>
      </rPr>
      <t>Current taxes on income, wealth, etc.</t>
    </r>
  </si>
  <si>
    <r>
      <t xml:space="preserve">Contribuições e prestações sociais 
</t>
    </r>
    <r>
      <rPr>
        <i/>
        <sz val="8"/>
        <color indexed="59"/>
        <rFont val="Arial"/>
        <family val="2"/>
      </rPr>
      <t>Social Contributions and Benefits</t>
    </r>
  </si>
  <si>
    <r>
      <t xml:space="preserve">Saldo de outras transferências correntes 
</t>
    </r>
    <r>
      <rPr>
        <i/>
        <sz val="8"/>
        <color indexed="59"/>
        <rFont val="Arial"/>
        <family val="2"/>
      </rPr>
      <t>Balance of Other Current Transfers</t>
    </r>
  </si>
  <si>
    <r>
      <t xml:space="preserve">Rendimento disponível bruto / Poupança bruta
</t>
    </r>
    <r>
      <rPr>
        <i/>
        <sz val="8"/>
        <color indexed="59"/>
        <rFont val="Arial"/>
        <family val="2"/>
      </rPr>
      <t>Disposable income, gross / Gross saving</t>
    </r>
  </si>
  <si>
    <r>
      <t xml:space="preserve">Saldo das transferências de capital 
</t>
    </r>
    <r>
      <rPr>
        <i/>
        <sz val="8"/>
        <color indexed="59"/>
        <rFont val="Arial"/>
        <family val="2"/>
      </rPr>
      <t>Balance of Capital Transfers</t>
    </r>
  </si>
  <si>
    <r>
      <rPr>
        <i/>
        <sz val="8"/>
        <color indexed="59"/>
        <rFont val="Arial"/>
        <family val="2"/>
      </rPr>
      <t xml:space="preserve">Aquisições líquidas de cessões de ativos não-financeiros não produzidos 
</t>
    </r>
    <r>
      <rPr>
        <sz val="8"/>
        <color indexed="59"/>
        <rFont val="Arial"/>
        <family val="2"/>
      </rPr>
      <t>Acquisitions less disposals of non-produced non financial assets</t>
    </r>
  </si>
  <si>
    <r>
      <t xml:space="preserve">Operações e saldos (ano acabado em cada trimestre) / </t>
    </r>
    <r>
      <rPr>
        <b/>
        <i/>
        <sz val="9"/>
        <color indexed="60"/>
        <rFont val="Arial"/>
        <family val="2"/>
      </rPr>
      <t>Transactions and balances (year ending in the reference quarter)</t>
    </r>
  </si>
  <si>
    <r>
      <t xml:space="preserve">S.1 - Total da Economia / </t>
    </r>
    <r>
      <rPr>
        <b/>
        <i/>
        <sz val="10"/>
        <color indexed="60"/>
        <rFont val="Arial"/>
        <family val="2"/>
      </rPr>
      <t>Total Economy</t>
    </r>
  </si>
  <si>
    <r>
      <t xml:space="preserve">S.11 - Sociedades Não Financeiras </t>
    </r>
    <r>
      <rPr>
        <b/>
        <i/>
        <sz val="10"/>
        <color indexed="60"/>
        <rFont val="Arial"/>
        <family val="2"/>
      </rPr>
      <t>/</t>
    </r>
    <r>
      <rPr>
        <b/>
        <sz val="10"/>
        <color indexed="60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Non-financial Corporations</t>
    </r>
  </si>
  <si>
    <r>
      <t>Unidade</t>
    </r>
    <r>
      <rPr>
        <b/>
        <i/>
        <sz val="10"/>
        <color indexed="60"/>
        <rFont val="Arial"/>
        <family val="2"/>
      </rPr>
      <t xml:space="preserve"> /</t>
    </r>
    <r>
      <rPr>
        <b/>
        <sz val="10"/>
        <color indexed="60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Unit</t>
    </r>
    <r>
      <rPr>
        <b/>
        <sz val="10"/>
        <color indexed="60"/>
        <rFont val="Arial"/>
        <family val="2"/>
      </rPr>
      <t xml:space="preserve"> : 10</t>
    </r>
    <r>
      <rPr>
        <b/>
        <vertAlign val="superscript"/>
        <sz val="10"/>
        <color indexed="60"/>
        <rFont val="Arial"/>
        <family val="2"/>
      </rPr>
      <t>6</t>
    </r>
    <r>
      <rPr>
        <b/>
        <sz val="10"/>
        <color indexed="60"/>
        <rFont val="Arial"/>
        <family val="2"/>
      </rPr>
      <t xml:space="preserve"> Euros</t>
    </r>
  </si>
  <si>
    <r>
      <t xml:space="preserve">S.12 - Sociedades Financeiras </t>
    </r>
    <r>
      <rPr>
        <b/>
        <i/>
        <sz val="10"/>
        <color indexed="60"/>
        <rFont val="Arial"/>
        <family val="2"/>
      </rPr>
      <t>/ Financial Corporations</t>
    </r>
  </si>
  <si>
    <r>
      <t xml:space="preserve">Rendimento disponível bruto 
</t>
    </r>
    <r>
      <rPr>
        <i/>
        <sz val="8"/>
        <color indexed="59"/>
        <rFont val="Arial"/>
        <family val="2"/>
      </rPr>
      <t>Disposable income, gross</t>
    </r>
    <r>
      <rPr>
        <sz val="8"/>
        <color indexed="59"/>
        <rFont val="Arial"/>
        <family val="2"/>
      </rPr>
      <t xml:space="preserve"> </t>
    </r>
  </si>
  <si>
    <r>
      <t xml:space="preserve">Ajustamento pela  variação da participação líquida das famílias nos fundos de pensões 
</t>
    </r>
    <r>
      <rPr>
        <i/>
        <sz val="8"/>
        <color indexed="59"/>
        <rFont val="Arial"/>
        <family val="2"/>
      </rPr>
      <t>Adjustment for the change in pension entitlements</t>
    </r>
  </si>
  <si>
    <r>
      <t xml:space="preserve">Poupança bruta 
</t>
    </r>
    <r>
      <rPr>
        <i/>
        <sz val="8"/>
        <color indexed="59"/>
        <rFont val="Arial"/>
        <family val="2"/>
      </rPr>
      <t>Gross saving</t>
    </r>
  </si>
  <si>
    <r>
      <t xml:space="preserve">S.13 - Administrações Públicas </t>
    </r>
    <r>
      <rPr>
        <b/>
        <i/>
        <sz val="10"/>
        <color indexed="60"/>
        <rFont val="Arial"/>
        <family val="2"/>
      </rPr>
      <t>/</t>
    </r>
    <r>
      <rPr>
        <b/>
        <sz val="10"/>
        <color indexed="60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General Government</t>
    </r>
  </si>
  <si>
    <r>
      <t xml:space="preserve">Transferências sociais em espécie 
</t>
    </r>
    <r>
      <rPr>
        <i/>
        <sz val="8"/>
        <color indexed="59"/>
        <rFont val="Arial"/>
        <family val="2"/>
      </rPr>
      <t>Social transfers in kind</t>
    </r>
  </si>
  <si>
    <r>
      <t xml:space="preserve">Rendimento disponível ajustado, bruto 
</t>
    </r>
    <r>
      <rPr>
        <i/>
        <sz val="8"/>
        <color indexed="59"/>
        <rFont val="Arial"/>
        <family val="2"/>
      </rPr>
      <t>Adjusted disposable income, gross</t>
    </r>
  </si>
  <si>
    <r>
      <t xml:space="preserve">S.1M - Famílias e Instituições Sem Fim Lucrativo ao Serviço das Famílias </t>
    </r>
    <r>
      <rPr>
        <b/>
        <i/>
        <sz val="10"/>
        <color indexed="60"/>
        <rFont val="Arial"/>
        <family val="2"/>
      </rPr>
      <t>/</t>
    </r>
    <r>
      <rPr>
        <b/>
        <sz val="10"/>
        <color indexed="60"/>
        <rFont val="Arial"/>
        <family val="2"/>
      </rPr>
      <t xml:space="preserve"> </t>
    </r>
    <r>
      <rPr>
        <b/>
        <i/>
        <sz val="10"/>
        <color indexed="60"/>
        <rFont val="Arial"/>
        <family val="2"/>
      </rPr>
      <t>Households and Non Profit Institutions Serving Households</t>
    </r>
  </si>
  <si>
    <r>
      <t xml:space="preserve">Remunerações dos empregados, a pagar 
</t>
    </r>
    <r>
      <rPr>
        <i/>
        <sz val="8"/>
        <color indexed="59"/>
        <rFont val="Arial"/>
        <family val="2"/>
      </rPr>
      <t>Compensation of employees, paid</t>
    </r>
  </si>
  <si>
    <r>
      <t xml:space="preserve">Excedente de exploração + Rendimento misto (bruto) 
</t>
    </r>
    <r>
      <rPr>
        <i/>
        <sz val="8"/>
        <color indexed="43"/>
        <rFont val="Arial"/>
        <family val="2"/>
      </rPr>
      <t>Operating Surplus + Mixed Income (Gross)</t>
    </r>
  </si>
  <si>
    <r>
      <t xml:space="preserve">Remunerações dos empregados, a receber 
</t>
    </r>
    <r>
      <rPr>
        <i/>
        <sz val="8"/>
        <color indexed="59"/>
        <rFont val="Arial"/>
        <family val="2"/>
      </rPr>
      <t>Compensation of employees, received</t>
    </r>
  </si>
  <si>
    <r>
      <t xml:space="preserve">S.2 - Resto do Mundo </t>
    </r>
    <r>
      <rPr>
        <b/>
        <i/>
        <sz val="10"/>
        <color indexed="60"/>
        <rFont val="Arial"/>
        <family val="2"/>
      </rPr>
      <t>/ Rest of the World</t>
    </r>
  </si>
  <si>
    <r>
      <t xml:space="preserve">Importação de bens e serviços 
</t>
    </r>
    <r>
      <rPr>
        <i/>
        <sz val="8"/>
        <color indexed="59"/>
        <rFont val="Arial"/>
        <family val="2"/>
      </rPr>
      <t>Imports of goods and services</t>
    </r>
  </si>
  <si>
    <r>
      <t xml:space="preserve">Exportação de bens e serviços 
</t>
    </r>
    <r>
      <rPr>
        <i/>
        <sz val="8"/>
        <color indexed="59"/>
        <rFont val="Arial"/>
        <family val="2"/>
      </rPr>
      <t>Exports of goods and services</t>
    </r>
  </si>
  <si>
    <r>
      <t xml:space="preserve">Saldo externo de bens e serviços 
</t>
    </r>
    <r>
      <rPr>
        <i/>
        <sz val="8"/>
        <color indexed="59"/>
        <rFont val="Arial"/>
        <family val="2"/>
      </rPr>
      <t>External balance of goods and services</t>
    </r>
  </si>
  <si>
    <r>
      <t xml:space="preserve">Saldo das Remunerações dos empregados 
</t>
    </r>
    <r>
      <rPr>
        <i/>
        <sz val="8"/>
        <color indexed="59"/>
        <rFont val="Arial"/>
        <family val="2"/>
      </rPr>
      <t>Balance of Compensation of employees</t>
    </r>
  </si>
  <si>
    <t>Saldo dos Impostos correntes sobre o rendimento, património, etc. 
Balance of Current taxes on income, wealth, etc.</t>
  </si>
  <si>
    <r>
      <t xml:space="preserve">Saldo externo corrente 
</t>
    </r>
    <r>
      <rPr>
        <i/>
        <sz val="8"/>
        <color indexed="59"/>
        <rFont val="Arial"/>
        <family val="2"/>
      </rPr>
      <t>Current external balance</t>
    </r>
  </si>
  <si>
    <r>
      <t xml:space="preserve">S11+S12+S1M - Sociedades e Particulares </t>
    </r>
    <r>
      <rPr>
        <b/>
        <i/>
        <sz val="10"/>
        <color indexed="60"/>
        <rFont val="Arial"/>
        <family val="2"/>
      </rPr>
      <t>/ Corporations and Households</t>
    </r>
  </si>
  <si>
    <r>
      <t xml:space="preserve">Remunerações Pagas 
</t>
    </r>
    <r>
      <rPr>
        <b/>
        <i/>
        <sz val="8"/>
        <color indexed="59"/>
        <rFont val="Arial"/>
        <family val="2"/>
      </rPr>
      <t>Compensation of employees paid</t>
    </r>
  </si>
  <si>
    <r>
      <t xml:space="preserve">Remunerações Recebidas 
</t>
    </r>
    <r>
      <rPr>
        <b/>
        <i/>
        <sz val="8"/>
        <color indexed="59"/>
        <rFont val="Arial"/>
        <family val="2"/>
      </rPr>
      <t>Compensation of employees Received</t>
    </r>
  </si>
  <si>
    <t>S.1 - Total da Economia 
S.1 - Total Economy</t>
  </si>
  <si>
    <t>S.11 - Sociedades não-financeiras 
S.11 - Non-financial Corporations</t>
  </si>
  <si>
    <r>
      <t xml:space="preserve">S.12 - Sociedades financeiras 
</t>
    </r>
    <r>
      <rPr>
        <i/>
        <sz val="8"/>
        <color indexed="59"/>
        <rFont val="Arial"/>
        <family val="2"/>
      </rPr>
      <t>S.12 - Financial corporations</t>
    </r>
  </si>
  <si>
    <t>S.13 - Administrações Públicas 
S.13 - General Government</t>
  </si>
  <si>
    <r>
      <t xml:space="preserve">S.1M - Famílias e ISFLSF 
</t>
    </r>
    <r>
      <rPr>
        <i/>
        <sz val="8"/>
        <color indexed="59"/>
        <rFont val="Arial"/>
        <family val="2"/>
      </rPr>
      <t>S.1M -</t>
    </r>
    <r>
      <rPr>
        <sz val="8"/>
        <color indexed="59"/>
        <rFont val="Arial"/>
        <family val="2"/>
      </rPr>
      <t xml:space="preserve"> </t>
    </r>
    <r>
      <rPr>
        <i/>
        <sz val="8"/>
        <color indexed="59"/>
        <rFont val="Arial"/>
        <family val="2"/>
      </rPr>
      <t>Households and Non Profit Institutions Serving Households</t>
    </r>
  </si>
  <si>
    <r>
      <t xml:space="preserve">S.2 - Resto do Mundo 
</t>
    </r>
    <r>
      <rPr>
        <i/>
        <sz val="8"/>
        <color indexed="59"/>
        <rFont val="Arial"/>
        <family val="2"/>
      </rPr>
      <t>S.2 - Rest of the World</t>
    </r>
  </si>
  <si>
    <r>
      <t xml:space="preserve">S.14 - Famílias 
</t>
    </r>
    <r>
      <rPr>
        <i/>
        <sz val="8"/>
        <color indexed="59"/>
        <rFont val="Arial"/>
        <family val="2"/>
      </rPr>
      <t>S.14 - Households</t>
    </r>
  </si>
  <si>
    <r>
      <t xml:space="preserve">Remunerações (em médias móveis de quatro trimestres) / </t>
    </r>
    <r>
      <rPr>
        <b/>
        <i/>
        <sz val="9"/>
        <color indexed="60"/>
        <rFont val="Arial"/>
        <family val="2"/>
      </rPr>
      <t>Compensation of employees (moving average of four quarters)</t>
    </r>
  </si>
  <si>
    <t>Trimestre 
Quarter</t>
  </si>
  <si>
    <t>1999.I</t>
  </si>
  <si>
    <t>1999.II</t>
  </si>
  <si>
    <t>1999.III</t>
  </si>
  <si>
    <t>1999.IV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</si>
  <si>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</si>
  <si>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</si>
  <si>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</si>
  <si>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</si>
  <si>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</si>
  <si>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</si>
  <si>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</si>
  <si>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</si>
  <si>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</si>
  <si>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</si>
  <si>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</si>
  <si>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</si>
  <si>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</si>
  <si>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</si>
  <si>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</si>
  <si>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</si>
  <si>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</si>
  <si>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</si>
  <si>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</si>
  <si>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</si>
  <si>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</si>
  <si>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</si>
  <si>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</si>
  <si>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</si>
  <si>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</si>
  <si>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2006.II</t>
  </si>
  <si>
    <t>2006.III</t>
  </si>
  <si>
    <t>2006.IV</t>
  </si>
  <si>
    <t>2007.I</t>
  </si>
  <si>
    <t>2007.II</t>
  </si>
  <si>
    <t>2007.III</t>
  </si>
  <si>
    <t>2007.IV</t>
  </si>
  <si>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</si>
  <si>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</si>
  <si>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</si>
  <si>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</si>
  <si>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</si>
  <si>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</si>
  <si>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</si>
  <si>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</si>
  <si>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</si>
  <si>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</si>
  <si>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</si>
  <si>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</si>
  <si>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</si>
  <si>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</si>
  <si>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</si>
  <si>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</si>
  <si>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</si>
  <si>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</si>
  <si>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</si>
  <si>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</si>
  <si>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</t>
  </si>
  <si>
    <t>2013.II</t>
  </si>
  <si>
    <t>2013.III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</si>
  <si>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</si>
  <si>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</si>
  <si>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</si>
  <si>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</si>
  <si>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</si>
  <si>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</si>
  <si>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</si>
  <si>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</si>
  <si>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</si>
  <si>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</si>
  <si>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2016.II</t>
  </si>
  <si>
    <r>
      <t xml:space="preserve">Formação bruta de capital 
</t>
    </r>
    <r>
      <rPr>
        <i/>
        <sz val="8"/>
        <color indexed="59"/>
        <rFont val="Arial"/>
        <family val="2"/>
      </rPr>
      <t>Gross capital formation</t>
    </r>
  </si>
  <si>
    <r>
      <t xml:space="preserve">Capacidade / necessidade líquida de financiamento 
</t>
    </r>
    <r>
      <rPr>
        <i/>
        <sz val="8"/>
        <color indexed="59"/>
        <rFont val="Arial"/>
        <family val="2"/>
      </rPr>
      <t xml:space="preserve">Net lending/ net borrowing </t>
    </r>
  </si>
  <si>
    <r>
      <t xml:space="preserve">Capacidade/necessidade líquida de financiamento 
</t>
    </r>
    <r>
      <rPr>
        <i/>
        <sz val="8"/>
        <color indexed="59"/>
        <rFont val="Arial"/>
        <family val="2"/>
      </rPr>
      <t>Net lending/ net borrowing</t>
    </r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</si>
  <si>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</si>
  <si>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</si>
  <si>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</si>
  <si>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</si>
  <si>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</si>
  <si>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</si>
  <si>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</si>
  <si>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</si>
  <si>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</si>
  <si>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</si>
  <si>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</si>
  <si>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</si>
  <si>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r>
      <t xml:space="preserve">1999T1 a 2019T3 / </t>
    </r>
    <r>
      <rPr>
        <b/>
        <i/>
        <sz val="10"/>
        <color indexed="60"/>
        <rFont val="Arial"/>
        <family val="2"/>
      </rPr>
      <t>1999Q1 to 2019Q3</t>
    </r>
  </si>
  <si>
    <t>2019.III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</si>
</sst>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_)"/>
  </numFmts>
  <fonts count="29">
    <font>
      <sz val="10"/>
      <name val="Arial"/>
    </font>
    <font>
      <u/>
      <sz val="10"/>
      <color indexed="12"/>
      <name val="Arial"/>
      <family val="2"/>
    </font>
    <font>
      <sz val="9"/>
      <name val="UniversCondLight"/>
    </font>
    <font>
      <sz val="10"/>
      <name val="MS Sans Serif"/>
      <family val="2"/>
    </font>
    <font>
      <sz val="14"/>
      <name val="ZapfHumnst BT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b/>
      <sz val="8"/>
      <color indexed="43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u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9"/>
      <name val="Arial"/>
      <family val="2"/>
    </font>
    <font>
      <b/>
      <sz val="8"/>
      <color indexed="59"/>
      <name val="Arial"/>
      <family val="2"/>
    </font>
    <font>
      <b/>
      <i/>
      <sz val="10"/>
      <color indexed="60"/>
      <name val="Arial"/>
      <family val="2"/>
    </font>
    <font>
      <i/>
      <u/>
      <sz val="10"/>
      <color indexed="60"/>
      <name val="Arial"/>
      <family val="2"/>
    </font>
    <font>
      <i/>
      <sz val="8"/>
      <color indexed="59"/>
      <name val="Arial"/>
      <family val="2"/>
    </font>
    <font>
      <b/>
      <i/>
      <sz val="9"/>
      <color indexed="60"/>
      <name val="Arial"/>
      <family val="2"/>
    </font>
    <font>
      <b/>
      <vertAlign val="superscript"/>
      <sz val="10"/>
      <color indexed="60"/>
      <name val="Arial"/>
      <family val="2"/>
    </font>
    <font>
      <i/>
      <sz val="8"/>
      <color indexed="43"/>
      <name val="Arial"/>
      <family val="2"/>
    </font>
    <font>
      <b/>
      <i/>
      <sz val="8"/>
      <color indexed="5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54"/>
      </left>
      <right/>
      <top/>
      <bottom/>
      <diagonal/>
    </border>
    <border>
      <left/>
      <right style="medium">
        <color indexed="54"/>
      </right>
      <top/>
      <bottom/>
      <diagonal/>
    </border>
    <border>
      <left style="medium">
        <color indexed="54"/>
      </left>
      <right/>
      <top/>
      <bottom style="medium">
        <color indexed="54"/>
      </bottom>
      <diagonal/>
    </border>
    <border>
      <left style="medium">
        <color indexed="54"/>
      </left>
      <right style="medium">
        <color indexed="9"/>
      </right>
      <top style="medium">
        <color indexed="54"/>
      </top>
      <bottom/>
      <diagonal/>
    </border>
    <border>
      <left style="medium">
        <color indexed="9"/>
      </left>
      <right style="medium">
        <color indexed="9"/>
      </right>
      <top style="medium">
        <color indexed="54"/>
      </top>
      <bottom/>
      <diagonal/>
    </border>
    <border>
      <left style="medium">
        <color indexed="9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54"/>
      </right>
      <top style="thin">
        <color indexed="9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/>
      <right style="medium">
        <color indexed="54"/>
      </right>
      <top style="thin">
        <color indexed="9"/>
      </top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 style="medium">
        <color indexed="54"/>
      </top>
      <bottom style="thin">
        <color indexed="9"/>
      </bottom>
      <diagonal/>
    </border>
    <border>
      <left/>
      <right/>
      <top style="medium">
        <color indexed="54"/>
      </top>
      <bottom style="thin">
        <color indexed="9"/>
      </bottom>
      <diagonal/>
    </border>
    <border>
      <left/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/>
      <top/>
      <bottom style="double">
        <color indexed="53"/>
      </bottom>
      <diagonal/>
    </border>
    <border>
      <left/>
      <right/>
      <top/>
      <bottom style="double">
        <color indexed="53"/>
      </bottom>
      <diagonal/>
    </border>
    <border>
      <left/>
      <right style="medium">
        <color indexed="54"/>
      </right>
      <top/>
      <bottom style="double">
        <color indexed="53"/>
      </bottom>
      <diagonal/>
    </border>
    <border>
      <left style="medium">
        <color indexed="54"/>
      </left>
      <right/>
      <top/>
      <bottom style="double">
        <color indexed="60"/>
      </bottom>
      <diagonal/>
    </border>
    <border>
      <left/>
      <right/>
      <top/>
      <bottom style="double">
        <color indexed="60"/>
      </bottom>
      <diagonal/>
    </border>
    <border>
      <left/>
      <right style="medium">
        <color indexed="54"/>
      </right>
      <top/>
      <bottom style="double">
        <color indexed="60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/>
      <top style="medium">
        <color indexed="54"/>
      </top>
      <bottom style="thin">
        <color indexed="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1" applyNumberFormat="0" applyFont="0" applyFill="0" applyAlignment="0" applyProtection="0"/>
    <xf numFmtId="0" fontId="3" fillId="0" borderId="0"/>
    <xf numFmtId="165" fontId="2" fillId="0" borderId="0"/>
    <xf numFmtId="165" fontId="4" fillId="0" borderId="0" applyNumberFormat="0" applyFont="0" applyFill="0" applyAlignment="0" applyProtection="0"/>
  </cellStyleXfs>
  <cellXfs count="10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3" borderId="0" xfId="0" applyFont="1" applyFill="1"/>
    <xf numFmtId="1" fontId="8" fillId="3" borderId="0" xfId="3" applyNumberFormat="1" applyFont="1" applyFill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64" fontId="11" fillId="4" borderId="5" xfId="4" applyNumberFormat="1" applyFont="1" applyFill="1" applyBorder="1" applyAlignment="1" applyProtection="1">
      <alignment horizontal="center" vertical="center"/>
    </xf>
    <xf numFmtId="164" fontId="11" fillId="4" borderId="6" xfId="4" applyNumberFormat="1" applyFont="1" applyFill="1" applyBorder="1" applyAlignment="1" applyProtection="1">
      <alignment horizontal="center" vertical="center"/>
    </xf>
    <xf numFmtId="164" fontId="11" fillId="4" borderId="7" xfId="4" applyNumberFormat="1" applyFont="1" applyFill="1" applyBorder="1" applyAlignment="1" applyProtection="1">
      <alignment horizontal="center" vertical="center"/>
    </xf>
    <xf numFmtId="164" fontId="10" fillId="4" borderId="9" xfId="4" applyNumberFormat="1" applyFont="1" applyFill="1" applyBorder="1" applyAlignment="1" applyProtection="1">
      <alignment horizontal="center" vertical="center" wrapText="1"/>
    </xf>
    <xf numFmtId="1" fontId="12" fillId="0" borderId="0" xfId="3" applyNumberFormat="1" applyFont="1" applyFill="1"/>
    <xf numFmtId="0" fontId="13" fillId="0" borderId="0" xfId="0" applyFont="1"/>
    <xf numFmtId="1" fontId="14" fillId="0" borderId="0" xfId="1" applyNumberFormat="1" applyFont="1" applyAlignment="1" applyProtection="1"/>
    <xf numFmtId="1" fontId="14" fillId="0" borderId="0" xfId="1" applyNumberFormat="1" applyFont="1" applyFill="1" applyAlignment="1" applyProtection="1"/>
    <xf numFmtId="1" fontId="15" fillId="3" borderId="0" xfId="3" applyNumberFormat="1" applyFont="1" applyFill="1"/>
    <xf numFmtId="1" fontId="16" fillId="3" borderId="0" xfId="3" applyNumberFormat="1" applyFont="1" applyFill="1"/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9" fillId="2" borderId="2" xfId="0" applyFont="1" applyFill="1" applyBorder="1" applyAlignment="1">
      <alignment horizontal="center"/>
    </xf>
    <xf numFmtId="3" fontId="18" fillId="0" borderId="0" xfId="0" applyNumberFormat="1" applyFont="1"/>
    <xf numFmtId="1" fontId="18" fillId="0" borderId="0" xfId="0" applyNumberFormat="1" applyFont="1"/>
    <xf numFmtId="0" fontId="19" fillId="2" borderId="4" xfId="0" applyFont="1" applyFill="1" applyBorder="1" applyAlignment="1">
      <alignment horizontal="center"/>
    </xf>
    <xf numFmtId="3" fontId="18" fillId="0" borderId="0" xfId="0" applyNumberFormat="1" applyFont="1" applyBorder="1"/>
    <xf numFmtId="1" fontId="18" fillId="0" borderId="0" xfId="0" applyNumberFormat="1" applyFont="1" applyBorder="1"/>
    <xf numFmtId="0" fontId="18" fillId="0" borderId="0" xfId="0" applyFont="1" applyBorder="1"/>
    <xf numFmtId="164" fontId="21" fillId="4" borderId="6" xfId="4" applyNumberFormat="1" applyFont="1" applyFill="1" applyBorder="1" applyAlignment="1" applyProtection="1">
      <alignment horizontal="center" vertical="center"/>
    </xf>
    <xf numFmtId="164" fontId="21" fillId="4" borderId="11" xfId="4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164" fontId="20" fillId="4" borderId="9" xfId="4" applyNumberFormat="1" applyFont="1" applyFill="1" applyBorder="1" applyAlignment="1" applyProtection="1">
      <alignment horizontal="center" vertical="center" wrapText="1"/>
    </xf>
    <xf numFmtId="164" fontId="20" fillId="4" borderId="12" xfId="4" applyNumberFormat="1" applyFont="1" applyFill="1" applyBorder="1" applyAlignment="1" applyProtection="1">
      <alignment horizontal="center" vertical="center" wrapText="1"/>
    </xf>
    <xf numFmtId="164" fontId="21" fillId="4" borderId="5" xfId="4" applyNumberFormat="1" applyFont="1" applyFill="1" applyBorder="1" applyAlignment="1" applyProtection="1">
      <alignment horizontal="center" vertical="center"/>
    </xf>
    <xf numFmtId="164" fontId="21" fillId="4" borderId="7" xfId="4" applyNumberFormat="1" applyFont="1" applyFill="1" applyBorder="1" applyAlignment="1" applyProtection="1">
      <alignment horizontal="center" vertical="center"/>
    </xf>
    <xf numFmtId="164" fontId="20" fillId="4" borderId="8" xfId="4" applyNumberFormat="1" applyFont="1" applyFill="1" applyBorder="1" applyAlignment="1" applyProtection="1">
      <alignment horizontal="center" vertical="center" wrapText="1"/>
    </xf>
    <xf numFmtId="164" fontId="20" fillId="4" borderId="10" xfId="4" applyNumberFormat="1" applyFont="1" applyFill="1" applyBorder="1" applyAlignment="1" applyProtection="1">
      <alignment horizontal="center" vertical="center" wrapText="1"/>
    </xf>
    <xf numFmtId="1" fontId="15" fillId="5" borderId="0" xfId="3" applyNumberFormat="1" applyFont="1" applyFill="1"/>
    <xf numFmtId="1" fontId="9" fillId="0" borderId="0" xfId="3" applyNumberFormat="1" applyFont="1" applyFill="1"/>
    <xf numFmtId="164" fontId="20" fillId="4" borderId="16" xfId="4" applyNumberFormat="1" applyFont="1" applyFill="1" applyBorder="1" applyAlignment="1" applyProtection="1">
      <alignment horizontal="center" vertical="center" wrapText="1"/>
    </xf>
    <xf numFmtId="164" fontId="20" fillId="4" borderId="17" xfId="4" applyNumberFormat="1" applyFont="1" applyFill="1" applyBorder="1" applyAlignment="1" applyProtection="1">
      <alignment horizontal="center" vertical="center" wrapText="1"/>
    </xf>
    <xf numFmtId="164" fontId="20" fillId="4" borderId="18" xfId="4" applyNumberFormat="1" applyFont="1" applyFill="1" applyBorder="1" applyAlignment="1" applyProtection="1">
      <alignment horizontal="center" vertical="center" wrapText="1"/>
    </xf>
    <xf numFmtId="1" fontId="21" fillId="5" borderId="0" xfId="3" applyNumberFormat="1" applyFont="1" applyFill="1"/>
    <xf numFmtId="0" fontId="20" fillId="5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164" fontId="21" fillId="4" borderId="14" xfId="4" applyNumberFormat="1" applyFont="1" applyFill="1" applyBorder="1" applyAlignment="1" applyProtection="1">
      <alignment horizontal="center" vertical="center"/>
    </xf>
    <xf numFmtId="3" fontId="18" fillId="0" borderId="3" xfId="0" applyNumberFormat="1" applyFont="1" applyBorder="1"/>
    <xf numFmtId="3" fontId="5" fillId="0" borderId="0" xfId="0" applyNumberFormat="1" applyFont="1"/>
    <xf numFmtId="3" fontId="18" fillId="0" borderId="19" xfId="0" applyNumberFormat="1" applyFont="1" applyBorder="1"/>
    <xf numFmtId="3" fontId="18" fillId="0" borderId="20" xfId="0" applyNumberFormat="1" applyFont="1" applyBorder="1"/>
    <xf numFmtId="3" fontId="5" fillId="0" borderId="0" xfId="0" applyNumberFormat="1" applyFont="1" applyBorder="1"/>
    <xf numFmtId="0" fontId="5" fillId="0" borderId="0" xfId="0" applyFont="1"/>
    <xf numFmtId="3" fontId="5" fillId="0" borderId="2" xfId="0" applyNumberFormat="1" applyFont="1" applyBorder="1"/>
    <xf numFmtId="3" fontId="5" fillId="0" borderId="3" xfId="0" applyNumberFormat="1" applyFont="1" applyBorder="1"/>
    <xf numFmtId="0" fontId="5" fillId="0" borderId="0" xfId="0" applyFont="1" applyBorder="1"/>
    <xf numFmtId="3" fontId="5" fillId="0" borderId="4" xfId="0" applyNumberFormat="1" applyFont="1" applyBorder="1"/>
    <xf numFmtId="3" fontId="5" fillId="0" borderId="19" xfId="0" applyNumberFormat="1" applyFont="1" applyBorder="1"/>
    <xf numFmtId="3" fontId="5" fillId="0" borderId="20" xfId="0" applyNumberFormat="1" applyFont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1" xfId="0" applyNumberFormat="1" applyFont="1" applyBorder="1"/>
    <xf numFmtId="3" fontId="5" fillId="3" borderId="2" xfId="0" applyNumberFormat="1" applyFont="1" applyFill="1" applyBorder="1"/>
    <xf numFmtId="3" fontId="5" fillId="3" borderId="0" xfId="0" applyNumberFormat="1" applyFont="1" applyFill="1" applyBorder="1"/>
    <xf numFmtId="3" fontId="5" fillId="3" borderId="3" xfId="0" applyNumberFormat="1" applyFont="1" applyFill="1" applyBorder="1"/>
    <xf numFmtId="0" fontId="5" fillId="3" borderId="0" xfId="0" applyFont="1" applyFill="1"/>
    <xf numFmtId="3" fontId="5" fillId="6" borderId="0" xfId="0" applyNumberFormat="1" applyFont="1" applyFill="1" applyBorder="1"/>
    <xf numFmtId="0" fontId="5" fillId="3" borderId="0" xfId="0" applyFont="1" applyFill="1" applyBorder="1"/>
    <xf numFmtId="3" fontId="5" fillId="3" borderId="4" xfId="0" applyNumberFormat="1" applyFont="1" applyFill="1" applyBorder="1"/>
    <xf numFmtId="3" fontId="5" fillId="3" borderId="19" xfId="0" applyNumberFormat="1" applyFont="1" applyFill="1" applyBorder="1"/>
    <xf numFmtId="3" fontId="5" fillId="3" borderId="20" xfId="0" applyNumberFormat="1" applyFont="1" applyFill="1" applyBorder="1"/>
    <xf numFmtId="3" fontId="5" fillId="3" borderId="21" xfId="0" applyNumberFormat="1" applyFont="1" applyFill="1" applyBorder="1"/>
    <xf numFmtId="3" fontId="5" fillId="3" borderId="22" xfId="0" applyNumberFormat="1" applyFont="1" applyFill="1" applyBorder="1"/>
    <xf numFmtId="3" fontId="5" fillId="3" borderId="23" xfId="0" applyNumberFormat="1" applyFont="1" applyFill="1" applyBorder="1"/>
    <xf numFmtId="3" fontId="5" fillId="3" borderId="13" xfId="0" applyNumberFormat="1" applyFont="1" applyFill="1" applyBorder="1"/>
    <xf numFmtId="3" fontId="5" fillId="3" borderId="14" xfId="0" applyNumberFormat="1" applyFont="1" applyFill="1" applyBorder="1"/>
    <xf numFmtId="3" fontId="5" fillId="3" borderId="11" xfId="0" applyNumberFormat="1" applyFont="1" applyFill="1" applyBorder="1"/>
    <xf numFmtId="0" fontId="5" fillId="0" borderId="2" xfId="0" applyFont="1" applyBorder="1"/>
    <xf numFmtId="1" fontId="5" fillId="0" borderId="0" xfId="0" applyNumberFormat="1" applyFont="1"/>
    <xf numFmtId="1" fontId="5" fillId="0" borderId="0" xfId="0" applyNumberFormat="1" applyFont="1" applyBorder="1"/>
    <xf numFmtId="3" fontId="5" fillId="0" borderId="15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32" xfId="0" applyNumberFormat="1" applyFont="1" applyBorder="1"/>
    <xf numFmtId="3" fontId="5" fillId="3" borderId="30" xfId="0" applyNumberFormat="1" applyFont="1" applyFill="1" applyBorder="1"/>
    <xf numFmtId="3" fontId="5" fillId="3" borderId="31" xfId="0" applyNumberFormat="1" applyFont="1" applyFill="1" applyBorder="1"/>
    <xf numFmtId="3" fontId="5" fillId="3" borderId="32" xfId="0" applyNumberFormat="1" applyFont="1" applyFill="1" applyBorder="1"/>
    <xf numFmtId="0" fontId="6" fillId="0" borderId="0" xfId="0" applyFont="1" applyBorder="1"/>
    <xf numFmtId="0" fontId="6" fillId="3" borderId="0" xfId="0" applyFont="1" applyFill="1" applyBorder="1"/>
    <xf numFmtId="0" fontId="19" fillId="2" borderId="13" xfId="0" applyFont="1" applyFill="1" applyBorder="1" applyAlignment="1">
      <alignment horizontal="center"/>
    </xf>
    <xf numFmtId="164" fontId="21" fillId="4" borderId="33" xfId="4" applyNumberFormat="1" applyFont="1" applyFill="1" applyBorder="1" applyAlignment="1" applyProtection="1">
      <alignment horizontal="center" vertical="center"/>
    </xf>
    <xf numFmtId="164" fontId="20" fillId="4" borderId="33" xfId="4" applyNumberFormat="1" applyFont="1" applyFill="1" applyBorder="1" applyAlignment="1" applyProtection="1">
      <alignment horizontal="center" vertical="center" wrapText="1"/>
    </xf>
    <xf numFmtId="164" fontId="20" fillId="4" borderId="34" xfId="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1" fontId="12" fillId="0" borderId="0" xfId="0" applyNumberFormat="1" applyFont="1"/>
    <xf numFmtId="1" fontId="21" fillId="4" borderId="24" xfId="3" applyNumberFormat="1" applyFont="1" applyFill="1" applyBorder="1" applyAlignment="1">
      <alignment horizontal="center" vertical="center" wrapText="1"/>
    </xf>
    <xf numFmtId="1" fontId="21" fillId="4" borderId="25" xfId="3" applyNumberFormat="1" applyFont="1" applyFill="1" applyBorder="1" applyAlignment="1">
      <alignment horizontal="center" vertical="center"/>
    </xf>
    <xf numFmtId="1" fontId="21" fillId="4" borderId="26" xfId="3" applyNumberFormat="1" applyFont="1" applyFill="1" applyBorder="1" applyAlignment="1">
      <alignment horizontal="center" vertical="center"/>
    </xf>
    <xf numFmtId="1" fontId="21" fillId="4" borderId="35" xfId="3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LineBottom3" xfId="2"/>
    <cellStyle name="Normal" xfId="0" builtinId="0"/>
    <cellStyle name="Normal_TAB4-1" xfId="3"/>
    <cellStyle name="Standard_WBBasis" xfId="4"/>
    <cellStyle name="WithoutLin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FFFFF"/>
      <rgbColor rgb="00FFFFFF"/>
      <rgbColor rgb="00FFFFFF"/>
      <rgbColor rgb="00969696"/>
      <rgbColor rgb="00FFFFFF"/>
      <rgbColor rgb="00464646"/>
      <rgbColor rgb="00FFFFFF"/>
      <rgbColor rgb="00FFFFFF"/>
      <rgbColor rgb="00FFFFFF"/>
      <rgbColor rgb="00FFFFFF"/>
      <rgbColor rgb="00FFFFFF"/>
      <rgbColor rgb="00FFFFFF"/>
      <rgbColor rgb="00FFFFFF"/>
      <rgbColor rgb="00598F94"/>
      <rgbColor rgb="007AA5A9"/>
      <rgbColor rgb="009BBCBF"/>
      <rgbColor rgb="00BDD2D4"/>
      <rgbColor rgb="00DEE9EA"/>
      <rgbColor rgb="00FFFFFF"/>
      <rgbColor rgb="00FFFFFF"/>
      <rgbColor rgb="00FFFFFF"/>
      <rgbColor rgb="00000000"/>
      <rgbColor rgb="00464646"/>
      <rgbColor rgb="00808080"/>
      <rgbColor rgb="00969696"/>
      <rgbColor rgb="00C0C0C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DEE9EA"/>
      <rgbColor rgb="00FFFFFF"/>
      <rgbColor rgb="00FFFFFF"/>
      <rgbColor rgb="00FFFFFF"/>
      <rgbColor rgb="00BDD2D4"/>
      <rgbColor rgb="009BBCBF"/>
      <rgbColor rgb="007AA5A9"/>
      <rgbColor rgb="00FFFFFF"/>
      <rgbColor rgb="00FFFFFF"/>
      <rgbColor rgb="00FFFFFF"/>
      <rgbColor rgb="00FFFFFF"/>
      <rgbColor rgb="00FFFFFF"/>
      <rgbColor rgb="00FFFFFF"/>
      <rgbColor rgb="00598F94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tabSelected="1" workbookViewId="0">
      <selection activeCell="B49" sqref="B49"/>
    </sheetView>
  </sheetViews>
  <sheetFormatPr defaultColWidth="9.140625" defaultRowHeight="12.75"/>
  <cols>
    <col min="1" max="16384" width="9.140625" style="17"/>
  </cols>
  <sheetData>
    <row r="2" spans="1:2">
      <c r="A2" s="16" t="s">
        <v>33</v>
      </c>
    </row>
    <row r="3" spans="1:2">
      <c r="A3" s="16" t="s">
        <v>31</v>
      </c>
      <c r="B3" s="16" t="s">
        <v>187</v>
      </c>
    </row>
    <row r="5" spans="1:2">
      <c r="A5" s="18" t="s">
        <v>34</v>
      </c>
    </row>
    <row r="6" spans="1:2">
      <c r="A6" s="18" t="s">
        <v>35</v>
      </c>
    </row>
    <row r="7" spans="1:2">
      <c r="A7" s="18" t="s">
        <v>36</v>
      </c>
    </row>
    <row r="8" spans="1:2">
      <c r="A8" s="18" t="s">
        <v>37</v>
      </c>
    </row>
    <row r="9" spans="1:2">
      <c r="A9" s="18" t="s">
        <v>38</v>
      </c>
    </row>
    <row r="10" spans="1:2">
      <c r="A10" s="18" t="s">
        <v>39</v>
      </c>
    </row>
    <row r="11" spans="1:2">
      <c r="A11" s="18" t="s">
        <v>40</v>
      </c>
    </row>
    <row r="12" spans="1:2">
      <c r="A12" s="19" t="s">
        <v>41</v>
      </c>
    </row>
  </sheetData>
  <phoneticPr fontId="5" type="noConversion"/>
  <hyperlinks>
    <hyperlink ref="A5" location="S1_MM4!A1" display="S.1 - Total da Economia"/>
    <hyperlink ref="A6" location="S11_MM4!A1" display="S.11_MM4 - Sociedades Não Financeiras"/>
    <hyperlink ref="A7" location="S12_MM4!A1" display="S.12_MM4 - Sociedades Financeiras"/>
    <hyperlink ref="A8" location="S13_MM4!A1" display="S.13_MM4- Administrações Públicas"/>
    <hyperlink ref="A9" location="S1M_MM4!A1" display="S.1M_MM4 - Famílias e Instituições Sem Fim Lucrativo ao Serviço das Famílias"/>
    <hyperlink ref="A10" location="S2_MM4!A1" display="S.2_MM4 - Resto do Mundo"/>
    <hyperlink ref="A11" location="'S11+S12+S1M_MM4 '!A1" display="S11+S12+S1M_MM4 - Sociedades e Particulares"/>
    <hyperlink ref="A12" location="Remunerações_MM4!A1" display="Remunerações dos trabalhadores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7"/>
  <sheetViews>
    <sheetView showGridLines="0" topLeftCell="A7" zoomScale="75" workbookViewId="0">
      <pane xSplit="1" ySplit="2" topLeftCell="B60" activePane="bottomRight" state="frozen"/>
      <selection activeCell="A7" sqref="A7"/>
      <selection pane="topRight" activeCell="B7" sqref="B7"/>
      <selection pane="bottomLeft" activeCell="A9" sqref="A9"/>
      <selection pane="bottomRight" activeCell="C91" sqref="C91"/>
    </sheetView>
  </sheetViews>
  <sheetFormatPr defaultColWidth="9.140625" defaultRowHeight="11.25"/>
  <cols>
    <col min="1" max="1" width="7.7109375" style="23" customWidth="1"/>
    <col min="2" max="2" width="10.5703125" style="23" customWidth="1"/>
    <col min="3" max="3" width="10.7109375" style="23" customWidth="1"/>
    <col min="4" max="4" width="10.5703125" style="23" customWidth="1"/>
    <col min="5" max="5" width="15.85546875" style="24" customWidth="1"/>
    <col min="6" max="6" width="15" style="23" customWidth="1"/>
    <col min="7" max="7" width="11" style="23" customWidth="1"/>
    <col min="8" max="8" width="11.42578125" style="23" customWidth="1"/>
    <col min="9" max="9" width="11.7109375" style="23" customWidth="1"/>
    <col min="10" max="10" width="9.7109375" style="23" customWidth="1"/>
    <col min="11" max="11" width="10.42578125" style="23" customWidth="1"/>
    <col min="12" max="15" width="10" style="23" customWidth="1"/>
    <col min="16" max="16" width="14.5703125" style="23" customWidth="1"/>
    <col min="17" max="17" width="11.5703125" style="23" customWidth="1"/>
    <col min="18" max="18" width="9.140625" style="1"/>
    <col min="19" max="16384" width="9.140625" style="23"/>
  </cols>
  <sheetData>
    <row r="1" spans="1:21" ht="12.75">
      <c r="A1" s="16" t="s">
        <v>33</v>
      </c>
      <c r="B1" s="22"/>
    </row>
    <row r="2" spans="1:21" ht="9.75" customHeight="1">
      <c r="A2" s="20"/>
      <c r="B2" s="22"/>
    </row>
    <row r="3" spans="1:21" ht="12.75">
      <c r="A3" s="21" t="s">
        <v>68</v>
      </c>
      <c r="B3" s="22"/>
    </row>
    <row r="4" spans="1:21" ht="12.75">
      <c r="A4" s="104" t="s">
        <v>69</v>
      </c>
      <c r="B4" s="22"/>
    </row>
    <row r="5" spans="1:21" ht="14.25">
      <c r="A5" s="16" t="s">
        <v>71</v>
      </c>
      <c r="B5" s="22"/>
    </row>
    <row r="6" spans="1:21" ht="14.25" customHeight="1" thickBot="1"/>
    <row r="7" spans="1:21" s="34" customFormat="1" ht="18.75" customHeight="1">
      <c r="A7" s="99"/>
      <c r="B7" s="49" t="s">
        <v>0</v>
      </c>
      <c r="C7" s="32" t="s">
        <v>1</v>
      </c>
      <c r="D7" s="32" t="s">
        <v>0</v>
      </c>
      <c r="E7" s="32" t="s">
        <v>2</v>
      </c>
      <c r="F7" s="32" t="s">
        <v>2</v>
      </c>
      <c r="G7" s="32" t="s">
        <v>3</v>
      </c>
      <c r="H7" s="32" t="s">
        <v>4</v>
      </c>
      <c r="I7" s="32" t="s">
        <v>4</v>
      </c>
      <c r="J7" s="32" t="s">
        <v>5</v>
      </c>
      <c r="K7" s="32" t="s">
        <v>6</v>
      </c>
      <c r="L7" s="32" t="s">
        <v>7</v>
      </c>
      <c r="M7" s="32" t="s">
        <v>8</v>
      </c>
      <c r="N7" s="32" t="s">
        <v>8</v>
      </c>
      <c r="O7" s="32" t="s">
        <v>9</v>
      </c>
      <c r="P7" s="32" t="s">
        <v>32</v>
      </c>
      <c r="Q7" s="33" t="s">
        <v>10</v>
      </c>
      <c r="R7" s="2"/>
    </row>
    <row r="8" spans="1:21" s="34" customFormat="1" ht="112.5">
      <c r="A8" s="100" t="s">
        <v>101</v>
      </c>
      <c r="B8" s="101" t="s">
        <v>42</v>
      </c>
      <c r="C8" s="35" t="s">
        <v>43</v>
      </c>
      <c r="D8" s="35" t="s">
        <v>44</v>
      </c>
      <c r="E8" s="35" t="s">
        <v>45</v>
      </c>
      <c r="F8" s="35" t="s">
        <v>46</v>
      </c>
      <c r="G8" s="35" t="s">
        <v>47</v>
      </c>
      <c r="H8" s="35" t="s">
        <v>48</v>
      </c>
      <c r="I8" s="35" t="s">
        <v>49</v>
      </c>
      <c r="J8" s="35" t="s">
        <v>50</v>
      </c>
      <c r="K8" s="35" t="s">
        <v>51</v>
      </c>
      <c r="L8" s="35" t="s">
        <v>52</v>
      </c>
      <c r="M8" s="35" t="s">
        <v>53</v>
      </c>
      <c r="N8" s="35" t="s">
        <v>54</v>
      </c>
      <c r="O8" s="35" t="s">
        <v>172</v>
      </c>
      <c r="P8" s="35" t="s">
        <v>55</v>
      </c>
      <c r="Q8" s="36" t="s">
        <v>173</v>
      </c>
      <c r="R8" s="2"/>
    </row>
    <row r="9" spans="1:21" ht="13.7" customHeight="1">
      <c r="A9" s="5" t="s">
        <v>102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50"/>
      <c r="R9" s="51"/>
      <c r="S9" s="26"/>
      <c r="T9" s="27"/>
      <c r="U9" s="26"/>
    </row>
    <row r="10" spans="1:21" ht="13.7" customHeight="1">
      <c r="A10" s="5" t="s">
        <v>103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50"/>
      <c r="R10" s="51"/>
      <c r="S10" s="26"/>
      <c r="T10" s="27"/>
      <c r="U10" s="26"/>
    </row>
    <row r="11" spans="1:21" ht="13.7" customHeight="1">
      <c r="A11" s="5" t="s">
        <v>104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50"/>
      <c r="R11" s="51"/>
      <c r="S11" s="26"/>
      <c r="T11" s="27"/>
      <c r="U11" s="26"/>
    </row>
    <row r="12" spans="1:21" ht="13.7" customHeight="1">
      <c r="A12" s="5" t="s">
        <v>105</v>
      </c>
      <c r="B12" s="29">
        <f>S11_MM4!B12+S12_MM4!B12+S13_MM4!B12+S1M_MM4!B12</f>
        <v>104225.13900000001</v>
      </c>
      <c r="C12" s="29">
        <v>15378.165999999999</v>
      </c>
      <c r="D12" s="29">
        <f>C12+B12</f>
        <v>119603.30500000001</v>
      </c>
      <c r="E12" s="29">
        <v>5328.8259999999991</v>
      </c>
      <c r="F12" s="29">
        <v>5718.8609999999999</v>
      </c>
      <c r="G12" s="29">
        <f t="shared" ref="G12" si="0">+D12+E12-F12</f>
        <v>119213.27</v>
      </c>
      <c r="H12" s="29">
        <v>4450.9449999999997</v>
      </c>
      <c r="I12" s="29">
        <v>2190.1260000000002</v>
      </c>
      <c r="J12" s="29">
        <f>+G12+H12-I12</f>
        <v>121474.08899999999</v>
      </c>
      <c r="K12" s="29">
        <v>97264.468999999997</v>
      </c>
      <c r="L12" s="29">
        <f t="shared" ref="L12" si="1">+J12-K12</f>
        <v>24209.619999999995</v>
      </c>
      <c r="M12" s="29">
        <v>2618.395</v>
      </c>
      <c r="N12" s="29">
        <v>47.094999999999999</v>
      </c>
      <c r="O12" s="29">
        <f>S11_MM4!N12+S12_MM4!P12+S13_MM4!T12+S1M_MM4!T12</f>
        <v>34718.231</v>
      </c>
      <c r="P12" s="29">
        <f>S11_MM4!O12+S12_MM4!Q12+S13_MM4!U12+S1M_MM4!U12</f>
        <v>8.6889999999998508</v>
      </c>
      <c r="Q12" s="50">
        <f t="shared" ref="Q12" si="2">+L12+M12-N12-O12-P12</f>
        <v>-7946.0000000000055</v>
      </c>
      <c r="R12" s="51"/>
      <c r="S12" s="26"/>
      <c r="T12" s="27"/>
      <c r="U12" s="26"/>
    </row>
    <row r="13" spans="1:21" ht="13.7" customHeight="1">
      <c r="A13" s="5" t="s">
        <v>106</v>
      </c>
      <c r="B13" s="29">
        <f>S11_MM4!B13+S12_MM4!B13+S13_MM4!B13+S1M_MM4!B13</f>
        <v>106321.68</v>
      </c>
      <c r="C13" s="29">
        <v>15514.021000000001</v>
      </c>
      <c r="D13" s="29">
        <f t="shared" ref="D13:D70" si="3">C13+B13</f>
        <v>121835.701</v>
      </c>
      <c r="E13" s="29">
        <v>5379.3230000000003</v>
      </c>
      <c r="F13" s="29">
        <v>6171.5789999999997</v>
      </c>
      <c r="G13" s="29">
        <f t="shared" ref="G13:G70" si="4">+D13+E13-F13</f>
        <v>121043.44500000001</v>
      </c>
      <c r="H13" s="29">
        <v>4508.6440000000002</v>
      </c>
      <c r="I13" s="29">
        <v>2172.1419999999998</v>
      </c>
      <c r="J13" s="29">
        <f t="shared" ref="J13:J70" si="5">+G13+H13-I13</f>
        <v>123379.94700000001</v>
      </c>
      <c r="K13" s="29">
        <v>99150.915000000008</v>
      </c>
      <c r="L13" s="29">
        <f t="shared" ref="L13:L70" si="6">+J13-K13</f>
        <v>24229.032000000007</v>
      </c>
      <c r="M13" s="29">
        <v>2489.8620000000005</v>
      </c>
      <c r="N13" s="29">
        <v>47.582000000000001</v>
      </c>
      <c r="O13" s="29">
        <f>S11_MM4!N13+S12_MM4!P13+S13_MM4!T13+S1M_MM4!T13</f>
        <v>36082.983</v>
      </c>
      <c r="P13" s="29">
        <f>S11_MM4!O13+S12_MM4!Q13+S13_MM4!U13+S1M_MM4!U13</f>
        <v>-0.46600000000012187</v>
      </c>
      <c r="Q13" s="50">
        <f t="shared" ref="Q13:Q70" si="7">+L13+M13-N13-O13-P13</f>
        <v>-9411.2049999999908</v>
      </c>
      <c r="R13" s="51"/>
      <c r="S13" s="26"/>
      <c r="T13" s="27"/>
      <c r="U13" s="26"/>
    </row>
    <row r="14" spans="1:21" ht="13.7" customHeight="1">
      <c r="A14" s="5" t="s">
        <v>107</v>
      </c>
      <c r="B14" s="29">
        <f>S11_MM4!B14+S12_MM4!B14+S13_MM4!B14+S1M_MM4!B14</f>
        <v>108323.78200000001</v>
      </c>
      <c r="C14" s="29">
        <v>15542.258</v>
      </c>
      <c r="D14" s="29">
        <f t="shared" si="3"/>
        <v>123866.04000000001</v>
      </c>
      <c r="E14" s="29">
        <v>5553.3069999999998</v>
      </c>
      <c r="F14" s="29">
        <v>7065.6600000000008</v>
      </c>
      <c r="G14" s="29">
        <f t="shared" si="4"/>
        <v>122353.68700000001</v>
      </c>
      <c r="H14" s="29">
        <v>4645.0849999999991</v>
      </c>
      <c r="I14" s="29">
        <v>2369.5459999999998</v>
      </c>
      <c r="J14" s="29">
        <f t="shared" si="5"/>
        <v>124629.226</v>
      </c>
      <c r="K14" s="29">
        <v>101307.79300000001</v>
      </c>
      <c r="L14" s="29">
        <f t="shared" si="6"/>
        <v>23321.43299999999</v>
      </c>
      <c r="M14" s="29">
        <v>2067.0210000000002</v>
      </c>
      <c r="N14" s="29">
        <v>47.901000000000003</v>
      </c>
      <c r="O14" s="29">
        <f>S11_MM4!N14+S12_MM4!P14+S13_MM4!T14+S1M_MM4!T14</f>
        <v>36531.585999999996</v>
      </c>
      <c r="P14" s="29">
        <f>S11_MM4!O14+S12_MM4!Q14+S13_MM4!U14+S1M_MM4!U14</f>
        <v>-9.6549999999999727</v>
      </c>
      <c r="Q14" s="50">
        <f t="shared" si="7"/>
        <v>-11181.378000000006</v>
      </c>
      <c r="R14" s="51"/>
      <c r="S14" s="26"/>
      <c r="T14" s="27"/>
      <c r="U14" s="26"/>
    </row>
    <row r="15" spans="1:21" ht="13.7" customHeight="1">
      <c r="A15" s="5" t="s">
        <v>108</v>
      </c>
      <c r="B15" s="29">
        <f>S11_MM4!B15+S12_MM4!B15+S13_MM4!B15+S1M_MM4!B15</f>
        <v>110462.856</v>
      </c>
      <c r="C15" s="29">
        <v>15636.245000000001</v>
      </c>
      <c r="D15" s="29">
        <f t="shared" si="3"/>
        <v>126099.101</v>
      </c>
      <c r="E15" s="29">
        <v>5818.4290000000001</v>
      </c>
      <c r="F15" s="29">
        <v>7545.378999999999</v>
      </c>
      <c r="G15" s="29">
        <f t="shared" si="4"/>
        <v>124372.151</v>
      </c>
      <c r="H15" s="29">
        <v>4661.3209999999999</v>
      </c>
      <c r="I15" s="29">
        <v>2414.81</v>
      </c>
      <c r="J15" s="29">
        <f t="shared" si="5"/>
        <v>126618.662</v>
      </c>
      <c r="K15" s="29">
        <v>103409.25899999999</v>
      </c>
      <c r="L15" s="29">
        <f t="shared" si="6"/>
        <v>23209.403000000006</v>
      </c>
      <c r="M15" s="29">
        <v>2042.4570000000003</v>
      </c>
      <c r="N15" s="29">
        <v>46.825000000000003</v>
      </c>
      <c r="O15" s="29">
        <f>S11_MM4!N15+S12_MM4!P15+S13_MM4!T15+S1M_MM4!T15</f>
        <v>36793.514999999999</v>
      </c>
      <c r="P15" s="29">
        <f>S11_MM4!O15+S12_MM4!Q15+S13_MM4!U15+S1M_MM4!U15</f>
        <v>-11.021000000000072</v>
      </c>
      <c r="Q15" s="50">
        <f t="shared" si="7"/>
        <v>-11577.458999999992</v>
      </c>
      <c r="R15" s="51"/>
      <c r="S15" s="26"/>
      <c r="T15" s="27"/>
      <c r="U15" s="26"/>
    </row>
    <row r="16" spans="1:21" ht="13.7" customHeight="1">
      <c r="A16" s="5" t="s">
        <v>109</v>
      </c>
      <c r="B16" s="29">
        <f>S11_MM4!B16+S12_MM4!B16+S13_MM4!B16+S1M_MM4!B16</f>
        <v>112521.66100000001</v>
      </c>
      <c r="C16" s="29">
        <v>15892.784</v>
      </c>
      <c r="D16" s="29">
        <f t="shared" si="3"/>
        <v>128414.44500000001</v>
      </c>
      <c r="E16" s="29">
        <v>6097.844000000001</v>
      </c>
      <c r="F16" s="29">
        <v>8179.223</v>
      </c>
      <c r="G16" s="29">
        <f t="shared" si="4"/>
        <v>126333.06600000002</v>
      </c>
      <c r="H16" s="29">
        <v>4822.3259999999991</v>
      </c>
      <c r="I16" s="29">
        <v>2445.0350000000003</v>
      </c>
      <c r="J16" s="29">
        <f t="shared" si="5"/>
        <v>128710.35700000002</v>
      </c>
      <c r="K16" s="29">
        <v>105642.86299999998</v>
      </c>
      <c r="L16" s="29">
        <f t="shared" si="6"/>
        <v>23067.494000000035</v>
      </c>
      <c r="M16" s="29">
        <v>1795.92</v>
      </c>
      <c r="N16" s="29">
        <v>62.247</v>
      </c>
      <c r="O16" s="29">
        <f>S11_MM4!N16+S12_MM4!P16+S13_MM4!T16+S1M_MM4!T16</f>
        <v>36953.360000000001</v>
      </c>
      <c r="P16" s="29">
        <f>S11_MM4!O16+S12_MM4!Q16+S13_MM4!U16+S1M_MM4!U16</f>
        <v>-17.63799999999992</v>
      </c>
      <c r="Q16" s="50">
        <f t="shared" si="7"/>
        <v>-12134.554999999968</v>
      </c>
      <c r="R16" s="51"/>
      <c r="S16" s="26"/>
      <c r="T16" s="27"/>
      <c r="U16" s="26"/>
    </row>
    <row r="17" spans="1:21" ht="13.7" customHeight="1">
      <c r="A17" s="5" t="s">
        <v>110</v>
      </c>
      <c r="B17" s="29">
        <f>S11_MM4!B17+S12_MM4!B17+S13_MM4!B17+S1M_MM4!B17</f>
        <v>113850.288</v>
      </c>
      <c r="C17" s="29">
        <v>15871.882000000001</v>
      </c>
      <c r="D17" s="29">
        <f t="shared" si="3"/>
        <v>129722.17</v>
      </c>
      <c r="E17" s="29">
        <v>6769.4450000000006</v>
      </c>
      <c r="F17" s="29">
        <v>8778.3850000000002</v>
      </c>
      <c r="G17" s="29">
        <f t="shared" si="4"/>
        <v>127713.23</v>
      </c>
      <c r="H17" s="29">
        <v>4951.0739999999996</v>
      </c>
      <c r="I17" s="29">
        <v>2553.4649999999997</v>
      </c>
      <c r="J17" s="29">
        <f t="shared" si="5"/>
        <v>130110.83900000001</v>
      </c>
      <c r="K17" s="29">
        <v>107235.71900000001</v>
      </c>
      <c r="L17" s="29">
        <f t="shared" si="6"/>
        <v>22875.119999999995</v>
      </c>
      <c r="M17" s="29">
        <v>1791.0569999999998</v>
      </c>
      <c r="N17" s="29">
        <v>72.384000000000015</v>
      </c>
      <c r="O17" s="29">
        <f>S11_MM4!N17+S12_MM4!P17+S13_MM4!T17+S1M_MM4!T17</f>
        <v>36350.732000000004</v>
      </c>
      <c r="P17" s="29">
        <f>S11_MM4!O17+S12_MM4!Q17+S13_MM4!U17+S1M_MM4!U17</f>
        <v>-9.4849999999999</v>
      </c>
      <c r="Q17" s="50">
        <f t="shared" si="7"/>
        <v>-11747.454000000005</v>
      </c>
      <c r="R17" s="51"/>
      <c r="S17" s="26"/>
      <c r="T17" s="27"/>
      <c r="U17" s="26"/>
    </row>
    <row r="18" spans="1:21" ht="13.7" customHeight="1">
      <c r="A18" s="5" t="s">
        <v>111</v>
      </c>
      <c r="B18" s="29">
        <f>S11_MM4!B18+S12_MM4!B18+S13_MM4!B18+S1M_MM4!B18</f>
        <v>115832.05500000001</v>
      </c>
      <c r="C18" s="29">
        <v>16141.146999999997</v>
      </c>
      <c r="D18" s="29">
        <f t="shared" si="3"/>
        <v>131973.20199999999</v>
      </c>
      <c r="E18" s="29">
        <v>7091.8130000000001</v>
      </c>
      <c r="F18" s="29">
        <v>9189.9510000000009</v>
      </c>
      <c r="G18" s="29">
        <f t="shared" si="4"/>
        <v>129875.06399999998</v>
      </c>
      <c r="H18" s="29">
        <v>5041.2670000000007</v>
      </c>
      <c r="I18" s="29">
        <v>2628.7749999999996</v>
      </c>
      <c r="J18" s="29">
        <f t="shared" si="5"/>
        <v>132287.55599999998</v>
      </c>
      <c r="K18" s="29">
        <v>109039.111</v>
      </c>
      <c r="L18" s="29">
        <f t="shared" si="6"/>
        <v>23248.444999999978</v>
      </c>
      <c r="M18" s="29">
        <v>1857.3749999999998</v>
      </c>
      <c r="N18" s="29">
        <v>81.921999999999997</v>
      </c>
      <c r="O18" s="29">
        <f>S11_MM4!N18+S12_MM4!P18+S13_MM4!T18+S1M_MM4!T18</f>
        <v>37040.976999999999</v>
      </c>
      <c r="P18" s="29">
        <f>S11_MM4!O18+S12_MM4!Q18+S13_MM4!U18+S1M_MM4!U18</f>
        <v>-3.9999999999998863</v>
      </c>
      <c r="Q18" s="50">
        <f t="shared" si="7"/>
        <v>-12013.07900000002</v>
      </c>
      <c r="R18" s="51"/>
      <c r="S18" s="26"/>
      <c r="T18" s="27"/>
      <c r="U18" s="26"/>
    </row>
    <row r="19" spans="1:21" ht="13.7" customHeight="1">
      <c r="A19" s="5" t="s">
        <v>112</v>
      </c>
      <c r="B19" s="29">
        <f>S11_MM4!B19+S12_MM4!B19+S13_MM4!B19+S1M_MM4!B19</f>
        <v>117334.76000000001</v>
      </c>
      <c r="C19" s="29">
        <v>16403.815999999999</v>
      </c>
      <c r="D19" s="29">
        <f t="shared" si="3"/>
        <v>133738.576</v>
      </c>
      <c r="E19" s="29">
        <v>7297.2170000000006</v>
      </c>
      <c r="F19" s="29">
        <v>9607.2520000000004</v>
      </c>
      <c r="G19" s="29">
        <f t="shared" si="4"/>
        <v>131428.541</v>
      </c>
      <c r="H19" s="29">
        <v>5157.82</v>
      </c>
      <c r="I19" s="29">
        <v>2674.4969999999998</v>
      </c>
      <c r="J19" s="29">
        <f t="shared" si="5"/>
        <v>133911.864</v>
      </c>
      <c r="K19" s="29">
        <v>110276.14399999999</v>
      </c>
      <c r="L19" s="29">
        <f t="shared" si="6"/>
        <v>23635.720000000016</v>
      </c>
      <c r="M19" s="29">
        <v>2063.152</v>
      </c>
      <c r="N19" s="29">
        <v>90.382999999999996</v>
      </c>
      <c r="O19" s="29">
        <f>S11_MM4!N19+S12_MM4!P19+S13_MM4!T19+S1M_MM4!T19</f>
        <v>37756.472999999998</v>
      </c>
      <c r="P19" s="29">
        <f>S11_MM4!O19+S12_MM4!Q19+S13_MM4!U19+S1M_MM4!U19</f>
        <v>18.87299999999999</v>
      </c>
      <c r="Q19" s="50">
        <f t="shared" si="7"/>
        <v>-12166.856999999982</v>
      </c>
      <c r="R19" s="51"/>
      <c r="S19" s="26"/>
      <c r="T19" s="27"/>
      <c r="U19" s="26"/>
    </row>
    <row r="20" spans="1:21" ht="13.7" customHeight="1">
      <c r="A20" s="5" t="s">
        <v>113</v>
      </c>
      <c r="B20" s="29">
        <f>S11_MM4!B20+S12_MM4!B20+S13_MM4!B20+S1M_MM4!B20</f>
        <v>119098.17599999999</v>
      </c>
      <c r="C20" s="29">
        <v>16676.833999999999</v>
      </c>
      <c r="D20" s="29">
        <f t="shared" si="3"/>
        <v>135775.00999999998</v>
      </c>
      <c r="E20" s="29">
        <v>7472.5049999999992</v>
      </c>
      <c r="F20" s="29">
        <v>9800.9940000000006</v>
      </c>
      <c r="G20" s="29">
        <f t="shared" si="4"/>
        <v>133446.52099999998</v>
      </c>
      <c r="H20" s="29">
        <v>5214.009</v>
      </c>
      <c r="I20" s="29">
        <v>2719.0059999999999</v>
      </c>
      <c r="J20" s="29">
        <f t="shared" si="5"/>
        <v>135941.52399999998</v>
      </c>
      <c r="K20" s="29">
        <v>111416.71699999999</v>
      </c>
      <c r="L20" s="29">
        <f t="shared" si="6"/>
        <v>24524.806999999986</v>
      </c>
      <c r="M20" s="29">
        <v>2182.6580000000004</v>
      </c>
      <c r="N20" s="29">
        <v>86.876999999999995</v>
      </c>
      <c r="O20" s="29">
        <f>S11_MM4!N20+S12_MM4!P20+S13_MM4!T20+S1M_MM4!T20</f>
        <v>38230.834999999999</v>
      </c>
      <c r="P20" s="29">
        <f>S11_MM4!O20+S12_MM4!Q20+S13_MM4!U20+S1M_MM4!U20</f>
        <v>16.614000000000033</v>
      </c>
      <c r="Q20" s="50">
        <f t="shared" si="7"/>
        <v>-11626.861000000014</v>
      </c>
      <c r="R20" s="51"/>
      <c r="S20" s="26"/>
      <c r="T20" s="27"/>
      <c r="U20" s="26"/>
    </row>
    <row r="21" spans="1:21" ht="13.7" customHeight="1">
      <c r="A21" s="5" t="s">
        <v>114</v>
      </c>
      <c r="B21" s="29">
        <f>S11_MM4!B21+S12_MM4!B21+S13_MM4!B21+S1M_MM4!B21</f>
        <v>121011.995</v>
      </c>
      <c r="C21" s="29">
        <v>16902.503000000001</v>
      </c>
      <c r="D21" s="29">
        <f t="shared" si="3"/>
        <v>137914.49799999999</v>
      </c>
      <c r="E21" s="29">
        <v>7215.1540000000005</v>
      </c>
      <c r="F21" s="29">
        <v>9635.8369999999995</v>
      </c>
      <c r="G21" s="29">
        <f t="shared" si="4"/>
        <v>135493.815</v>
      </c>
      <c r="H21" s="29">
        <v>5179.2129999999988</v>
      </c>
      <c r="I21" s="29">
        <v>2836.0029999999997</v>
      </c>
      <c r="J21" s="29">
        <f t="shared" si="5"/>
        <v>137837.02499999999</v>
      </c>
      <c r="K21" s="29">
        <v>112730.67199999999</v>
      </c>
      <c r="L21" s="29">
        <f t="shared" si="6"/>
        <v>25106.353000000003</v>
      </c>
      <c r="M21" s="29">
        <v>2375.7339999999999</v>
      </c>
      <c r="N21" s="29">
        <v>77.918999999999983</v>
      </c>
      <c r="O21" s="29">
        <f>S11_MM4!N21+S12_MM4!P21+S13_MM4!T21+S1M_MM4!T21</f>
        <v>38707.987000000001</v>
      </c>
      <c r="P21" s="29">
        <f>S11_MM4!O21+S12_MM4!Q21+S13_MM4!U21+S1M_MM4!U21</f>
        <v>14.593000000000075</v>
      </c>
      <c r="Q21" s="50">
        <f t="shared" si="7"/>
        <v>-11318.412</v>
      </c>
      <c r="R21" s="51"/>
      <c r="S21" s="26"/>
      <c r="T21" s="27"/>
      <c r="U21" s="26"/>
    </row>
    <row r="22" spans="1:21" ht="13.7" customHeight="1">
      <c r="A22" s="5" t="s">
        <v>115</v>
      </c>
      <c r="B22" s="29">
        <f>S11_MM4!B22+S12_MM4!B22+S13_MM4!B22+S1M_MM4!B22</f>
        <v>122527.712</v>
      </c>
      <c r="C22" s="29">
        <v>17268.736000000001</v>
      </c>
      <c r="D22" s="29">
        <f t="shared" si="3"/>
        <v>139796.448</v>
      </c>
      <c r="E22" s="29">
        <v>7111.2510000000002</v>
      </c>
      <c r="F22" s="29">
        <v>9416.7969999999987</v>
      </c>
      <c r="G22" s="29">
        <f t="shared" si="4"/>
        <v>137490.902</v>
      </c>
      <c r="H22" s="29">
        <v>4956.8860000000004</v>
      </c>
      <c r="I22" s="29">
        <v>2832.0829999999996</v>
      </c>
      <c r="J22" s="29">
        <f t="shared" si="5"/>
        <v>139615.70499999999</v>
      </c>
      <c r="K22" s="29">
        <v>114162.53099999999</v>
      </c>
      <c r="L22" s="29">
        <f t="shared" si="6"/>
        <v>25453.173999999999</v>
      </c>
      <c r="M22" s="29">
        <v>2769.038</v>
      </c>
      <c r="N22" s="29">
        <v>87.42</v>
      </c>
      <c r="O22" s="29">
        <f>S11_MM4!N22+S12_MM4!P22+S13_MM4!T22+S1M_MM4!T22</f>
        <v>38398.266000000003</v>
      </c>
      <c r="P22" s="29">
        <f>S11_MM4!O22+S12_MM4!Q22+S13_MM4!U22+S1M_MM4!U22</f>
        <v>16.277999999999906</v>
      </c>
      <c r="Q22" s="50">
        <f t="shared" si="7"/>
        <v>-10279.752000000002</v>
      </c>
      <c r="R22" s="51"/>
      <c r="S22" s="26"/>
      <c r="T22" s="27"/>
      <c r="U22" s="26"/>
    </row>
    <row r="23" spans="1:21" ht="13.7" customHeight="1">
      <c r="A23" s="5" t="s">
        <v>116</v>
      </c>
      <c r="B23" s="29">
        <f>S11_MM4!B23+S12_MM4!B23+S13_MM4!B23+S1M_MM4!B23</f>
        <v>124041.842</v>
      </c>
      <c r="C23" s="29">
        <v>17670.713</v>
      </c>
      <c r="D23" s="29">
        <f t="shared" si="3"/>
        <v>141712.55499999999</v>
      </c>
      <c r="E23" s="29">
        <v>6846.2960000000003</v>
      </c>
      <c r="F23" s="29">
        <v>9224.0839999999989</v>
      </c>
      <c r="G23" s="29">
        <f t="shared" si="4"/>
        <v>139334.76699999999</v>
      </c>
      <c r="H23" s="29">
        <v>4720.7650000000003</v>
      </c>
      <c r="I23" s="29">
        <v>2951.0969999999998</v>
      </c>
      <c r="J23" s="29">
        <f t="shared" si="5"/>
        <v>141104.435</v>
      </c>
      <c r="K23" s="29">
        <v>115855.45799999998</v>
      </c>
      <c r="L23" s="29">
        <f t="shared" si="6"/>
        <v>25248.977000000014</v>
      </c>
      <c r="M23" s="29">
        <v>2438.5250000000001</v>
      </c>
      <c r="N23" s="29">
        <v>78.475999999999999</v>
      </c>
      <c r="O23" s="29">
        <f>S11_MM4!N23+S12_MM4!P23+S13_MM4!T23+S1M_MM4!T23</f>
        <v>38012.089999999997</v>
      </c>
      <c r="P23" s="29">
        <f>S11_MM4!O23+S12_MM4!Q23+S13_MM4!U23+S1M_MM4!U23</f>
        <v>0.22900000000004184</v>
      </c>
      <c r="Q23" s="50">
        <f t="shared" si="7"/>
        <v>-10403.29299999998</v>
      </c>
      <c r="R23" s="51"/>
      <c r="S23" s="26"/>
      <c r="T23" s="27"/>
      <c r="U23" s="26"/>
    </row>
    <row r="24" spans="1:21" ht="13.7" customHeight="1">
      <c r="A24" s="5" t="s">
        <v>117</v>
      </c>
      <c r="B24" s="29">
        <f>S11_MM4!B24+S12_MM4!B24+S13_MM4!B24+S1M_MM4!B24</f>
        <v>124721.51800000001</v>
      </c>
      <c r="C24" s="29">
        <v>17832.743000000002</v>
      </c>
      <c r="D24" s="29">
        <f t="shared" si="3"/>
        <v>142554.261</v>
      </c>
      <c r="E24" s="29">
        <v>6594.9769999999999</v>
      </c>
      <c r="F24" s="29">
        <v>8753.36</v>
      </c>
      <c r="G24" s="29">
        <f t="shared" si="4"/>
        <v>140395.87800000003</v>
      </c>
      <c r="H24" s="29">
        <v>4751.2359999999999</v>
      </c>
      <c r="I24" s="29">
        <v>3191.2960000000003</v>
      </c>
      <c r="J24" s="29">
        <f t="shared" si="5"/>
        <v>141955.81800000003</v>
      </c>
      <c r="K24" s="29">
        <v>117261.15299999999</v>
      </c>
      <c r="L24" s="29">
        <f t="shared" si="6"/>
        <v>24694.665000000037</v>
      </c>
      <c r="M24" s="29">
        <v>2750.3470000000002</v>
      </c>
      <c r="N24" s="29">
        <v>70.499999999999986</v>
      </c>
      <c r="O24" s="29">
        <f>S11_MM4!N24+S12_MM4!P24+S13_MM4!T24+S1M_MM4!T24</f>
        <v>36927.729000000007</v>
      </c>
      <c r="P24" s="29">
        <f>S11_MM4!O24+S12_MM4!Q24+S13_MM4!U24+S1M_MM4!U24</f>
        <v>-1.8980000000000246</v>
      </c>
      <c r="Q24" s="50">
        <f t="shared" si="7"/>
        <v>-9551.3189999999686</v>
      </c>
      <c r="R24" s="51"/>
      <c r="S24" s="26"/>
      <c r="T24" s="27"/>
      <c r="U24" s="26"/>
    </row>
    <row r="25" spans="1:21" ht="13.7" customHeight="1">
      <c r="A25" s="5" t="s">
        <v>118</v>
      </c>
      <c r="B25" s="29">
        <f>S11_MM4!B25+S12_MM4!B25+S13_MM4!B25+S1M_MM4!B25</f>
        <v>125298.477</v>
      </c>
      <c r="C25" s="29">
        <v>17826.677</v>
      </c>
      <c r="D25" s="29">
        <f t="shared" si="3"/>
        <v>143125.15400000001</v>
      </c>
      <c r="E25" s="29">
        <v>6653.8530000000001</v>
      </c>
      <c r="F25" s="29">
        <v>8543.3559999999998</v>
      </c>
      <c r="G25" s="29">
        <f t="shared" si="4"/>
        <v>141235.65100000001</v>
      </c>
      <c r="H25" s="29">
        <v>4606.6500000000005</v>
      </c>
      <c r="I25" s="29">
        <v>3257.9230000000002</v>
      </c>
      <c r="J25" s="29">
        <f t="shared" si="5"/>
        <v>142584.378</v>
      </c>
      <c r="K25" s="29">
        <v>118453.94699999999</v>
      </c>
      <c r="L25" s="29">
        <f t="shared" si="6"/>
        <v>24130.431000000011</v>
      </c>
      <c r="M25" s="29">
        <v>3126.145</v>
      </c>
      <c r="N25" s="29">
        <v>63.496000000000002</v>
      </c>
      <c r="O25" s="29">
        <f>S11_MM4!N25+S12_MM4!P25+S13_MM4!T25+S1M_MM4!T25</f>
        <v>35367.985000000001</v>
      </c>
      <c r="P25" s="29">
        <f>S11_MM4!O25+S12_MM4!Q25+S13_MM4!U25+S1M_MM4!U25</f>
        <v>-13.825000000000045</v>
      </c>
      <c r="Q25" s="50">
        <f t="shared" si="7"/>
        <v>-8161.0799999999881</v>
      </c>
      <c r="R25" s="51"/>
      <c r="S25" s="26"/>
      <c r="T25" s="27"/>
      <c r="U25" s="26"/>
    </row>
    <row r="26" spans="1:21" ht="13.7" customHeight="1">
      <c r="A26" s="5" t="s">
        <v>119</v>
      </c>
      <c r="B26" s="29">
        <f>S11_MM4!B26+S12_MM4!B26+S13_MM4!B26+S1M_MM4!B26</f>
        <v>125604.60499999998</v>
      </c>
      <c r="C26" s="29">
        <v>17639.718000000001</v>
      </c>
      <c r="D26" s="29">
        <f t="shared" si="3"/>
        <v>143244.32299999997</v>
      </c>
      <c r="E26" s="29">
        <v>6479.6660000000002</v>
      </c>
      <c r="F26" s="29">
        <v>8193.2379999999994</v>
      </c>
      <c r="G26" s="29">
        <f t="shared" si="4"/>
        <v>141530.75099999996</v>
      </c>
      <c r="H26" s="29">
        <v>4496.5609999999997</v>
      </c>
      <c r="I26" s="29">
        <v>3291.6260000000007</v>
      </c>
      <c r="J26" s="29">
        <f t="shared" si="5"/>
        <v>142735.68599999996</v>
      </c>
      <c r="K26" s="29">
        <v>119353.60399999999</v>
      </c>
      <c r="L26" s="29">
        <f t="shared" si="6"/>
        <v>23382.081999999966</v>
      </c>
      <c r="M26" s="29">
        <v>3065.8109999999997</v>
      </c>
      <c r="N26" s="29">
        <v>54.003</v>
      </c>
      <c r="O26" s="29">
        <f>S11_MM4!N26+S12_MM4!P26+S13_MM4!T26+S1M_MM4!T26</f>
        <v>33481.932000000001</v>
      </c>
      <c r="P26" s="29">
        <f>S11_MM4!O26+S12_MM4!Q26+S13_MM4!U26+S1M_MM4!U26</f>
        <v>-11.885999999999967</v>
      </c>
      <c r="Q26" s="50">
        <f t="shared" si="7"/>
        <v>-7076.1560000000336</v>
      </c>
      <c r="R26" s="51"/>
      <c r="S26" s="26"/>
      <c r="T26" s="27"/>
      <c r="U26" s="26"/>
    </row>
    <row r="27" spans="1:21" ht="13.7" customHeight="1">
      <c r="A27" s="5" t="s">
        <v>120</v>
      </c>
      <c r="B27" s="29">
        <f>S11_MM4!B27+S12_MM4!B27+S13_MM4!B27+S1M_MM4!B27</f>
        <v>126446.561</v>
      </c>
      <c r="C27" s="29">
        <v>17647.314999999999</v>
      </c>
      <c r="D27" s="29">
        <f t="shared" si="3"/>
        <v>144093.87599999999</v>
      </c>
      <c r="E27" s="29">
        <v>6599.7259999999997</v>
      </c>
      <c r="F27" s="29">
        <v>7982.0149999999994</v>
      </c>
      <c r="G27" s="29">
        <f t="shared" si="4"/>
        <v>142711.587</v>
      </c>
      <c r="H27" s="29">
        <v>4411.634</v>
      </c>
      <c r="I27" s="29">
        <v>3252.393</v>
      </c>
      <c r="J27" s="29">
        <f t="shared" si="5"/>
        <v>143870.82799999998</v>
      </c>
      <c r="K27" s="29">
        <v>120445.98300000001</v>
      </c>
      <c r="L27" s="29">
        <f t="shared" si="6"/>
        <v>23424.844999999972</v>
      </c>
      <c r="M27" s="29">
        <v>3339.35</v>
      </c>
      <c r="N27" s="29">
        <v>72.52</v>
      </c>
      <c r="O27" s="29">
        <f>S11_MM4!N27+S12_MM4!P27+S13_MM4!T27+S1M_MM4!T27</f>
        <v>32963.468000000001</v>
      </c>
      <c r="P27" s="29">
        <f>S11_MM4!O27+S12_MM4!Q27+S13_MM4!U27+S1M_MM4!U27</f>
        <v>-13.054000000000087</v>
      </c>
      <c r="Q27" s="50">
        <f t="shared" si="7"/>
        <v>-6258.7390000000305</v>
      </c>
      <c r="R27" s="51"/>
      <c r="S27" s="26"/>
      <c r="T27" s="27"/>
      <c r="U27" s="26"/>
    </row>
    <row r="28" spans="1:21" ht="13.7" customHeight="1">
      <c r="A28" s="5" t="s">
        <v>121</v>
      </c>
      <c r="B28" s="29">
        <f>S11_MM4!B28+S12_MM4!B28+S13_MM4!B28+S1M_MM4!B28</f>
        <v>127734.25099999999</v>
      </c>
      <c r="C28" s="29">
        <v>18333.608</v>
      </c>
      <c r="D28" s="29">
        <f t="shared" si="3"/>
        <v>146067.859</v>
      </c>
      <c r="E28" s="29">
        <v>6650.2309999999989</v>
      </c>
      <c r="F28" s="29">
        <v>8114.9320000000007</v>
      </c>
      <c r="G28" s="29">
        <f t="shared" si="4"/>
        <v>144603.158</v>
      </c>
      <c r="H28" s="29">
        <v>4259.5389999999998</v>
      </c>
      <c r="I28" s="29">
        <v>3146.8649999999998</v>
      </c>
      <c r="J28" s="29">
        <f t="shared" si="5"/>
        <v>145715.83199999999</v>
      </c>
      <c r="K28" s="29">
        <v>121659.71199999998</v>
      </c>
      <c r="L28" s="29">
        <f t="shared" si="6"/>
        <v>24056.12000000001</v>
      </c>
      <c r="M28" s="29">
        <v>3260.4810000000002</v>
      </c>
      <c r="N28" s="29">
        <v>67.986999999999995</v>
      </c>
      <c r="O28" s="29">
        <f>S11_MM4!N28+S12_MM4!P28+S13_MM4!T28+S1M_MM4!T28</f>
        <v>33763.152999999998</v>
      </c>
      <c r="P28" s="29">
        <f>S11_MM4!O28+S12_MM4!Q28+S13_MM4!U28+S1M_MM4!U28</f>
        <v>-13.128000000000043</v>
      </c>
      <c r="Q28" s="50">
        <f t="shared" si="7"/>
        <v>-6501.4109999999901</v>
      </c>
      <c r="R28" s="51"/>
      <c r="S28" s="26"/>
      <c r="T28" s="27"/>
      <c r="U28" s="26"/>
    </row>
    <row r="29" spans="1:21" ht="13.7" customHeight="1">
      <c r="A29" s="5" t="s">
        <v>122</v>
      </c>
      <c r="B29" s="29">
        <f>S11_MM4!B29+S12_MM4!B29+S13_MM4!B29+S1M_MM4!B29</f>
        <v>129230.63800000001</v>
      </c>
      <c r="C29" s="29">
        <v>18218.689999999999</v>
      </c>
      <c r="D29" s="29">
        <f t="shared" si="3"/>
        <v>147449.32800000001</v>
      </c>
      <c r="E29" s="29">
        <v>6639.5990000000002</v>
      </c>
      <c r="F29" s="29">
        <v>8253.643</v>
      </c>
      <c r="G29" s="29">
        <f t="shared" si="4"/>
        <v>145835.28399999999</v>
      </c>
      <c r="H29" s="29">
        <v>4259.5949999999993</v>
      </c>
      <c r="I29" s="29">
        <v>3162.2310000000002</v>
      </c>
      <c r="J29" s="29">
        <f t="shared" si="5"/>
        <v>146932.64799999999</v>
      </c>
      <c r="K29" s="29">
        <v>122951.50200000001</v>
      </c>
      <c r="L29" s="29">
        <f t="shared" si="6"/>
        <v>23981.145999999979</v>
      </c>
      <c r="M29" s="29">
        <v>3266.2350000000006</v>
      </c>
      <c r="N29" s="29">
        <v>85.584999999999994</v>
      </c>
      <c r="O29" s="29">
        <f>S11_MM4!N29+S12_MM4!P29+S13_MM4!T29+S1M_MM4!T29</f>
        <v>34462.040999999997</v>
      </c>
      <c r="P29" s="29">
        <f>S11_MM4!O29+S12_MM4!Q29+S13_MM4!U29+S1M_MM4!U29</f>
        <v>4.4559999999999036</v>
      </c>
      <c r="Q29" s="50">
        <f t="shared" si="7"/>
        <v>-7304.7010000000173</v>
      </c>
      <c r="R29" s="51"/>
      <c r="S29" s="26"/>
      <c r="T29" s="27"/>
      <c r="U29" s="26"/>
    </row>
    <row r="30" spans="1:21" ht="13.7" customHeight="1">
      <c r="A30" s="5" t="s">
        <v>123</v>
      </c>
      <c r="B30" s="29">
        <f>S11_MM4!B30+S12_MM4!B30+S13_MM4!B30+S1M_MM4!B30</f>
        <v>130707.16899999999</v>
      </c>
      <c r="C30" s="29">
        <v>18765.763999999999</v>
      </c>
      <c r="D30" s="29">
        <f t="shared" si="3"/>
        <v>149472.93299999999</v>
      </c>
      <c r="E30" s="29">
        <v>6996.7570000000005</v>
      </c>
      <c r="F30" s="29">
        <v>8686.128999999999</v>
      </c>
      <c r="G30" s="29">
        <f t="shared" si="4"/>
        <v>147783.56100000002</v>
      </c>
      <c r="H30" s="29">
        <v>4434.2419999999993</v>
      </c>
      <c r="I30" s="29">
        <v>3134.6190000000001</v>
      </c>
      <c r="J30" s="29">
        <f t="shared" si="5"/>
        <v>149083.18400000001</v>
      </c>
      <c r="K30" s="29">
        <v>124518.139</v>
      </c>
      <c r="L30" s="29">
        <f t="shared" si="6"/>
        <v>24565.045000000013</v>
      </c>
      <c r="M30" s="29">
        <v>2945.2950000000001</v>
      </c>
      <c r="N30" s="29">
        <v>86.77300000000001</v>
      </c>
      <c r="O30" s="29">
        <f>S11_MM4!N30+S12_MM4!P30+S13_MM4!T30+S1M_MM4!T30</f>
        <v>35566.118999999999</v>
      </c>
      <c r="P30" s="29">
        <f>S11_MM4!O30+S12_MM4!Q30+S13_MM4!U30+S1M_MM4!U30</f>
        <v>-3.3990000000000009</v>
      </c>
      <c r="Q30" s="50">
        <f t="shared" si="7"/>
        <v>-8139.1529999999884</v>
      </c>
      <c r="R30" s="51"/>
      <c r="S30" s="26"/>
      <c r="T30" s="27"/>
      <c r="U30" s="26"/>
    </row>
    <row r="31" spans="1:21" ht="13.7" customHeight="1">
      <c r="A31" s="5" t="s">
        <v>124</v>
      </c>
      <c r="B31" s="29">
        <f>S11_MM4!B31+S12_MM4!B31+S13_MM4!B31+S1M_MM4!B31</f>
        <v>131916.818</v>
      </c>
      <c r="C31" s="29">
        <v>19169.192999999999</v>
      </c>
      <c r="D31" s="29">
        <f t="shared" si="3"/>
        <v>151086.011</v>
      </c>
      <c r="E31" s="29">
        <v>7273.0280000000002</v>
      </c>
      <c r="F31" s="29">
        <v>9077.9499999999989</v>
      </c>
      <c r="G31" s="29">
        <f t="shared" si="4"/>
        <v>149281.08899999998</v>
      </c>
      <c r="H31" s="29">
        <v>4577.9110000000001</v>
      </c>
      <c r="I31" s="29">
        <v>3152.835</v>
      </c>
      <c r="J31" s="29">
        <f t="shared" si="5"/>
        <v>150706.16499999998</v>
      </c>
      <c r="K31" s="29">
        <v>126016.78499999999</v>
      </c>
      <c r="L31" s="29">
        <f t="shared" si="6"/>
        <v>24689.37999999999</v>
      </c>
      <c r="M31" s="29">
        <v>2661.9820000000004</v>
      </c>
      <c r="N31" s="29">
        <v>67.625000000000014</v>
      </c>
      <c r="O31" s="29">
        <f>S11_MM4!N31+S12_MM4!P31+S13_MM4!T31+S1M_MM4!T31</f>
        <v>36318.671000000002</v>
      </c>
      <c r="P31" s="29">
        <f>S11_MM4!O31+S12_MM4!Q31+S13_MM4!U31+S1M_MM4!U31</f>
        <v>-45.075000000000045</v>
      </c>
      <c r="Q31" s="50">
        <f t="shared" si="7"/>
        <v>-8989.8590000000113</v>
      </c>
      <c r="R31" s="51"/>
      <c r="S31" s="26"/>
      <c r="T31" s="27"/>
      <c r="U31" s="26"/>
    </row>
    <row r="32" spans="1:21" ht="13.7" customHeight="1">
      <c r="A32" s="5" t="s">
        <v>125</v>
      </c>
      <c r="B32" s="29">
        <f>S11_MM4!B32+S12_MM4!B32+S13_MM4!B32+S1M_MM4!B32</f>
        <v>133144.79300000001</v>
      </c>
      <c r="C32" s="29">
        <v>19103.593999999997</v>
      </c>
      <c r="D32" s="29">
        <f t="shared" si="3"/>
        <v>152248.38699999999</v>
      </c>
      <c r="E32" s="29">
        <v>7396.0780000000013</v>
      </c>
      <c r="F32" s="29">
        <v>9309.0159999999996</v>
      </c>
      <c r="G32" s="29">
        <f t="shared" si="4"/>
        <v>150335.44899999999</v>
      </c>
      <c r="H32" s="29">
        <v>4756.8050000000003</v>
      </c>
      <c r="I32" s="29">
        <v>3354.1040000000003</v>
      </c>
      <c r="J32" s="29">
        <f t="shared" si="5"/>
        <v>151738.15</v>
      </c>
      <c r="K32" s="29">
        <v>127958.93500000001</v>
      </c>
      <c r="L32" s="29">
        <f t="shared" si="6"/>
        <v>23779.214999999982</v>
      </c>
      <c r="M32" s="29">
        <v>2644.5159999999996</v>
      </c>
      <c r="N32" s="29">
        <v>69.478999999999999</v>
      </c>
      <c r="O32" s="29">
        <f>S11_MM4!N32+S12_MM4!P32+S13_MM4!T32+S1M_MM4!T32</f>
        <v>36272.148999999998</v>
      </c>
      <c r="P32" s="29">
        <f>S11_MM4!O32+S12_MM4!Q32+S13_MM4!U32+S1M_MM4!U32</f>
        <v>-38.327999999999975</v>
      </c>
      <c r="Q32" s="50">
        <f t="shared" si="7"/>
        <v>-9879.5690000000159</v>
      </c>
      <c r="R32" s="51"/>
      <c r="S32" s="26"/>
      <c r="T32" s="27"/>
      <c r="U32" s="26"/>
    </row>
    <row r="33" spans="1:21" ht="13.7" customHeight="1">
      <c r="A33" s="5" t="s">
        <v>126</v>
      </c>
      <c r="B33" s="29">
        <f>S11_MM4!B33+S12_MM4!B33+S13_MM4!B33+S1M_MM4!B33</f>
        <v>134209.46</v>
      </c>
      <c r="C33" s="29">
        <v>19490.700999999997</v>
      </c>
      <c r="D33" s="29">
        <f t="shared" si="3"/>
        <v>153700.16099999999</v>
      </c>
      <c r="E33" s="29">
        <v>7724.2009999999991</v>
      </c>
      <c r="F33" s="29">
        <v>9684.5619999999999</v>
      </c>
      <c r="G33" s="29">
        <f t="shared" si="4"/>
        <v>151739.79999999999</v>
      </c>
      <c r="H33" s="29">
        <v>4773.9800000000005</v>
      </c>
      <c r="I33" s="29">
        <v>3529.3879999999999</v>
      </c>
      <c r="J33" s="29">
        <f t="shared" si="5"/>
        <v>152984.39199999999</v>
      </c>
      <c r="K33" s="29">
        <v>129871.61199999999</v>
      </c>
      <c r="L33" s="29">
        <f t="shared" si="6"/>
        <v>23112.78</v>
      </c>
      <c r="M33" s="29">
        <v>2242.3070000000002</v>
      </c>
      <c r="N33" s="29">
        <v>74.087000000000003</v>
      </c>
      <c r="O33" s="29">
        <f>S11_MM4!N33+S12_MM4!P33+S13_MM4!T33+S1M_MM4!T33</f>
        <v>36545.035000000003</v>
      </c>
      <c r="P33" s="29">
        <f>S11_MM4!O33+S12_MM4!Q33+S13_MM4!U33+S1M_MM4!U33</f>
        <v>-51.756000000000085</v>
      </c>
      <c r="Q33" s="50">
        <f t="shared" si="7"/>
        <v>-11212.279000000004</v>
      </c>
      <c r="R33" s="51"/>
      <c r="S33" s="26"/>
      <c r="T33" s="27"/>
      <c r="U33" s="26"/>
    </row>
    <row r="34" spans="1:21" ht="13.7" customHeight="1">
      <c r="A34" s="5" t="s">
        <v>127</v>
      </c>
      <c r="B34" s="29">
        <f>S11_MM4!B34+S12_MM4!B34+S13_MM4!B34+S1M_MM4!B34</f>
        <v>135239.91</v>
      </c>
      <c r="C34" s="29">
        <v>20250.623000000003</v>
      </c>
      <c r="D34" s="29">
        <f t="shared" si="3"/>
        <v>155490.533</v>
      </c>
      <c r="E34" s="29">
        <v>7909.4439999999995</v>
      </c>
      <c r="F34" s="29">
        <v>9966.0500000000011</v>
      </c>
      <c r="G34" s="29">
        <f t="shared" si="4"/>
        <v>153433.927</v>
      </c>
      <c r="H34" s="29">
        <v>4797.9590000000007</v>
      </c>
      <c r="I34" s="29">
        <v>3526.12</v>
      </c>
      <c r="J34" s="29">
        <f t="shared" si="5"/>
        <v>154705.766</v>
      </c>
      <c r="K34" s="29">
        <v>131862.25899999999</v>
      </c>
      <c r="L34" s="29">
        <f t="shared" si="6"/>
        <v>22843.507000000012</v>
      </c>
      <c r="M34" s="29">
        <v>2436.3490000000002</v>
      </c>
      <c r="N34" s="29">
        <v>69.330000000000013</v>
      </c>
      <c r="O34" s="29">
        <f>S11_MM4!N34+S12_MM4!P34+S13_MM4!T34+S1M_MM4!T34</f>
        <v>37265.279999999999</v>
      </c>
      <c r="P34" s="29">
        <f>S11_MM4!O34+S12_MM4!Q34+S13_MM4!U34+S1M_MM4!U34</f>
        <v>-54.718999999999824</v>
      </c>
      <c r="Q34" s="50">
        <f t="shared" si="7"/>
        <v>-12000.034999999987</v>
      </c>
      <c r="R34" s="51"/>
      <c r="S34" s="26"/>
      <c r="T34" s="27"/>
      <c r="U34" s="26"/>
    </row>
    <row r="35" spans="1:21" ht="13.7" customHeight="1">
      <c r="A35" s="5" t="s">
        <v>128</v>
      </c>
      <c r="B35" s="29">
        <f>S11_MM4!B35+S12_MM4!B35+S13_MM4!B35+S1M_MM4!B35</f>
        <v>136218.571</v>
      </c>
      <c r="C35" s="29">
        <v>20459.467000000001</v>
      </c>
      <c r="D35" s="29">
        <f t="shared" si="3"/>
        <v>156678.038</v>
      </c>
      <c r="E35" s="29">
        <v>7988.5159999999996</v>
      </c>
      <c r="F35" s="29">
        <v>10197.571</v>
      </c>
      <c r="G35" s="29">
        <f t="shared" si="4"/>
        <v>154468.98300000001</v>
      </c>
      <c r="H35" s="29">
        <v>4638.5590000000002</v>
      </c>
      <c r="I35" s="29">
        <v>3839.8249999999998</v>
      </c>
      <c r="J35" s="29">
        <f t="shared" si="5"/>
        <v>155267.717</v>
      </c>
      <c r="K35" s="29">
        <v>133404.459</v>
      </c>
      <c r="L35" s="29">
        <f t="shared" si="6"/>
        <v>21863.258000000002</v>
      </c>
      <c r="M35" s="29">
        <v>2473.4079999999999</v>
      </c>
      <c r="N35" s="29">
        <v>81.799000000000007</v>
      </c>
      <c r="O35" s="29">
        <f>S11_MM4!N35+S12_MM4!P35+S13_MM4!T35+S1M_MM4!T35</f>
        <v>37122.129000000001</v>
      </c>
      <c r="P35" s="29">
        <f>S11_MM4!O35+S12_MM4!Q35+S13_MM4!U35+S1M_MM4!U35</f>
        <v>-43.389000000000124</v>
      </c>
      <c r="Q35" s="50">
        <f t="shared" si="7"/>
        <v>-12823.873</v>
      </c>
      <c r="R35" s="51"/>
      <c r="S35" s="26"/>
      <c r="T35" s="27"/>
      <c r="U35" s="26"/>
    </row>
    <row r="36" spans="1:21" ht="13.7" customHeight="1">
      <c r="A36" s="5" t="s">
        <v>129</v>
      </c>
      <c r="B36" s="29">
        <f>S11_MM4!B36+S12_MM4!B36+S13_MM4!B36+S1M_MM4!B36</f>
        <v>137485.71600000001</v>
      </c>
      <c r="C36" s="29">
        <v>21066.989000000001</v>
      </c>
      <c r="D36" s="29">
        <f t="shared" si="3"/>
        <v>158552.70500000002</v>
      </c>
      <c r="E36" s="29">
        <v>8717.5519999999997</v>
      </c>
      <c r="F36" s="29">
        <v>10823.499</v>
      </c>
      <c r="G36" s="29">
        <f t="shared" si="4"/>
        <v>156446.758</v>
      </c>
      <c r="H36" s="29">
        <v>4663.5609999999997</v>
      </c>
      <c r="I36" s="29">
        <v>4159.2129999999997</v>
      </c>
      <c r="J36" s="29">
        <f t="shared" si="5"/>
        <v>156951.106</v>
      </c>
      <c r="K36" s="29">
        <v>135431.84400000001</v>
      </c>
      <c r="L36" s="29">
        <f t="shared" si="6"/>
        <v>21519.261999999988</v>
      </c>
      <c r="M36" s="29">
        <v>2293.7340000000004</v>
      </c>
      <c r="N36" s="29">
        <v>91.779000000000011</v>
      </c>
      <c r="O36" s="29">
        <f>S11_MM4!N36+S12_MM4!P36+S13_MM4!T36+S1M_MM4!T36</f>
        <v>37035.713000000003</v>
      </c>
      <c r="P36" s="29">
        <f>S11_MM4!O36+S12_MM4!Q36+S13_MM4!U36+S1M_MM4!U36</f>
        <v>-48.491999999999962</v>
      </c>
      <c r="Q36" s="50">
        <f t="shared" si="7"/>
        <v>-13266.004000000014</v>
      </c>
      <c r="R36" s="51"/>
      <c r="S36" s="26"/>
      <c r="T36" s="27"/>
      <c r="U36" s="26"/>
    </row>
    <row r="37" spans="1:21" ht="13.7" customHeight="1">
      <c r="A37" s="5" t="s">
        <v>130</v>
      </c>
      <c r="B37" s="29">
        <f>S11_MM4!B37+S12_MM4!B37+S13_MM4!B37+S1M_MM4!B37</f>
        <v>138543.85399999999</v>
      </c>
      <c r="C37" s="29">
        <v>21627.726999999999</v>
      </c>
      <c r="D37" s="29">
        <f t="shared" si="3"/>
        <v>160171.58100000001</v>
      </c>
      <c r="E37" s="29">
        <v>9363.9219999999987</v>
      </c>
      <c r="F37" s="29">
        <v>11985.738000000001</v>
      </c>
      <c r="G37" s="29">
        <f t="shared" si="4"/>
        <v>157549.76499999998</v>
      </c>
      <c r="H37" s="29">
        <v>4885.3519999999999</v>
      </c>
      <c r="I37" s="29">
        <v>4269.5369999999994</v>
      </c>
      <c r="J37" s="29">
        <f t="shared" si="5"/>
        <v>158165.57999999999</v>
      </c>
      <c r="K37" s="29">
        <v>136594.04399999999</v>
      </c>
      <c r="L37" s="29">
        <f t="shared" si="6"/>
        <v>21571.535999999993</v>
      </c>
      <c r="M37" s="29">
        <v>2491.4270000000001</v>
      </c>
      <c r="N37" s="29">
        <v>122.08500000000001</v>
      </c>
      <c r="O37" s="29">
        <f>S11_MM4!N37+S12_MM4!P37+S13_MM4!T37+S1M_MM4!T37</f>
        <v>37954.762999999999</v>
      </c>
      <c r="P37" s="29">
        <f>S11_MM4!O37+S12_MM4!Q37+S13_MM4!U37+S1M_MM4!U37</f>
        <v>-18.522000000000162</v>
      </c>
      <c r="Q37" s="50">
        <f t="shared" si="7"/>
        <v>-13995.363000000005</v>
      </c>
      <c r="R37" s="51"/>
      <c r="S37" s="26"/>
      <c r="T37" s="27"/>
      <c r="U37" s="26"/>
    </row>
    <row r="38" spans="1:21" ht="13.7" customHeight="1">
      <c r="A38" s="5" t="s">
        <v>131</v>
      </c>
      <c r="B38" s="29">
        <f>S11_MM4!B38+S12_MM4!B38+S13_MM4!B38+S1M_MM4!B38</f>
        <v>140501.296</v>
      </c>
      <c r="C38" s="29">
        <v>21679.798999999999</v>
      </c>
      <c r="D38" s="29">
        <f t="shared" si="3"/>
        <v>162181.095</v>
      </c>
      <c r="E38" s="29">
        <v>10311.388999999999</v>
      </c>
      <c r="F38" s="29">
        <v>13612.395</v>
      </c>
      <c r="G38" s="29">
        <f t="shared" si="4"/>
        <v>158880.08900000001</v>
      </c>
      <c r="H38" s="29">
        <v>4973.3559999999998</v>
      </c>
      <c r="I38" s="29">
        <v>4425.625</v>
      </c>
      <c r="J38" s="29">
        <f t="shared" si="5"/>
        <v>159427.82</v>
      </c>
      <c r="K38" s="29">
        <v>138188.61900000001</v>
      </c>
      <c r="L38" s="29">
        <f t="shared" si="6"/>
        <v>21239.201000000001</v>
      </c>
      <c r="M38" s="29">
        <v>2383.4210000000003</v>
      </c>
      <c r="N38" s="29">
        <v>168.18</v>
      </c>
      <c r="O38" s="29">
        <f>S11_MM4!N38+S12_MM4!P38+S13_MM4!T38+S1M_MM4!T38</f>
        <v>38442.113000000005</v>
      </c>
      <c r="P38" s="29">
        <f>S11_MM4!O38+S12_MM4!Q38+S13_MM4!U38+S1M_MM4!U38</f>
        <v>8.125</v>
      </c>
      <c r="Q38" s="50">
        <f t="shared" si="7"/>
        <v>-14995.796000000002</v>
      </c>
      <c r="R38" s="51"/>
      <c r="S38" s="26"/>
      <c r="T38" s="27"/>
      <c r="U38" s="26"/>
    </row>
    <row r="39" spans="1:21" ht="13.7" customHeight="1">
      <c r="A39" s="5" t="s">
        <v>132</v>
      </c>
      <c r="B39" s="29">
        <f>S11_MM4!B39+S12_MM4!B39+S13_MM4!B39+S1M_MM4!B39</f>
        <v>141547.28400000001</v>
      </c>
      <c r="C39" s="29">
        <v>22177.493999999999</v>
      </c>
      <c r="D39" s="29">
        <f t="shared" si="3"/>
        <v>163724.77800000002</v>
      </c>
      <c r="E39" s="29">
        <v>11149.395</v>
      </c>
      <c r="F39" s="29">
        <v>15078.743</v>
      </c>
      <c r="G39" s="29">
        <f t="shared" si="4"/>
        <v>159795.43000000002</v>
      </c>
      <c r="H39" s="29">
        <v>5184.1430000000009</v>
      </c>
      <c r="I39" s="29">
        <v>4424.3109999999997</v>
      </c>
      <c r="J39" s="29">
        <f t="shared" si="5"/>
        <v>160555.26200000005</v>
      </c>
      <c r="K39" s="29">
        <v>139509.27100000001</v>
      </c>
      <c r="L39" s="29">
        <f t="shared" si="6"/>
        <v>21045.991000000038</v>
      </c>
      <c r="M39" s="29">
        <v>2524.2360000000003</v>
      </c>
      <c r="N39" s="29">
        <v>183.90000000000003</v>
      </c>
      <c r="O39" s="29">
        <f>S11_MM4!N39+S12_MM4!P39+S13_MM4!T39+S1M_MM4!T39</f>
        <v>37839.343000000001</v>
      </c>
      <c r="P39" s="29">
        <f>S11_MM4!O39+S12_MM4!Q39+S13_MM4!U39+S1M_MM4!U39</f>
        <v>2.1699999999998454</v>
      </c>
      <c r="Q39" s="50">
        <f t="shared" si="7"/>
        <v>-14455.185999999963</v>
      </c>
      <c r="R39" s="51"/>
      <c r="S39" s="26"/>
      <c r="T39" s="27"/>
      <c r="U39" s="26"/>
    </row>
    <row r="40" spans="1:21" ht="13.7" customHeight="1">
      <c r="A40" s="5" t="s">
        <v>133</v>
      </c>
      <c r="B40" s="29">
        <f>S11_MM4!B40+S12_MM4!B40+S13_MM4!B40+S1M_MM4!B40</f>
        <v>143562.09700000001</v>
      </c>
      <c r="C40" s="29">
        <v>22698.374</v>
      </c>
      <c r="D40" s="29">
        <f t="shared" si="3"/>
        <v>166260.47100000002</v>
      </c>
      <c r="E40" s="29">
        <v>11598.682000000001</v>
      </c>
      <c r="F40" s="29">
        <v>16321.025</v>
      </c>
      <c r="G40" s="29">
        <f t="shared" si="4"/>
        <v>161538.12800000003</v>
      </c>
      <c r="H40" s="29">
        <v>5387.9560000000001</v>
      </c>
      <c r="I40" s="29">
        <v>4342.7199999999993</v>
      </c>
      <c r="J40" s="29">
        <f t="shared" si="5"/>
        <v>162583.36400000003</v>
      </c>
      <c r="K40" s="29">
        <v>141166.06399999998</v>
      </c>
      <c r="L40" s="29">
        <f t="shared" si="6"/>
        <v>21417.300000000047</v>
      </c>
      <c r="M40" s="29">
        <v>2162.7190000000001</v>
      </c>
      <c r="N40" s="29">
        <v>215.39099999999999</v>
      </c>
      <c r="O40" s="29">
        <f>S11_MM4!N40+S12_MM4!P40+S13_MM4!T40+S1M_MM4!T40</f>
        <v>38116.332999999999</v>
      </c>
      <c r="P40" s="29">
        <f>S11_MM4!O40+S12_MM4!Q40+S13_MM4!U40+S1M_MM4!U40</f>
        <v>-7.2429999999999382</v>
      </c>
      <c r="Q40" s="50">
        <f t="shared" si="7"/>
        <v>-14744.46199999995</v>
      </c>
      <c r="R40" s="51"/>
      <c r="S40" s="26"/>
      <c r="T40" s="27"/>
      <c r="U40" s="26"/>
    </row>
    <row r="41" spans="1:21" ht="13.7" customHeight="1">
      <c r="A41" s="5" t="s">
        <v>134</v>
      </c>
      <c r="B41" s="29">
        <f>S11_MM4!B41+S12_MM4!B41+S13_MM4!B41+S1M_MM4!B41</f>
        <v>145662.54399999999</v>
      </c>
      <c r="C41" s="29">
        <v>23072.405999999992</v>
      </c>
      <c r="D41" s="29">
        <f t="shared" si="3"/>
        <v>168734.94999999998</v>
      </c>
      <c r="E41" s="29">
        <v>12250.898000000001</v>
      </c>
      <c r="F41" s="29">
        <v>16829.453000000001</v>
      </c>
      <c r="G41" s="29">
        <f t="shared" si="4"/>
        <v>164156.39499999999</v>
      </c>
      <c r="H41" s="29">
        <v>5451.51</v>
      </c>
      <c r="I41" s="29">
        <v>4458.3239999999996</v>
      </c>
      <c r="J41" s="29">
        <f t="shared" si="5"/>
        <v>165149.58100000001</v>
      </c>
      <c r="K41" s="29">
        <v>142779.764</v>
      </c>
      <c r="L41" s="29">
        <f t="shared" si="6"/>
        <v>22369.81700000001</v>
      </c>
      <c r="M41" s="29">
        <v>2253.2930000000001</v>
      </c>
      <c r="N41" s="29">
        <v>256.411</v>
      </c>
      <c r="O41" s="29">
        <f>S11_MM4!N41+S12_MM4!P41+S13_MM4!T41+S1M_MM4!T41</f>
        <v>38028.509000000005</v>
      </c>
      <c r="P41" s="29">
        <f>S11_MM4!O41+S12_MM4!Q41+S13_MM4!U41+S1M_MM4!U41</f>
        <v>-49.515000000000327</v>
      </c>
      <c r="Q41" s="50">
        <f t="shared" si="7"/>
        <v>-13612.294999999995</v>
      </c>
      <c r="R41" s="51"/>
      <c r="S41" s="26"/>
      <c r="T41" s="27"/>
      <c r="U41" s="26"/>
    </row>
    <row r="42" spans="1:21" ht="13.7" customHeight="1">
      <c r="A42" s="5" t="s">
        <v>135</v>
      </c>
      <c r="B42" s="29">
        <f>S11_MM4!B42+S12_MM4!B42+S13_MM4!B42+S1M_MM4!B42</f>
        <v>147824.31299999999</v>
      </c>
      <c r="C42" s="29">
        <v>23088.517</v>
      </c>
      <c r="D42" s="29">
        <f t="shared" si="3"/>
        <v>170912.83</v>
      </c>
      <c r="E42" s="29">
        <v>12841.05</v>
      </c>
      <c r="F42" s="29">
        <v>17508.843000000001</v>
      </c>
      <c r="G42" s="29">
        <f t="shared" si="4"/>
        <v>166245.03699999998</v>
      </c>
      <c r="H42" s="29">
        <v>5573.018</v>
      </c>
      <c r="I42" s="29">
        <v>4410.6359999999995</v>
      </c>
      <c r="J42" s="29">
        <f t="shared" si="5"/>
        <v>167407.41899999999</v>
      </c>
      <c r="K42" s="29">
        <v>144733.07399999999</v>
      </c>
      <c r="L42" s="29">
        <f t="shared" si="6"/>
        <v>22674.345000000001</v>
      </c>
      <c r="M42" s="29">
        <v>2209.1460000000002</v>
      </c>
      <c r="N42" s="29">
        <v>217.74499999999998</v>
      </c>
      <c r="O42" s="29">
        <f>S11_MM4!N42+S12_MM4!P42+S13_MM4!T42+S1M_MM4!T42</f>
        <v>37922.587999999996</v>
      </c>
      <c r="P42" s="29">
        <f>S11_MM4!O42+S12_MM4!Q42+S13_MM4!U42+S1M_MM4!U42</f>
        <v>-98.805000000000291</v>
      </c>
      <c r="Q42" s="50">
        <f t="shared" si="7"/>
        <v>-13158.036999999993</v>
      </c>
      <c r="R42" s="51"/>
      <c r="S42" s="26"/>
      <c r="T42" s="27"/>
      <c r="U42" s="26"/>
    </row>
    <row r="43" spans="1:21" ht="13.7" customHeight="1">
      <c r="A43" s="5" t="s">
        <v>136</v>
      </c>
      <c r="B43" s="29">
        <f>S11_MM4!B43+S12_MM4!B43+S13_MM4!B43+S1M_MM4!B43</f>
        <v>150192.93700000001</v>
      </c>
      <c r="C43" s="29">
        <v>23335.125</v>
      </c>
      <c r="D43" s="29">
        <f t="shared" si="3"/>
        <v>173528.06200000001</v>
      </c>
      <c r="E43" s="29">
        <v>13439.445</v>
      </c>
      <c r="F43" s="29">
        <v>18234.490999999998</v>
      </c>
      <c r="G43" s="29">
        <f t="shared" si="4"/>
        <v>168733.016</v>
      </c>
      <c r="H43" s="29">
        <v>5678.3230000000003</v>
      </c>
      <c r="I43" s="29">
        <v>4366.3089999999993</v>
      </c>
      <c r="J43" s="29">
        <f t="shared" si="5"/>
        <v>170045.03</v>
      </c>
      <c r="K43" s="29">
        <v>146323.01999999999</v>
      </c>
      <c r="L43" s="29">
        <f t="shared" si="6"/>
        <v>23722.010000000009</v>
      </c>
      <c r="M43" s="29">
        <v>2164.0639999999999</v>
      </c>
      <c r="N43" s="29">
        <v>205.536</v>
      </c>
      <c r="O43" s="29">
        <f>S11_MM4!N43+S12_MM4!P43+S13_MM4!T43+S1M_MM4!T43</f>
        <v>39610.695</v>
      </c>
      <c r="P43" s="29">
        <f>S11_MM4!O43+S12_MM4!Q43+S13_MM4!U43+S1M_MM4!U43</f>
        <v>-74.813999999999851</v>
      </c>
      <c r="Q43" s="50">
        <f t="shared" si="7"/>
        <v>-13855.342999999992</v>
      </c>
      <c r="R43" s="51"/>
      <c r="S43" s="26"/>
      <c r="T43" s="27"/>
      <c r="U43" s="26"/>
    </row>
    <row r="44" spans="1:21" ht="13.7" customHeight="1">
      <c r="A44" s="5" t="s">
        <v>137</v>
      </c>
      <c r="B44" s="29">
        <f>S11_MM4!B44+S12_MM4!B44+S13_MM4!B44+S1M_MM4!B44</f>
        <v>152165.96100000001</v>
      </c>
      <c r="C44" s="29">
        <v>23317.437999999995</v>
      </c>
      <c r="D44" s="29">
        <f t="shared" si="3"/>
        <v>175483.399</v>
      </c>
      <c r="E44" s="29">
        <v>13964.676000000001</v>
      </c>
      <c r="F44" s="29">
        <v>19006.009999999998</v>
      </c>
      <c r="G44" s="29">
        <f t="shared" si="4"/>
        <v>170442.065</v>
      </c>
      <c r="H44" s="29">
        <v>6047.5570000000007</v>
      </c>
      <c r="I44" s="29">
        <v>4783.0640000000003</v>
      </c>
      <c r="J44" s="29">
        <f t="shared" si="5"/>
        <v>171706.55799999999</v>
      </c>
      <c r="K44" s="29">
        <v>148209.53000000003</v>
      </c>
      <c r="L44" s="29">
        <f t="shared" si="6"/>
        <v>23497.027999999962</v>
      </c>
      <c r="M44" s="29">
        <v>2046.5830000000001</v>
      </c>
      <c r="N44" s="29">
        <v>185.64000000000001</v>
      </c>
      <c r="O44" s="29">
        <f>S11_MM4!N44+S12_MM4!P44+S13_MM4!T44+S1M_MM4!T44</f>
        <v>40536.466</v>
      </c>
      <c r="P44" s="29">
        <f>S11_MM4!O44+S12_MM4!Q44+S13_MM4!U44+S1M_MM4!U44</f>
        <v>-113.92299999999977</v>
      </c>
      <c r="Q44" s="50">
        <f t="shared" si="7"/>
        <v>-15064.57200000004</v>
      </c>
      <c r="R44" s="51"/>
      <c r="S44" s="26"/>
      <c r="T44" s="27"/>
      <c r="U44" s="26"/>
    </row>
    <row r="45" spans="1:21" ht="13.7" customHeight="1">
      <c r="A45" s="5" t="s">
        <v>138</v>
      </c>
      <c r="B45" s="29">
        <f>S11_MM4!B45+S12_MM4!B45+S13_MM4!B45+S1M_MM4!B45</f>
        <v>153567.27499999999</v>
      </c>
      <c r="C45" s="29">
        <v>23474.374</v>
      </c>
      <c r="D45" s="29">
        <f t="shared" si="3"/>
        <v>177041.649</v>
      </c>
      <c r="E45" s="29">
        <v>13907.972999999998</v>
      </c>
      <c r="F45" s="29">
        <v>19250.126</v>
      </c>
      <c r="G45" s="29">
        <f t="shared" si="4"/>
        <v>171699.49600000001</v>
      </c>
      <c r="H45" s="29">
        <v>6005.0999999999985</v>
      </c>
      <c r="I45" s="29">
        <v>4848.2139999999999</v>
      </c>
      <c r="J45" s="29">
        <f t="shared" si="5"/>
        <v>172856.38200000001</v>
      </c>
      <c r="K45" s="29">
        <v>150345.38099999999</v>
      </c>
      <c r="L45" s="29">
        <f t="shared" si="6"/>
        <v>22511.001000000018</v>
      </c>
      <c r="M45" s="29">
        <v>2045.6470000000002</v>
      </c>
      <c r="N45" s="29">
        <v>159.17399999999998</v>
      </c>
      <c r="O45" s="29">
        <f>S11_MM4!N45+S12_MM4!P45+S13_MM4!T45+S1M_MM4!T45</f>
        <v>41144.392999999996</v>
      </c>
      <c r="P45" s="29">
        <f>S11_MM4!O45+S12_MM4!Q45+S13_MM4!U45+S1M_MM4!U45</f>
        <v>-137.44200000000001</v>
      </c>
      <c r="Q45" s="50">
        <f t="shared" si="7"/>
        <v>-16609.476999999977</v>
      </c>
      <c r="R45" s="51"/>
      <c r="S45" s="26"/>
      <c r="T45" s="27"/>
      <c r="U45" s="26"/>
    </row>
    <row r="46" spans="1:21" ht="13.7" customHeight="1" thickBot="1">
      <c r="A46" s="6" t="s">
        <v>139</v>
      </c>
      <c r="B46" s="29">
        <f>S11_MM4!B46+S12_MM4!B46+S13_MM4!B46+S1M_MM4!B46</f>
        <v>154701.666</v>
      </c>
      <c r="C46" s="29">
        <v>23461.073</v>
      </c>
      <c r="D46" s="29">
        <f t="shared" si="3"/>
        <v>178162.739</v>
      </c>
      <c r="E46" s="29">
        <v>14030.378000000001</v>
      </c>
      <c r="F46" s="29">
        <v>19583.334999999999</v>
      </c>
      <c r="G46" s="29">
        <f t="shared" si="4"/>
        <v>172609.78200000001</v>
      </c>
      <c r="H46" s="29">
        <v>5984.6559999999999</v>
      </c>
      <c r="I46" s="29">
        <v>4983.7380000000003</v>
      </c>
      <c r="J46" s="29">
        <f t="shared" si="5"/>
        <v>173610.69999999998</v>
      </c>
      <c r="K46" s="29">
        <v>151924.99300000002</v>
      </c>
      <c r="L46" s="29">
        <f t="shared" si="6"/>
        <v>21685.706999999966</v>
      </c>
      <c r="M46" s="29">
        <v>1942.7829999999999</v>
      </c>
      <c r="N46" s="29">
        <v>149.05500000000001</v>
      </c>
      <c r="O46" s="29">
        <f>S11_MM4!N46+S12_MM4!P46+S13_MM4!T46+S1M_MM4!T46</f>
        <v>41962.356999999996</v>
      </c>
      <c r="P46" s="29">
        <f>S11_MM4!O46+S12_MM4!Q46+S13_MM4!U46+S1M_MM4!U46</f>
        <v>-119.40199999999993</v>
      </c>
      <c r="Q46" s="50">
        <f t="shared" si="7"/>
        <v>-18363.520000000033</v>
      </c>
      <c r="R46" s="51"/>
      <c r="S46" s="26"/>
      <c r="T46" s="27"/>
      <c r="U46" s="26"/>
    </row>
    <row r="47" spans="1:21" s="31" customFormat="1" ht="13.7" customHeight="1">
      <c r="A47" s="5" t="s">
        <v>140</v>
      </c>
      <c r="B47" s="29">
        <f>S11_MM4!B47+S12_MM4!B47+S13_MM4!B47+S1M_MM4!B47</f>
        <v>155907.11799999999</v>
      </c>
      <c r="C47" s="29">
        <v>23380.732000000004</v>
      </c>
      <c r="D47" s="29">
        <f t="shared" si="3"/>
        <v>179287.84999999998</v>
      </c>
      <c r="E47" s="29">
        <v>13902.688000000002</v>
      </c>
      <c r="F47" s="29">
        <v>19861.745000000003</v>
      </c>
      <c r="G47" s="29">
        <f t="shared" si="4"/>
        <v>173328.79299999998</v>
      </c>
      <c r="H47" s="29">
        <v>6056.2040000000006</v>
      </c>
      <c r="I47" s="29">
        <v>4965.1559999999999</v>
      </c>
      <c r="J47" s="29">
        <f t="shared" si="5"/>
        <v>174419.84099999999</v>
      </c>
      <c r="K47" s="29">
        <v>153538.56</v>
      </c>
      <c r="L47" s="29">
        <f t="shared" si="6"/>
        <v>20881.280999999988</v>
      </c>
      <c r="M47" s="29">
        <v>1786.1130000000001</v>
      </c>
      <c r="N47" s="29">
        <v>276.69299999999998</v>
      </c>
      <c r="O47" s="29">
        <f>S11_MM4!N47+S12_MM4!P47+S13_MM4!T47+S1M_MM4!T47</f>
        <v>42717.184999999998</v>
      </c>
      <c r="P47" s="29">
        <f>S11_MM4!O47+S12_MM4!Q47+S13_MM4!U47+S1M_MM4!U47</f>
        <v>-133.83299999999991</v>
      </c>
      <c r="Q47" s="50">
        <f t="shared" si="7"/>
        <v>-20192.651000000009</v>
      </c>
      <c r="R47" s="51"/>
      <c r="S47" s="26"/>
      <c r="T47" s="30"/>
      <c r="U47" s="29"/>
    </row>
    <row r="48" spans="1:21" s="31" customFormat="1" ht="13.7" customHeight="1">
      <c r="A48" s="5" t="s">
        <v>141</v>
      </c>
      <c r="B48" s="29">
        <f>S11_MM4!B48+S12_MM4!B48+S13_MM4!B48+S1M_MM4!B48</f>
        <v>156158.228</v>
      </c>
      <c r="C48" s="29">
        <v>22944.552000000003</v>
      </c>
      <c r="D48" s="29">
        <f t="shared" si="3"/>
        <v>179102.78</v>
      </c>
      <c r="E48" s="29">
        <v>13448.880000000001</v>
      </c>
      <c r="F48" s="29">
        <v>19457.016999999996</v>
      </c>
      <c r="G48" s="29">
        <f t="shared" si="4"/>
        <v>173094.64300000001</v>
      </c>
      <c r="H48" s="29">
        <v>6254.9710000000005</v>
      </c>
      <c r="I48" s="29">
        <v>4935.9310000000005</v>
      </c>
      <c r="J48" s="29">
        <f t="shared" si="5"/>
        <v>174413.68299999999</v>
      </c>
      <c r="K48" s="29">
        <v>153981.989</v>
      </c>
      <c r="L48" s="29">
        <f t="shared" si="6"/>
        <v>20431.693999999989</v>
      </c>
      <c r="M48" s="29">
        <v>1924.1820000000002</v>
      </c>
      <c r="N48" s="29">
        <v>258.24299999999999</v>
      </c>
      <c r="O48" s="29">
        <f>S11_MM4!N48+S12_MM4!P48+S13_MM4!T48+S1M_MM4!T48</f>
        <v>42231.528999999995</v>
      </c>
      <c r="P48" s="29">
        <f>S11_MM4!O48+S12_MM4!Q48+S13_MM4!U48+S1M_MM4!U48</f>
        <v>-436.48799999999994</v>
      </c>
      <c r="Q48" s="50">
        <f t="shared" si="7"/>
        <v>-19697.408000000003</v>
      </c>
      <c r="R48" s="51"/>
      <c r="S48" s="29"/>
    </row>
    <row r="49" spans="1:18" ht="13.7" customHeight="1" thickBot="1">
      <c r="A49" s="6" t="s">
        <v>142</v>
      </c>
      <c r="B49" s="29">
        <f>S11_MM4!B49+S12_MM4!B49+S13_MM4!B49+S1M_MM4!B49</f>
        <v>155695.29800000001</v>
      </c>
      <c r="C49" s="29">
        <v>21736.063999999998</v>
      </c>
      <c r="D49" s="29">
        <f t="shared" si="3"/>
        <v>177431.36200000002</v>
      </c>
      <c r="E49" s="29">
        <v>12337.695</v>
      </c>
      <c r="F49" s="29">
        <v>18670.881999999998</v>
      </c>
      <c r="G49" s="29">
        <f t="shared" si="4"/>
        <v>171098.17500000005</v>
      </c>
      <c r="H49" s="29">
        <v>6201.0410000000002</v>
      </c>
      <c r="I49" s="29">
        <v>4968.1890000000003</v>
      </c>
      <c r="J49" s="29">
        <f t="shared" si="5"/>
        <v>172331.02700000003</v>
      </c>
      <c r="K49" s="29">
        <v>153096.50299999997</v>
      </c>
      <c r="L49" s="29">
        <f t="shared" si="6"/>
        <v>19234.524000000063</v>
      </c>
      <c r="M49" s="29">
        <v>1709.4659999999999</v>
      </c>
      <c r="N49" s="29">
        <v>224.76</v>
      </c>
      <c r="O49" s="29">
        <f>S11_MM4!N49+S12_MM4!P49+S13_MM4!T49+S1M_MM4!T49</f>
        <v>40626.050999999999</v>
      </c>
      <c r="P49" s="29">
        <f>S11_MM4!O49+S12_MM4!Q49+S13_MM4!U49+S1M_MM4!U49</f>
        <v>-390.88300000000015</v>
      </c>
      <c r="Q49" s="50">
        <f t="shared" si="7"/>
        <v>-19515.937999999933</v>
      </c>
      <c r="R49" s="51"/>
    </row>
    <row r="50" spans="1:18" s="31" customFormat="1" ht="13.7" customHeight="1">
      <c r="A50" s="5" t="s">
        <v>143</v>
      </c>
      <c r="B50" s="29">
        <f>S11_MM4!B50+S12_MM4!B50+S13_MM4!B50+S1M_MM4!B50</f>
        <v>155394.63500000001</v>
      </c>
      <c r="C50" s="29">
        <v>20831.477999999999</v>
      </c>
      <c r="D50" s="29">
        <f t="shared" si="3"/>
        <v>176226.11300000001</v>
      </c>
      <c r="E50" s="29">
        <v>11212.081</v>
      </c>
      <c r="F50" s="29">
        <v>17688.962</v>
      </c>
      <c r="G50" s="29">
        <f t="shared" si="4"/>
        <v>169749.23200000002</v>
      </c>
      <c r="H50" s="29">
        <v>6226.5849999999991</v>
      </c>
      <c r="I50" s="29">
        <v>5015.7559999999994</v>
      </c>
      <c r="J50" s="29">
        <f t="shared" si="5"/>
        <v>170960.06100000002</v>
      </c>
      <c r="K50" s="29">
        <v>152042.58999999997</v>
      </c>
      <c r="L50" s="29">
        <f t="shared" si="6"/>
        <v>18917.471000000049</v>
      </c>
      <c r="M50" s="29">
        <v>2193.7870000000003</v>
      </c>
      <c r="N50" s="29">
        <v>262.71800000000002</v>
      </c>
      <c r="O50" s="29">
        <f>S11_MM4!N50+S12_MM4!P50+S13_MM4!T50+S1M_MM4!T50</f>
        <v>38925.300999999999</v>
      </c>
      <c r="P50" s="29">
        <f>S11_MM4!O50+S12_MM4!Q50+S13_MM4!U50+S1M_MM4!U50</f>
        <v>-355.41800000000001</v>
      </c>
      <c r="Q50" s="50">
        <f t="shared" si="7"/>
        <v>-17721.34299999995</v>
      </c>
      <c r="R50" s="51"/>
    </row>
    <row r="51" spans="1:18" s="31" customFormat="1" ht="13.7" customHeight="1" thickBot="1">
      <c r="A51" s="6" t="s">
        <v>144</v>
      </c>
      <c r="B51" s="29">
        <f>S11_MM4!B51+S12_MM4!B51+S13_MM4!B51+S1M_MM4!B51</f>
        <v>155290.85600000003</v>
      </c>
      <c r="C51" s="29">
        <v>20351.88</v>
      </c>
      <c r="D51" s="29">
        <f t="shared" si="3"/>
        <v>175642.73600000003</v>
      </c>
      <c r="E51" s="29">
        <v>9993.0249999999996</v>
      </c>
      <c r="F51" s="29">
        <v>15811.803</v>
      </c>
      <c r="G51" s="29">
        <f t="shared" si="4"/>
        <v>169823.95800000004</v>
      </c>
      <c r="H51" s="29">
        <v>6052.6829999999991</v>
      </c>
      <c r="I51" s="29">
        <v>5109.9449999999997</v>
      </c>
      <c r="J51" s="29">
        <f t="shared" si="5"/>
        <v>170766.69600000003</v>
      </c>
      <c r="K51" s="29">
        <v>151006.64199999999</v>
      </c>
      <c r="L51" s="29">
        <f t="shared" si="6"/>
        <v>19760.054000000033</v>
      </c>
      <c r="M51" s="29">
        <v>2246.7419999999997</v>
      </c>
      <c r="N51" s="29">
        <v>140.78299999999999</v>
      </c>
      <c r="O51" s="29">
        <f>S11_MM4!N51+S12_MM4!P51+S13_MM4!T51+S1M_MM4!T51</f>
        <v>37672.784999999996</v>
      </c>
      <c r="P51" s="29">
        <f>S11_MM4!O51+S12_MM4!Q51+S13_MM4!U51+S1M_MM4!U51</f>
        <v>-367.69999999999993</v>
      </c>
      <c r="Q51" s="50">
        <f t="shared" si="7"/>
        <v>-15439.071999999964</v>
      </c>
      <c r="R51" s="51"/>
    </row>
    <row r="52" spans="1:18" s="31" customFormat="1" ht="13.7" customHeight="1" thickBot="1">
      <c r="A52" s="6" t="s">
        <v>145</v>
      </c>
      <c r="B52" s="29">
        <f>S11_MM4!B52+S12_MM4!B52+S13_MM4!B52+S1M_MM4!B52</f>
        <v>155546.505</v>
      </c>
      <c r="C52" s="29">
        <v>19869.931</v>
      </c>
      <c r="D52" s="29">
        <f t="shared" si="3"/>
        <v>175416.43600000002</v>
      </c>
      <c r="E52" s="29">
        <v>9658.262999999999</v>
      </c>
      <c r="F52" s="29">
        <v>15517.815000000001</v>
      </c>
      <c r="G52" s="29">
        <f t="shared" si="4"/>
        <v>169556.88400000002</v>
      </c>
      <c r="H52" s="29">
        <v>5637.0640000000003</v>
      </c>
      <c r="I52" s="29">
        <v>4796.0540000000001</v>
      </c>
      <c r="J52" s="29">
        <f t="shared" si="5"/>
        <v>170397.89400000003</v>
      </c>
      <c r="K52" s="29">
        <v>150968.125</v>
      </c>
      <c r="L52" s="29">
        <f t="shared" si="6"/>
        <v>19429.769000000029</v>
      </c>
      <c r="M52" s="29">
        <v>2167.9259999999999</v>
      </c>
      <c r="N52" s="29">
        <v>157.05799999999999</v>
      </c>
      <c r="O52" s="29">
        <f>S11_MM4!N52+S12_MM4!P52+S13_MM4!T52+S1M_MM4!T52</f>
        <v>36561.186000000002</v>
      </c>
      <c r="P52" s="29">
        <f>S11_MM4!O52+S12_MM4!Q52+S13_MM4!U52+S1M_MM4!U52</f>
        <v>17.167999999999893</v>
      </c>
      <c r="Q52" s="50">
        <f t="shared" si="7"/>
        <v>-15137.716999999973</v>
      </c>
      <c r="R52" s="51"/>
    </row>
    <row r="53" spans="1:18" ht="13.7" customHeight="1" thickBot="1">
      <c r="A53" s="28" t="s">
        <v>146</v>
      </c>
      <c r="B53" s="52">
        <f>S11_MM4!B53+S12_MM4!B53+S13_MM4!B53+S1M_MM4!B53</f>
        <v>156215.19900000002</v>
      </c>
      <c r="C53" s="52">
        <v>20884.23</v>
      </c>
      <c r="D53" s="52">
        <f t="shared" si="3"/>
        <v>177099.42900000003</v>
      </c>
      <c r="E53" s="52">
        <v>9674.0519999999997</v>
      </c>
      <c r="F53" s="52">
        <v>15271.642</v>
      </c>
      <c r="G53" s="52">
        <f t="shared" si="4"/>
        <v>171501.83900000004</v>
      </c>
      <c r="H53" s="52">
        <v>5627.585</v>
      </c>
      <c r="I53" s="52">
        <v>4797.634</v>
      </c>
      <c r="J53" s="52">
        <f t="shared" si="5"/>
        <v>172331.79000000004</v>
      </c>
      <c r="K53" s="52">
        <v>151982.50200000001</v>
      </c>
      <c r="L53" s="52">
        <f t="shared" si="6"/>
        <v>20349.28800000003</v>
      </c>
      <c r="M53" s="52">
        <v>2025.4509999999998</v>
      </c>
      <c r="N53" s="52">
        <v>220.99200000000002</v>
      </c>
      <c r="O53" s="52">
        <f>S11_MM4!N53+S12_MM4!P53+S13_MM4!T53+S1M_MM4!T53</f>
        <v>37434.213000000003</v>
      </c>
      <c r="P53" s="52">
        <f>S11_MM4!O53+S12_MM4!Q53+S13_MM4!U53+S1M_MM4!U53</f>
        <v>40.139000000000124</v>
      </c>
      <c r="Q53" s="53">
        <f t="shared" si="7"/>
        <v>-15320.60499999997</v>
      </c>
      <c r="R53" s="51"/>
    </row>
    <row r="54" spans="1:18" ht="13.7" customHeight="1" thickBot="1">
      <c r="A54" s="98" t="s">
        <v>147</v>
      </c>
      <c r="B54" s="29">
        <f>S11_MM4!B54+S12_MM4!B54+S13_MM4!B54+S1M_MM4!B54</f>
        <v>157000.74299999999</v>
      </c>
      <c r="C54" s="29">
        <v>21063.089</v>
      </c>
      <c r="D54" s="29">
        <f t="shared" si="3"/>
        <v>178063.83199999999</v>
      </c>
      <c r="E54" s="29">
        <v>10130.056</v>
      </c>
      <c r="F54" s="29">
        <v>15936.058000000001</v>
      </c>
      <c r="G54" s="29">
        <f t="shared" si="4"/>
        <v>172257.83000000002</v>
      </c>
      <c r="H54" s="29">
        <v>5734.8130000000001</v>
      </c>
      <c r="I54" s="29">
        <v>4784.049</v>
      </c>
      <c r="J54" s="29">
        <f t="shared" si="5"/>
        <v>173208.59400000001</v>
      </c>
      <c r="K54" s="29">
        <v>153516.674</v>
      </c>
      <c r="L54" s="29">
        <f t="shared" si="6"/>
        <v>19691.920000000013</v>
      </c>
      <c r="M54" s="29">
        <v>1891.7369999999999</v>
      </c>
      <c r="N54" s="29">
        <v>203.90499999999997</v>
      </c>
      <c r="O54" s="29">
        <f>S11_MM4!N54+S12_MM4!P54+S13_MM4!T54+S1M_MM4!T54</f>
        <v>37989.770000000004</v>
      </c>
      <c r="P54" s="29">
        <f>S11_MM4!O54+S12_MM4!Q54+S13_MM4!U54+S1M_MM4!U54</f>
        <v>22.471999999999753</v>
      </c>
      <c r="Q54" s="50">
        <f t="shared" si="7"/>
        <v>-16632.489999999991</v>
      </c>
      <c r="R54" s="51"/>
    </row>
    <row r="55" spans="1:18" ht="13.7" customHeight="1">
      <c r="A55" s="98" t="s">
        <v>148</v>
      </c>
      <c r="B55" s="29">
        <f>S11_MM4!B55+S12_MM4!B55+S13_MM4!B55+S1M_MM4!B55</f>
        <v>157822.579</v>
      </c>
      <c r="C55" s="29">
        <v>21200.648000000001</v>
      </c>
      <c r="D55" s="29">
        <f t="shared" si="3"/>
        <v>179023.22700000001</v>
      </c>
      <c r="E55" s="29">
        <v>10472.742999999999</v>
      </c>
      <c r="F55" s="29">
        <v>16930.470999999998</v>
      </c>
      <c r="G55" s="29">
        <f t="shared" si="4"/>
        <v>172565.49900000001</v>
      </c>
      <c r="H55" s="29">
        <v>5925.1139999999996</v>
      </c>
      <c r="I55" s="29">
        <v>4864.4979999999996</v>
      </c>
      <c r="J55" s="29">
        <f t="shared" si="5"/>
        <v>173626.11500000002</v>
      </c>
      <c r="K55" s="29">
        <v>154880.71600000001</v>
      </c>
      <c r="L55" s="29">
        <f t="shared" si="6"/>
        <v>18745.399000000005</v>
      </c>
      <c r="M55" s="29">
        <v>2016.654</v>
      </c>
      <c r="N55" s="29">
        <v>208.113</v>
      </c>
      <c r="O55" s="29">
        <f>S11_MM4!N55+S12_MM4!P55+S13_MM4!T55+S1M_MM4!T55</f>
        <v>37441.593000000001</v>
      </c>
      <c r="P55" s="29">
        <f>S11_MM4!O55+S12_MM4!Q55+S13_MM4!U55+S1M_MM4!U55</f>
        <v>32.39200000000028</v>
      </c>
      <c r="Q55" s="50">
        <f t="shared" si="7"/>
        <v>-16920.044999999998</v>
      </c>
      <c r="R55" s="51"/>
    </row>
    <row r="56" spans="1:18" s="55" customFormat="1" ht="13.7" customHeight="1">
      <c r="A56" s="25" t="s">
        <v>149</v>
      </c>
      <c r="B56" s="54">
        <f>S11_MM4!B56+S12_MM4!B56+S13_MM4!B56+S1M_MM4!B56</f>
        <v>157970.79499999998</v>
      </c>
      <c r="C56" s="54">
        <v>21639.983</v>
      </c>
      <c r="D56" s="54">
        <f t="shared" si="3"/>
        <v>179610.77799999999</v>
      </c>
      <c r="E56" s="54">
        <v>11035.814999999999</v>
      </c>
      <c r="F56" s="54">
        <v>16750.537000000004</v>
      </c>
      <c r="G56" s="54">
        <f t="shared" si="4"/>
        <v>173896.05599999998</v>
      </c>
      <c r="H56" s="54">
        <v>5928.1190000000006</v>
      </c>
      <c r="I56" s="54">
        <v>5052.3359999999993</v>
      </c>
      <c r="J56" s="54">
        <f t="shared" si="5"/>
        <v>174771.83899999998</v>
      </c>
      <c r="K56" s="54">
        <v>155396.86900000001</v>
      </c>
      <c r="L56" s="54">
        <f t="shared" si="6"/>
        <v>19374.969999999972</v>
      </c>
      <c r="M56" s="54">
        <v>2656.4999999999995</v>
      </c>
      <c r="N56" s="54">
        <v>203.88200000000001</v>
      </c>
      <c r="O56" s="54">
        <f>S11_MM4!N56+S12_MM4!P56+S13_MM4!T56+S1M_MM4!T56</f>
        <v>37944.575000000004</v>
      </c>
      <c r="P56" s="54">
        <f>S11_MM4!O56+S12_MM4!Q56+S13_MM4!U56+S1M_MM4!U56</f>
        <v>13.730999999999995</v>
      </c>
      <c r="Q56" s="54">
        <f t="shared" si="7"/>
        <v>-16130.718000000033</v>
      </c>
    </row>
    <row r="57" spans="1:18" ht="13.7" customHeight="1">
      <c r="A57" s="48" t="s">
        <v>150</v>
      </c>
      <c r="B57" s="54">
        <f>S11_MM4!B57+S12_MM4!B57+S13_MM4!B57+S1M_MM4!B57</f>
        <v>157601.02000000002</v>
      </c>
      <c r="C57" s="54">
        <v>21653.668999999998</v>
      </c>
      <c r="D57" s="54">
        <f t="shared" si="3"/>
        <v>179254.68900000001</v>
      </c>
      <c r="E57" s="54">
        <v>11089.392</v>
      </c>
      <c r="F57" s="54">
        <v>15846.734</v>
      </c>
      <c r="G57" s="54">
        <f t="shared" si="4"/>
        <v>174497.34700000001</v>
      </c>
      <c r="H57" s="54">
        <v>6105.4439999999995</v>
      </c>
      <c r="I57" s="54">
        <v>5038.1180000000004</v>
      </c>
      <c r="J57" s="54">
        <f t="shared" si="5"/>
        <v>175564.67300000001</v>
      </c>
      <c r="K57" s="54">
        <v>155116.28199999998</v>
      </c>
      <c r="L57" s="54">
        <f t="shared" si="6"/>
        <v>20448.391000000032</v>
      </c>
      <c r="M57" s="54">
        <v>2826.2339999999999</v>
      </c>
      <c r="N57" s="54">
        <v>150.37</v>
      </c>
      <c r="O57" s="54">
        <f>S11_MM4!N57+S12_MM4!P57+S13_MM4!T57+S1M_MM4!T57</f>
        <v>37414.089</v>
      </c>
      <c r="P57" s="54">
        <f>S11_MM4!O57+S12_MM4!Q57+S13_MM4!U57+S1M_MM4!U57</f>
        <v>-28.299999999999955</v>
      </c>
      <c r="Q57" s="54">
        <f t="shared" si="7"/>
        <v>-14261.533999999967</v>
      </c>
      <c r="R57" s="55"/>
    </row>
    <row r="58" spans="1:18" ht="13.7" customHeight="1">
      <c r="A58" s="48" t="s">
        <v>151</v>
      </c>
      <c r="B58" s="54">
        <f>S11_MM4!B58+S12_MM4!B58+S13_MM4!B58+S1M_MM4!B58</f>
        <v>156785.05800000002</v>
      </c>
      <c r="C58" s="54">
        <v>22008.698</v>
      </c>
      <c r="D58" s="54">
        <f t="shared" si="3"/>
        <v>178793.75600000002</v>
      </c>
      <c r="E58" s="54">
        <v>11034.371000000001</v>
      </c>
      <c r="F58" s="54">
        <v>15336.858</v>
      </c>
      <c r="G58" s="54">
        <f t="shared" si="4"/>
        <v>174491.26900000003</v>
      </c>
      <c r="H58" s="54">
        <v>6184.976999999999</v>
      </c>
      <c r="I58" s="54">
        <v>5009.57</v>
      </c>
      <c r="J58" s="54">
        <f t="shared" si="5"/>
        <v>175666.67600000004</v>
      </c>
      <c r="K58" s="54">
        <v>154142.45600000001</v>
      </c>
      <c r="L58" s="54">
        <f t="shared" si="6"/>
        <v>21524.22000000003</v>
      </c>
      <c r="M58" s="54">
        <v>2730.2310000000002</v>
      </c>
      <c r="N58" s="54">
        <v>148.60199999999998</v>
      </c>
      <c r="O58" s="54">
        <f>S11_MM4!N58+S12_MM4!P58+S13_MM4!T58+S1M_MM4!T58</f>
        <v>36218.489000000001</v>
      </c>
      <c r="P58" s="54">
        <f>S11_MM4!O58+S12_MM4!Q58+S13_MM4!U58+S1M_MM4!U58</f>
        <v>-85.360000000000014</v>
      </c>
      <c r="Q58" s="54">
        <f t="shared" si="7"/>
        <v>-12027.27999999997</v>
      </c>
      <c r="R58" s="55"/>
    </row>
    <row r="59" spans="1:18" ht="13.7" customHeight="1">
      <c r="A59" s="25" t="s">
        <v>152</v>
      </c>
      <c r="B59" s="56">
        <f>S11_MM4!B59+S12_MM4!B59+S13_MM4!B59+S1M_MM4!B59</f>
        <v>155693.658</v>
      </c>
      <c r="C59" s="54">
        <v>22171.055</v>
      </c>
      <c r="D59" s="54">
        <f t="shared" si="3"/>
        <v>177864.71299999999</v>
      </c>
      <c r="E59" s="54">
        <v>11039.74</v>
      </c>
      <c r="F59" s="54">
        <v>14226.752</v>
      </c>
      <c r="G59" s="54">
        <f t="shared" si="4"/>
        <v>174677.70099999997</v>
      </c>
      <c r="H59" s="54">
        <v>6135.4650000000001</v>
      </c>
      <c r="I59" s="54">
        <v>4844.6170000000002</v>
      </c>
      <c r="J59" s="54">
        <f t="shared" si="5"/>
        <v>175968.54899999997</v>
      </c>
      <c r="K59" s="54">
        <v>152653.288</v>
      </c>
      <c r="L59" s="54">
        <f t="shared" si="6"/>
        <v>23315.260999999969</v>
      </c>
      <c r="M59" s="54">
        <v>2800.288</v>
      </c>
      <c r="N59" s="54">
        <v>130.791</v>
      </c>
      <c r="O59" s="54">
        <f>S11_MM4!N59+S12_MM4!P59+S13_MM4!T59+S1M_MM4!T59</f>
        <v>35513.586000000003</v>
      </c>
      <c r="P59" s="57">
        <f>S11_MM4!O59+S12_MM4!Q59+S13_MM4!U59+S1M_MM4!U59</f>
        <v>-39.629000000000133</v>
      </c>
      <c r="Q59" s="57">
        <f t="shared" si="7"/>
        <v>-9489.1990000000333</v>
      </c>
      <c r="R59" s="55"/>
    </row>
    <row r="60" spans="1:18" ht="13.7" customHeight="1">
      <c r="A60" s="48" t="s">
        <v>153</v>
      </c>
      <c r="B60" s="29">
        <f>S11_MM4!B60+S12_MM4!B60+S13_MM4!B60+S1M_MM4!B60</f>
        <v>154128.223</v>
      </c>
      <c r="C60" s="29">
        <v>21967.948</v>
      </c>
      <c r="D60" s="29">
        <f t="shared" si="3"/>
        <v>176096.171</v>
      </c>
      <c r="E60" s="29">
        <v>10449.82</v>
      </c>
      <c r="F60" s="29">
        <v>13303.165999999999</v>
      </c>
      <c r="G60" s="29">
        <f t="shared" si="4"/>
        <v>173242.82500000001</v>
      </c>
      <c r="H60" s="29">
        <v>6286.601999999999</v>
      </c>
      <c r="I60" s="29">
        <v>4970.1259999999993</v>
      </c>
      <c r="J60" s="29">
        <f t="shared" si="5"/>
        <v>174559.30100000004</v>
      </c>
      <c r="K60" s="29">
        <v>150724.372</v>
      </c>
      <c r="L60" s="29">
        <f t="shared" si="6"/>
        <v>23834.929000000033</v>
      </c>
      <c r="M60" s="29">
        <v>2577.5120000000002</v>
      </c>
      <c r="N60" s="29">
        <v>139.07400000000001</v>
      </c>
      <c r="O60" s="29">
        <f>S11_MM4!N60+S12_MM4!P60+S13_MM4!T60+S1M_MM4!T60</f>
        <v>32749.909</v>
      </c>
      <c r="P60" s="29">
        <f>S11_MM4!O60+S12_MM4!Q60+S13_MM4!U60+S1M_MM4!U60</f>
        <v>-135.8839999999999</v>
      </c>
      <c r="Q60" s="50">
        <f t="shared" si="7"/>
        <v>-6340.6579999999685</v>
      </c>
      <c r="R60" s="55"/>
    </row>
    <row r="61" spans="1:18" ht="13.7" customHeight="1">
      <c r="A61" s="25" t="s">
        <v>154</v>
      </c>
      <c r="B61" s="29">
        <f>S11_MM4!B61+S12_MM4!B61+S13_MM4!B61+S1M_MM4!B61</f>
        <v>153019.285</v>
      </c>
      <c r="C61" s="29">
        <v>21701.902000000002</v>
      </c>
      <c r="D61" s="29">
        <f t="shared" si="3"/>
        <v>174721.18700000001</v>
      </c>
      <c r="E61" s="29">
        <v>10029.945</v>
      </c>
      <c r="F61" s="29">
        <v>13892.697000000002</v>
      </c>
      <c r="G61" s="29">
        <f t="shared" si="4"/>
        <v>170858.435</v>
      </c>
      <c r="H61" s="29">
        <v>6338.1410000000005</v>
      </c>
      <c r="I61" s="29">
        <v>4957.1150000000007</v>
      </c>
      <c r="J61" s="29">
        <f t="shared" si="5"/>
        <v>172239.46100000001</v>
      </c>
      <c r="K61" s="29">
        <v>149428.16</v>
      </c>
      <c r="L61" s="29">
        <f t="shared" si="6"/>
        <v>22811.301000000007</v>
      </c>
      <c r="M61" s="29">
        <v>2881.9349999999999</v>
      </c>
      <c r="N61" s="29">
        <v>127.68899999999999</v>
      </c>
      <c r="O61" s="29">
        <f>S11_MM4!N61+S12_MM4!P61+S13_MM4!T61+S1M_MM4!T61</f>
        <v>30693.396000000001</v>
      </c>
      <c r="P61" s="29">
        <f>S11_MM4!O61+S12_MM4!Q61+S13_MM4!U61+S1M_MM4!U61</f>
        <v>-135.154</v>
      </c>
      <c r="Q61" s="50">
        <f t="shared" si="7"/>
        <v>-4992.6949999999906</v>
      </c>
      <c r="R61" s="55"/>
    </row>
    <row r="62" spans="1:18" ht="13.7" customHeight="1">
      <c r="A62" s="48" t="s">
        <v>155</v>
      </c>
      <c r="B62" s="29">
        <f>S11_MM4!B62+S12_MM4!B62+S13_MM4!B62+S1M_MM4!B62</f>
        <v>150464.46100000001</v>
      </c>
      <c r="C62" s="29">
        <v>21445.426999999996</v>
      </c>
      <c r="D62" s="29">
        <f t="shared" si="3"/>
        <v>171909.88800000001</v>
      </c>
      <c r="E62" s="29">
        <v>9319.3140000000003</v>
      </c>
      <c r="F62" s="29">
        <v>13147.673000000001</v>
      </c>
      <c r="G62" s="29">
        <f t="shared" si="4"/>
        <v>168081.52900000001</v>
      </c>
      <c r="H62" s="29">
        <v>6373.773000000001</v>
      </c>
      <c r="I62" s="29">
        <v>5062.6959999999999</v>
      </c>
      <c r="J62" s="29">
        <f t="shared" si="5"/>
        <v>169392.60600000003</v>
      </c>
      <c r="K62" s="29">
        <v>146442.96599999999</v>
      </c>
      <c r="L62" s="29">
        <f t="shared" si="6"/>
        <v>22949.640000000043</v>
      </c>
      <c r="M62" s="29">
        <v>3088.9969999999998</v>
      </c>
      <c r="N62" s="29">
        <v>120.38300000000001</v>
      </c>
      <c r="O62" s="29">
        <f>S11_MM4!N62+S12_MM4!P62+S13_MM4!T62+S1M_MM4!T62</f>
        <v>28422.665999999997</v>
      </c>
      <c r="P62" s="29">
        <f>S11_MM4!O62+S12_MM4!Q62+S13_MM4!U62+S1M_MM4!U62</f>
        <v>-88.913999999999987</v>
      </c>
      <c r="Q62" s="50">
        <f t="shared" si="7"/>
        <v>-2415.4979999999568</v>
      </c>
    </row>
    <row r="63" spans="1:18" ht="13.7" customHeight="1">
      <c r="A63" s="48" t="s">
        <v>156</v>
      </c>
      <c r="B63" s="54">
        <f>S11_MM4!B63+S12_MM4!B63+S13_MM4!B63+S1M_MM4!B63</f>
        <v>149146.30799999999</v>
      </c>
      <c r="C63" s="54">
        <v>21119.525000000005</v>
      </c>
      <c r="D63" s="54">
        <f t="shared" si="3"/>
        <v>170265.83299999998</v>
      </c>
      <c r="E63" s="54">
        <v>8695.2610000000004</v>
      </c>
      <c r="F63" s="54">
        <v>12881.529999999999</v>
      </c>
      <c r="G63" s="54">
        <f t="shared" si="4"/>
        <v>166079.56399999998</v>
      </c>
      <c r="H63" s="54">
        <v>6466.2910000000011</v>
      </c>
      <c r="I63" s="54">
        <v>5101.7070000000003</v>
      </c>
      <c r="J63" s="54">
        <f t="shared" si="5"/>
        <v>167444.14799999999</v>
      </c>
      <c r="K63" s="54">
        <v>145121.97999999998</v>
      </c>
      <c r="L63" s="54">
        <f t="shared" si="6"/>
        <v>22322.168000000005</v>
      </c>
      <c r="M63" s="54">
        <v>3190.0499999999997</v>
      </c>
      <c r="N63" s="54">
        <v>132.88500000000002</v>
      </c>
      <c r="O63" s="54">
        <f>S11_MM4!N63+S12_MM4!P63+S13_MM4!T63+S1M_MM4!T63</f>
        <v>26405.841999999997</v>
      </c>
      <c r="P63" s="54">
        <f>S11_MM4!O63+S12_MM4!Q63+S13_MM4!U63+S1M_MM4!U63</f>
        <v>-198.71699999999987</v>
      </c>
      <c r="Q63" s="54">
        <f t="shared" si="7"/>
        <v>-827.79199999999105</v>
      </c>
    </row>
    <row r="64" spans="1:18" ht="13.7" customHeight="1">
      <c r="A64" s="102" t="s">
        <v>157</v>
      </c>
      <c r="B64" s="54">
        <f>S11_MM4!B64+S12_MM4!B64+S13_MM4!B64+S1M_MM4!B64</f>
        <v>147214.82700000002</v>
      </c>
      <c r="C64" s="54">
        <v>21080.743000000002</v>
      </c>
      <c r="D64" s="54">
        <f t="shared" si="3"/>
        <v>168295.57</v>
      </c>
      <c r="E64" s="54">
        <v>8386.8709999999992</v>
      </c>
      <c r="F64" s="54">
        <v>12370.748</v>
      </c>
      <c r="G64" s="54">
        <f t="shared" si="4"/>
        <v>164311.693</v>
      </c>
      <c r="H64" s="54">
        <v>6821.9949999999999</v>
      </c>
      <c r="I64" s="54">
        <v>4982.6179999999995</v>
      </c>
      <c r="J64" s="54">
        <f t="shared" si="5"/>
        <v>166151.07</v>
      </c>
      <c r="K64" s="54">
        <v>142702.62899999999</v>
      </c>
      <c r="L64" s="54">
        <f t="shared" si="6"/>
        <v>23448.441000000021</v>
      </c>
      <c r="M64" s="54">
        <v>3497.1700000000005</v>
      </c>
      <c r="N64" s="54">
        <v>133.64499999999998</v>
      </c>
      <c r="O64" s="54">
        <f>S11_MM4!N64+S12_MM4!P64+S13_MM4!T64+S1M_MM4!T64</f>
        <v>26425.682000000001</v>
      </c>
      <c r="P64" s="54">
        <f>S11_MM4!O64+S12_MM4!Q64+S13_MM4!U64+S1M_MM4!U64</f>
        <v>-72.128999999999905</v>
      </c>
      <c r="Q64" s="54">
        <f t="shared" si="7"/>
        <v>458.41300000002138</v>
      </c>
    </row>
    <row r="65" spans="1:18" ht="13.7" customHeight="1">
      <c r="A65" s="48" t="s">
        <v>158</v>
      </c>
      <c r="B65" s="54">
        <f>S11_MM4!B65+S12_MM4!B65+S13_MM4!B65+S1M_MM4!B65</f>
        <v>146971.22699999998</v>
      </c>
      <c r="C65" s="54">
        <v>20768.842999999997</v>
      </c>
      <c r="D65" s="54">
        <f t="shared" si="3"/>
        <v>167740.06999999998</v>
      </c>
      <c r="E65" s="54">
        <v>8256.393</v>
      </c>
      <c r="F65" s="54">
        <v>11421.752999999999</v>
      </c>
      <c r="G65" s="54">
        <f t="shared" si="4"/>
        <v>164574.71</v>
      </c>
      <c r="H65" s="54">
        <v>6920.5450000000001</v>
      </c>
      <c r="I65" s="54">
        <v>5046.6439999999993</v>
      </c>
      <c r="J65" s="54">
        <f t="shared" si="5"/>
        <v>166448.611</v>
      </c>
      <c r="K65" s="54">
        <v>141854.913</v>
      </c>
      <c r="L65" s="54">
        <f t="shared" si="6"/>
        <v>24593.698000000004</v>
      </c>
      <c r="M65" s="54">
        <v>3250.4140000000002</v>
      </c>
      <c r="N65" s="54">
        <v>150.14999999999998</v>
      </c>
      <c r="O65" s="54">
        <f>S11_MM4!N65+S12_MM4!P65+S13_MM4!T65+S1M_MM4!T65</f>
        <v>25384.008999999998</v>
      </c>
      <c r="P65" s="54">
        <f>S11_MM4!O65+S12_MM4!Q65+S13_MM4!U65+S1M_MM4!U65</f>
        <v>-89.503999999999792</v>
      </c>
      <c r="Q65" s="54">
        <f t="shared" si="7"/>
        <v>2399.4570000000049</v>
      </c>
    </row>
    <row r="66" spans="1:18" ht="13.7" customHeight="1">
      <c r="A66" s="48" t="s">
        <v>159</v>
      </c>
      <c r="B66" s="54">
        <f>S11_MM4!B66+S12_MM4!B66+S13_MM4!B66+S1M_MM4!B66</f>
        <v>147776.41200000001</v>
      </c>
      <c r="C66" s="54">
        <v>20493.5</v>
      </c>
      <c r="D66" s="54">
        <f t="shared" si="3"/>
        <v>168269.91200000001</v>
      </c>
      <c r="E66" s="54">
        <v>8262.9490000000005</v>
      </c>
      <c r="F66" s="54">
        <v>10744.78</v>
      </c>
      <c r="G66" s="54">
        <f t="shared" si="4"/>
        <v>165788.08100000001</v>
      </c>
      <c r="H66" s="54">
        <v>7093.9130000000005</v>
      </c>
      <c r="I66" s="54">
        <v>4967.3500000000004</v>
      </c>
      <c r="J66" s="54">
        <f t="shared" si="5"/>
        <v>167914.644</v>
      </c>
      <c r="K66" s="54">
        <v>142127.36099999998</v>
      </c>
      <c r="L66" s="54">
        <f t="shared" si="6"/>
        <v>25787.283000000025</v>
      </c>
      <c r="M66" s="54">
        <v>3241.5620000000004</v>
      </c>
      <c r="N66" s="54">
        <v>156.18799999999999</v>
      </c>
      <c r="O66" s="54">
        <f>S11_MM4!N66+S12_MM4!P66+S13_MM4!T66+S1M_MM4!T66</f>
        <v>25071.685000000001</v>
      </c>
      <c r="P66" s="54">
        <f>S11_MM4!O66+S12_MM4!Q66+S13_MM4!U66+S1M_MM4!U66</f>
        <v>-114.22799999999984</v>
      </c>
      <c r="Q66" s="54">
        <f t="shared" si="7"/>
        <v>3915.2000000000271</v>
      </c>
    </row>
    <row r="67" spans="1:18" ht="13.7" customHeight="1">
      <c r="A67" s="48" t="s">
        <v>160</v>
      </c>
      <c r="B67" s="54">
        <f>S11_MM4!B67+S12_MM4!B67+S13_MM4!B67+S1M_MM4!B67</f>
        <v>148572.66399999999</v>
      </c>
      <c r="C67" s="54">
        <v>20570.453000000001</v>
      </c>
      <c r="D67" s="54">
        <f t="shared" si="3"/>
        <v>169143.117</v>
      </c>
      <c r="E67" s="54">
        <v>8223.9700000000012</v>
      </c>
      <c r="F67" s="54">
        <v>10656.667000000001</v>
      </c>
      <c r="G67" s="54">
        <f t="shared" si="4"/>
        <v>166710.41999999998</v>
      </c>
      <c r="H67" s="54">
        <v>7333.8859999999995</v>
      </c>
      <c r="I67" s="54">
        <v>5177.1090000000004</v>
      </c>
      <c r="J67" s="54">
        <f t="shared" si="5"/>
        <v>168867.19699999999</v>
      </c>
      <c r="K67" s="54">
        <v>142253.36299999998</v>
      </c>
      <c r="L67" s="54">
        <f t="shared" si="6"/>
        <v>26613.834000000003</v>
      </c>
      <c r="M67" s="54">
        <v>3200.5370000000003</v>
      </c>
      <c r="N67" s="54">
        <v>159.048</v>
      </c>
      <c r="O67" s="54">
        <f>S11_MM4!N67+S12_MM4!P67+S13_MM4!T67+S1M_MM4!T67</f>
        <v>25379.18</v>
      </c>
      <c r="P67" s="54">
        <f>S11_MM4!O67+S12_MM4!Q67+S13_MM4!U67+S1M_MM4!U67</f>
        <v>-32.961000000000126</v>
      </c>
      <c r="Q67" s="54">
        <f t="shared" si="7"/>
        <v>4309.1040000000039</v>
      </c>
    </row>
    <row r="68" spans="1:18" ht="13.7" customHeight="1">
      <c r="A68" s="48" t="s">
        <v>161</v>
      </c>
      <c r="B68" s="54">
        <f>S11_MM4!B68+S12_MM4!B68+S13_MM4!B68+S1M_MM4!B68</f>
        <v>149802.34600000002</v>
      </c>
      <c r="C68" s="54">
        <v>20689.922000000002</v>
      </c>
      <c r="D68" s="54">
        <f t="shared" si="3"/>
        <v>170492.26800000001</v>
      </c>
      <c r="E68" s="54">
        <v>8445.2109999999993</v>
      </c>
      <c r="F68" s="54">
        <v>10724.360999999999</v>
      </c>
      <c r="G68" s="54">
        <f t="shared" si="4"/>
        <v>168213.11800000002</v>
      </c>
      <c r="H68" s="54">
        <v>7405.7799999999988</v>
      </c>
      <c r="I68" s="54">
        <v>5237.3789999999999</v>
      </c>
      <c r="J68" s="54">
        <f t="shared" si="5"/>
        <v>170381.51900000003</v>
      </c>
      <c r="K68" s="54">
        <v>143672.65</v>
      </c>
      <c r="L68" s="54">
        <f t="shared" si="6"/>
        <v>26708.869000000035</v>
      </c>
      <c r="M68" s="54">
        <v>2848.07</v>
      </c>
      <c r="N68" s="54">
        <v>159.21100000000001</v>
      </c>
      <c r="O68" s="54">
        <f>S11_MM4!N68+S12_MM4!P68+S13_MM4!T68+S1M_MM4!T68</f>
        <v>24946.632000000001</v>
      </c>
      <c r="P68" s="54">
        <f>S11_MM4!O68+S12_MM4!Q68+S13_MM4!U68+S1M_MM4!U68</f>
        <v>-59.785000000000082</v>
      </c>
      <c r="Q68" s="54">
        <f t="shared" si="7"/>
        <v>4510.881000000034</v>
      </c>
    </row>
    <row r="69" spans="1:18" ht="13.7" customHeight="1">
      <c r="A69" s="48" t="s">
        <v>162</v>
      </c>
      <c r="B69" s="54">
        <f>S11_MM4!B69+S12_MM4!B69+S13_MM4!B69+S1M_MM4!B69</f>
        <v>149908.307</v>
      </c>
      <c r="C69" s="54">
        <v>20916.649000000001</v>
      </c>
      <c r="D69" s="54">
        <f t="shared" si="3"/>
        <v>170824.95600000001</v>
      </c>
      <c r="E69" s="54">
        <v>8464.476999999999</v>
      </c>
      <c r="F69" s="54">
        <v>11026.056000000002</v>
      </c>
      <c r="G69" s="54">
        <f t="shared" si="4"/>
        <v>168263.37700000001</v>
      </c>
      <c r="H69" s="54">
        <v>7664.2699999999995</v>
      </c>
      <c r="I69" s="54">
        <v>5120.3730000000014</v>
      </c>
      <c r="J69" s="54">
        <f t="shared" si="5"/>
        <v>170807.274</v>
      </c>
      <c r="K69" s="54">
        <v>144225.91699999999</v>
      </c>
      <c r="L69" s="54">
        <f t="shared" si="6"/>
        <v>26581.357000000018</v>
      </c>
      <c r="M69" s="54">
        <v>2794.3829999999998</v>
      </c>
      <c r="N69" s="54">
        <v>147.71800000000002</v>
      </c>
      <c r="O69" s="54">
        <f>S11_MM4!N69+S12_MM4!P69+S13_MM4!T69+S1M_MM4!T69</f>
        <v>25358.863999999998</v>
      </c>
      <c r="P69" s="54">
        <f>S11_MM4!O69+S12_MM4!Q69+S13_MM4!U69+S1M_MM4!U69</f>
        <v>-59.183999999999969</v>
      </c>
      <c r="Q69" s="54">
        <f t="shared" si="7"/>
        <v>3928.3420000000215</v>
      </c>
    </row>
    <row r="70" spans="1:18" ht="13.7" customHeight="1">
      <c r="A70" s="25" t="s">
        <v>163</v>
      </c>
      <c r="B70" s="56">
        <f>S11_MM4!B70+S12_MM4!B70+S13_MM4!B70+S1M_MM4!B70</f>
        <v>150831.413</v>
      </c>
      <c r="C70" s="54">
        <v>21397.476000000002</v>
      </c>
      <c r="D70" s="54">
        <f t="shared" si="3"/>
        <v>172228.889</v>
      </c>
      <c r="E70" s="54">
        <v>8467.6340000000018</v>
      </c>
      <c r="F70" s="54">
        <v>11461.412</v>
      </c>
      <c r="G70" s="54">
        <f t="shared" si="4"/>
        <v>169235.11099999998</v>
      </c>
      <c r="H70" s="54">
        <v>7746.621000000001</v>
      </c>
      <c r="I70" s="54">
        <v>5231.366</v>
      </c>
      <c r="J70" s="54">
        <f t="shared" si="5"/>
        <v>171750.36599999998</v>
      </c>
      <c r="K70" s="54">
        <v>145538.62299999999</v>
      </c>
      <c r="L70" s="54">
        <f t="shared" si="6"/>
        <v>26211.742999999988</v>
      </c>
      <c r="M70" s="54">
        <v>2689.9379999999996</v>
      </c>
      <c r="N70" s="54">
        <v>131.333</v>
      </c>
      <c r="O70" s="54">
        <f>S11_MM4!N70+S12_MM4!P70+S13_MM4!T70+S1M_MM4!T70</f>
        <v>25571.613000000005</v>
      </c>
      <c r="P70" s="57">
        <f>S11_MM4!O70+S12_MM4!Q70+S13_MM4!U70+S1M_MM4!U70</f>
        <v>-41.150999999999954</v>
      </c>
      <c r="Q70" s="57">
        <f t="shared" si="7"/>
        <v>3239.8859999999822</v>
      </c>
    </row>
    <row r="71" spans="1:18" ht="13.7" customHeight="1">
      <c r="A71" s="48" t="s">
        <v>164</v>
      </c>
      <c r="B71" s="54">
        <f>S11_MM4!B71+S12_MM4!B71+S13_MM4!B71+S1M_MM4!B71</f>
        <v>151391.356</v>
      </c>
      <c r="C71" s="54">
        <v>21770.167000000001</v>
      </c>
      <c r="D71" s="54">
        <f t="shared" ref="D71" si="8">C71+B71</f>
        <v>173161.52299999999</v>
      </c>
      <c r="E71" s="54">
        <v>8653.5349999999999</v>
      </c>
      <c r="F71" s="54">
        <v>11667.132000000001</v>
      </c>
      <c r="G71" s="54">
        <f t="shared" ref="G71" si="9">+D71+E71-F71</f>
        <v>170147.92599999998</v>
      </c>
      <c r="H71" s="54">
        <v>7731.146999999999</v>
      </c>
      <c r="I71" s="54">
        <v>4962.8760000000002</v>
      </c>
      <c r="J71" s="54">
        <f t="shared" ref="J71" si="10">+G71+H71-I71</f>
        <v>172916.19699999999</v>
      </c>
      <c r="K71" s="54">
        <v>146423.24100000001</v>
      </c>
      <c r="L71" s="54">
        <f t="shared" ref="L71" si="11">+J71-K71</f>
        <v>26492.955999999976</v>
      </c>
      <c r="M71" s="54">
        <v>2618.9389999999999</v>
      </c>
      <c r="N71" s="54">
        <v>123.675</v>
      </c>
      <c r="O71" s="54">
        <f>S11_MM4!N71+S12_MM4!P71+S13_MM4!T71+S1M_MM4!T71</f>
        <v>26015.705000000002</v>
      </c>
      <c r="P71" s="54">
        <f>S11_MM4!O71+S12_MM4!Q71+S13_MM4!U71+S1M_MM4!U71</f>
        <v>-95.284999999999968</v>
      </c>
      <c r="Q71" s="54">
        <f t="shared" ref="Q71" si="12">+L71+M71-N71-O71-P71</f>
        <v>3067.7999999999738</v>
      </c>
    </row>
    <row r="72" spans="1:18" ht="13.7" customHeight="1">
      <c r="A72" s="48" t="s">
        <v>165</v>
      </c>
      <c r="B72" s="54">
        <f>S11_MM4!B72+S12_MM4!B72+S13_MM4!B72+S1M_MM4!B72</f>
        <v>151135.83100000001</v>
      </c>
      <c r="C72" s="54">
        <v>21917.861000000001</v>
      </c>
      <c r="D72" s="54">
        <f t="shared" ref="D72" si="13">C72+B72</f>
        <v>173053.69200000001</v>
      </c>
      <c r="E72" s="54">
        <v>8518.2979999999989</v>
      </c>
      <c r="F72" s="54">
        <v>12058.805999999999</v>
      </c>
      <c r="G72" s="54">
        <f t="shared" ref="G72" si="14">+D72+E72-F72</f>
        <v>169513.18400000001</v>
      </c>
      <c r="H72" s="54">
        <v>7752.2919999999995</v>
      </c>
      <c r="I72" s="54">
        <v>4715.3980000000001</v>
      </c>
      <c r="J72" s="54">
        <f t="shared" ref="J72" si="15">+G72+H72-I72</f>
        <v>172550.07800000001</v>
      </c>
      <c r="K72" s="54">
        <v>146288.78099999999</v>
      </c>
      <c r="L72" s="54">
        <f t="shared" ref="L72" si="16">+J72-K72</f>
        <v>26261.29700000002</v>
      </c>
      <c r="M72" s="54">
        <v>2445.587</v>
      </c>
      <c r="N72" s="54">
        <v>282.56</v>
      </c>
      <c r="O72" s="54">
        <f>S11_MM4!N72+S12_MM4!P72+S13_MM4!T72+S1M_MM4!T72</f>
        <v>26505.970999999998</v>
      </c>
      <c r="P72" s="54">
        <f>S11_MM4!O72+S12_MM4!Q72+S13_MM4!U72+S1M_MM4!U72</f>
        <v>-111.26199999999994</v>
      </c>
      <c r="Q72" s="54">
        <f t="shared" ref="Q72" si="17">+L72+M72-N72-O72-P72</f>
        <v>2029.6150000000209</v>
      </c>
    </row>
    <row r="73" spans="1:18" ht="13.7" customHeight="1">
      <c r="A73" s="48" t="s">
        <v>166</v>
      </c>
      <c r="B73" s="54">
        <f>S11_MM4!B73+S12_MM4!B73+S13_MM4!B73+S1M_MM4!B73</f>
        <v>152540.52500000002</v>
      </c>
      <c r="C73" s="54">
        <v>22292.193000000003</v>
      </c>
      <c r="D73" s="54">
        <f t="shared" ref="D73" si="18">C73+B73</f>
        <v>174832.71800000002</v>
      </c>
      <c r="E73" s="54">
        <v>8427.9710000000014</v>
      </c>
      <c r="F73" s="54">
        <v>12396.1</v>
      </c>
      <c r="G73" s="54">
        <f t="shared" ref="G73" si="19">+D73+E73-F73</f>
        <v>170864.58900000001</v>
      </c>
      <c r="H73" s="54">
        <v>7956.7879999999996</v>
      </c>
      <c r="I73" s="54">
        <v>4715.683</v>
      </c>
      <c r="J73" s="54">
        <f t="shared" ref="J73" si="20">+G73+H73-I73</f>
        <v>174105.69400000002</v>
      </c>
      <c r="K73" s="54">
        <v>147349.736</v>
      </c>
      <c r="L73" s="54">
        <f t="shared" ref="L73" si="21">+J73-K73</f>
        <v>26755.958000000013</v>
      </c>
      <c r="M73" s="54">
        <v>2409.2280000000001</v>
      </c>
      <c r="N73" s="54">
        <v>271.57799999999997</v>
      </c>
      <c r="O73" s="54">
        <f>S11_MM4!N73+S12_MM4!P73+S13_MM4!T73+S1M_MM4!T73</f>
        <v>26688.600000000006</v>
      </c>
      <c r="P73" s="54">
        <f>S11_MM4!O73+S12_MM4!Q73+S13_MM4!U73+S1M_MM4!U73</f>
        <v>-89.156000000000176</v>
      </c>
      <c r="Q73" s="54">
        <f t="shared" ref="Q73" si="22">+L73+M73-N73-O73-P73</f>
        <v>2294.1640000000052</v>
      </c>
    </row>
    <row r="74" spans="1:18" s="31" customFormat="1" ht="13.7" customHeight="1">
      <c r="A74" s="48" t="s">
        <v>167</v>
      </c>
      <c r="B74" s="54">
        <f>S11_MM4!B74+S12_MM4!B74+S13_MM4!B74+S1M_MM4!B74</f>
        <v>153852.1</v>
      </c>
      <c r="C74" s="54">
        <v>22781.136999999995</v>
      </c>
      <c r="D74" s="54">
        <f t="shared" ref="D74" si="23">C74+B74</f>
        <v>176633.23699999999</v>
      </c>
      <c r="E74" s="54">
        <v>8098.4679999999998</v>
      </c>
      <c r="F74" s="54">
        <v>12689.125000000002</v>
      </c>
      <c r="G74" s="54">
        <f t="shared" ref="G74" si="24">+D74+E74-F74</f>
        <v>172042.58</v>
      </c>
      <c r="H74" s="54">
        <v>7818.25</v>
      </c>
      <c r="I74" s="54">
        <v>4584.22</v>
      </c>
      <c r="J74" s="54">
        <f t="shared" ref="J74" si="25">+G74+H74-I74</f>
        <v>175276.61</v>
      </c>
      <c r="K74" s="54">
        <v>148466.274</v>
      </c>
      <c r="L74" s="54">
        <f t="shared" ref="L74" si="26">+J74-K74</f>
        <v>26810.335999999981</v>
      </c>
      <c r="M74" s="54">
        <v>2452.6799999999998</v>
      </c>
      <c r="N74" s="54">
        <v>287.31</v>
      </c>
      <c r="O74" s="54">
        <f>S11_MM4!N74+S12_MM4!P74+S13_MM4!T74+S1M_MM4!T74</f>
        <v>27998.224000000002</v>
      </c>
      <c r="P74" s="54">
        <f>S11_MM4!O74+S12_MM4!Q74+S13_MM4!U74+S1M_MM4!U74</f>
        <v>-109.35100000000011</v>
      </c>
      <c r="Q74" s="54">
        <f t="shared" ref="Q74" si="27">+L74+M74-N74-O74-P74</f>
        <v>1086.8329999999783</v>
      </c>
      <c r="R74" s="96"/>
    </row>
    <row r="75" spans="1:18" ht="13.7" customHeight="1">
      <c r="A75" s="48" t="s">
        <v>168</v>
      </c>
      <c r="B75" s="54">
        <f>S11_MM4!B75+S12_MM4!B75+S13_MM4!B75+S1M_MM4!B75</f>
        <v>155070.12399999998</v>
      </c>
      <c r="C75" s="54">
        <v>23156.065999999995</v>
      </c>
      <c r="D75" s="54">
        <f t="shared" ref="D75" si="28">C75+B75</f>
        <v>178226.18999999997</v>
      </c>
      <c r="E75" s="54">
        <v>8143.2499999999991</v>
      </c>
      <c r="F75" s="54">
        <v>12615.300999999999</v>
      </c>
      <c r="G75" s="54">
        <f t="shared" ref="G75" si="29">+D75+E75-F75</f>
        <v>173754.13899999997</v>
      </c>
      <c r="H75" s="54">
        <v>7815.8099999999995</v>
      </c>
      <c r="I75" s="54">
        <v>4519.3050000000003</v>
      </c>
      <c r="J75" s="54">
        <f t="shared" ref="J75" si="30">+G75+H75-I75</f>
        <v>177050.64399999997</v>
      </c>
      <c r="K75" s="54">
        <v>148968.11100000003</v>
      </c>
      <c r="L75" s="54">
        <f t="shared" ref="L75" si="31">+J75-K75</f>
        <v>28082.532999999938</v>
      </c>
      <c r="M75" s="54">
        <v>2408.4949999999999</v>
      </c>
      <c r="N75" s="54">
        <v>442.39700000000005</v>
      </c>
      <c r="O75" s="54">
        <f>S11_MM4!N75+S12_MM4!P75+S13_MM4!T75+S1M_MM4!T75</f>
        <v>28213.463</v>
      </c>
      <c r="P75" s="54">
        <f>S11_MM4!O75+S12_MM4!Q75+S13_MM4!U75+S1M_MM4!U75</f>
        <v>-66.311000000000149</v>
      </c>
      <c r="Q75" s="54">
        <f t="shared" ref="Q75" si="32">+L75+M75-N75-O75-P75</f>
        <v>1901.4789999999361</v>
      </c>
    </row>
    <row r="76" spans="1:18" ht="13.7" customHeight="1">
      <c r="A76" s="48" t="s">
        <v>169</v>
      </c>
      <c r="B76" s="54">
        <f>S11_MM4!B76+S12_MM4!B76+S13_MM4!B76+S1M_MM4!B76</f>
        <v>156517.31399999998</v>
      </c>
      <c r="C76" s="54">
        <v>23195.844000000001</v>
      </c>
      <c r="D76" s="54">
        <f t="shared" ref="D76" si="33">C76+B76</f>
        <v>179713.158</v>
      </c>
      <c r="E76" s="54">
        <v>7940.232</v>
      </c>
      <c r="F76" s="54">
        <v>12760.904</v>
      </c>
      <c r="G76" s="54">
        <f t="shared" ref="G76" si="34">+D76+E76-F76</f>
        <v>174892.48599999998</v>
      </c>
      <c r="H76" s="54">
        <v>7878.0650000000005</v>
      </c>
      <c r="I76" s="54">
        <v>4404.8739999999998</v>
      </c>
      <c r="J76" s="54">
        <f t="shared" ref="J76" si="35">+G76+H76-I76</f>
        <v>178365.67699999997</v>
      </c>
      <c r="K76" s="54">
        <v>149890.37299999999</v>
      </c>
      <c r="L76" s="54">
        <f t="shared" ref="L76" si="36">+J76-K76</f>
        <v>28475.303999999975</v>
      </c>
      <c r="M76" s="54">
        <v>2468.605</v>
      </c>
      <c r="N76" s="54">
        <v>263.005</v>
      </c>
      <c r="O76" s="54">
        <f>S11_MM4!N76+S12_MM4!P76+S13_MM4!T76+S1M_MM4!T76</f>
        <v>28494.101999999999</v>
      </c>
      <c r="P76" s="54">
        <f>S11_MM4!O76+S12_MM4!Q76+S13_MM4!U76+S1M_MM4!U76</f>
        <v>-30.259999999999877</v>
      </c>
      <c r="Q76" s="54">
        <f t="shared" ref="Q76" si="37">+L76+M76-N76-O76-P76</f>
        <v>2217.061999999974</v>
      </c>
    </row>
    <row r="77" spans="1:18" ht="13.7" customHeight="1">
      <c r="A77" s="48" t="s">
        <v>170</v>
      </c>
      <c r="B77" s="54">
        <f>S11_MM4!B77+S12_MM4!B77+S13_MM4!B77+S1M_MM4!B77</f>
        <v>157759.69899999999</v>
      </c>
      <c r="C77" s="54">
        <v>23794.723999999998</v>
      </c>
      <c r="D77" s="54">
        <f t="shared" ref="D77" si="38">C77+B77</f>
        <v>181554.42299999998</v>
      </c>
      <c r="E77" s="54">
        <v>8231.2659999999996</v>
      </c>
      <c r="F77" s="54">
        <v>12498.621999999999</v>
      </c>
      <c r="G77" s="54">
        <f t="shared" ref="G77" si="39">+D77+E77-F77</f>
        <v>177287.06699999998</v>
      </c>
      <c r="H77" s="54">
        <v>7639.6120000000001</v>
      </c>
      <c r="I77" s="54">
        <v>4294.7950000000001</v>
      </c>
      <c r="J77" s="54">
        <f t="shared" ref="J77" si="40">+G77+H77-I77</f>
        <v>180631.88399999996</v>
      </c>
      <c r="K77" s="54">
        <v>151136.11099999998</v>
      </c>
      <c r="L77" s="54">
        <f t="shared" ref="L77" si="41">+J77-K77</f>
        <v>29495.772999999986</v>
      </c>
      <c r="M77" s="54">
        <v>2306.223</v>
      </c>
      <c r="N77" s="54">
        <v>271.113</v>
      </c>
      <c r="O77" s="54">
        <f>S11_MM4!N77+S12_MM4!P77+S13_MM4!T77+S1M_MM4!T77</f>
        <v>29336.423999999999</v>
      </c>
      <c r="P77" s="54">
        <f>S11_MM4!O77+S12_MM4!Q77+S13_MM4!U77+S1M_MM4!U77</f>
        <v>-8.70799999999997</v>
      </c>
      <c r="Q77" s="54">
        <f t="shared" ref="Q77" si="42">+L77+M77-N77-O77-P77</f>
        <v>2203.1669999999845</v>
      </c>
    </row>
    <row r="78" spans="1:18" ht="13.7" customHeight="1">
      <c r="A78" s="48" t="s">
        <v>171</v>
      </c>
      <c r="B78" s="54">
        <f>S11_MM4!B78+S12_MM4!B78+S13_MM4!B78+S1M_MM4!B78</f>
        <v>159035.52299999999</v>
      </c>
      <c r="C78" s="54">
        <v>24087.144000000004</v>
      </c>
      <c r="D78" s="54">
        <f t="shared" ref="D78" si="43">C78+B78</f>
        <v>183122.66699999999</v>
      </c>
      <c r="E78" s="54">
        <v>8068.5339999999997</v>
      </c>
      <c r="F78" s="54">
        <v>12746.158999999998</v>
      </c>
      <c r="G78" s="54">
        <f t="shared" ref="G78" si="44">+D78+E78-F78</f>
        <v>178445.04200000002</v>
      </c>
      <c r="H78" s="54">
        <v>7938.7739999999994</v>
      </c>
      <c r="I78" s="54">
        <v>4187.6949999999997</v>
      </c>
      <c r="J78" s="54">
        <f t="shared" ref="J78" si="45">+G78+H78-I78</f>
        <v>182196.12100000001</v>
      </c>
      <c r="K78" s="54">
        <v>152087.59099999999</v>
      </c>
      <c r="L78" s="54">
        <f t="shared" ref="L78" si="46">+J78-K78</f>
        <v>30108.530000000028</v>
      </c>
      <c r="M78" s="54">
        <v>2071.3739999999998</v>
      </c>
      <c r="N78" s="54">
        <v>257.12200000000001</v>
      </c>
      <c r="O78" s="54">
        <f>S11_MM4!N78+S12_MM4!P78+S13_MM4!T78+S1M_MM4!T78</f>
        <v>29372.807000000008</v>
      </c>
      <c r="P78" s="54">
        <f>S11_MM4!O78+S12_MM4!Q78+S13_MM4!U78+S1M_MM4!U78</f>
        <v>53.480999999999995</v>
      </c>
      <c r="Q78" s="54">
        <f t="shared" ref="Q78" si="47">+L78+M78-N78-O78-P78</f>
        <v>2496.4940000000206</v>
      </c>
    </row>
    <row r="79" spans="1:18" ht="13.7" customHeight="1">
      <c r="A79" s="48" t="s">
        <v>175</v>
      </c>
      <c r="B79" s="54">
        <f>S11_MM4!B79+S12_MM4!B79+S13_MM4!B79+S1M_MM4!B79</f>
        <v>160474.611</v>
      </c>
      <c r="C79" s="54">
        <v>24303.499</v>
      </c>
      <c r="D79" s="54">
        <f t="shared" ref="D79" si="48">C79+B79</f>
        <v>184778.11000000002</v>
      </c>
      <c r="E79" s="54">
        <v>7652.9839999999995</v>
      </c>
      <c r="F79" s="54">
        <v>12628.059000000001</v>
      </c>
      <c r="G79" s="54">
        <f t="shared" ref="G79" si="49">+D79+E79-F79</f>
        <v>179803.035</v>
      </c>
      <c r="H79" s="54">
        <v>8030</v>
      </c>
      <c r="I79" s="54">
        <v>4298.3879999999999</v>
      </c>
      <c r="J79" s="54">
        <f t="shared" ref="J79" si="50">+G79+H79-I79</f>
        <v>183534.647</v>
      </c>
      <c r="K79" s="54">
        <v>152986.18600000002</v>
      </c>
      <c r="L79" s="54">
        <f t="shared" ref="L79" si="51">+J79-K79</f>
        <v>30548.460999999981</v>
      </c>
      <c r="M79" s="54">
        <v>1992.5170000000003</v>
      </c>
      <c r="N79" s="54">
        <v>129.78899999999999</v>
      </c>
      <c r="O79" s="54">
        <f>S11_MM4!N79+S12_MM4!P79+S13_MM4!T79+S1M_MM4!T79</f>
        <v>29497.503000000001</v>
      </c>
      <c r="P79" s="54">
        <f>S11_MM4!O79+S12_MM4!Q79+S13_MM4!U79+S1M_MM4!U79</f>
        <v>31.40300000000002</v>
      </c>
      <c r="Q79" s="54">
        <f t="shared" ref="Q79" si="52">+L79+M79-N79-O79-P79</f>
        <v>2882.2829999999794</v>
      </c>
    </row>
    <row r="80" spans="1:18" s="31" customFormat="1" ht="13.7" customHeight="1">
      <c r="A80" s="48" t="s">
        <v>176</v>
      </c>
      <c r="B80" s="54">
        <f>S11_MM4!B80+S12_MM4!B80+S13_MM4!B80+S1M_MM4!B80</f>
        <v>161993.32800000001</v>
      </c>
      <c r="C80" s="54">
        <v>24496.484999999997</v>
      </c>
      <c r="D80" s="54">
        <f t="shared" ref="D80" si="53">C80+B80</f>
        <v>186489.81299999999</v>
      </c>
      <c r="E80" s="54">
        <v>8119.0920000000006</v>
      </c>
      <c r="F80" s="54">
        <v>12649.315000000001</v>
      </c>
      <c r="G80" s="54">
        <f t="shared" ref="G80" si="54">+D80+E80-F80</f>
        <v>181959.59</v>
      </c>
      <c r="H80" s="54">
        <v>7932.8989999999994</v>
      </c>
      <c r="I80" s="54">
        <v>4343.9560000000001</v>
      </c>
      <c r="J80" s="54">
        <f t="shared" ref="J80" si="55">+G80+H80-I80</f>
        <v>185548.533</v>
      </c>
      <c r="K80" s="54">
        <v>154823.95000000001</v>
      </c>
      <c r="L80" s="54">
        <f t="shared" ref="L80" si="56">+J80-K80</f>
        <v>30724.582999999984</v>
      </c>
      <c r="M80" s="54">
        <v>1834.788</v>
      </c>
      <c r="N80" s="54">
        <v>125.20400000000001</v>
      </c>
      <c r="O80" s="54">
        <f>S11_MM4!N80+S12_MM4!P80+S13_MM4!T80+S1M_MM4!T80</f>
        <v>29526.046999999999</v>
      </c>
      <c r="P80" s="54">
        <f>S11_MM4!O80+S12_MM4!Q80+S13_MM4!U80+S1M_MM4!U80</f>
        <v>22.259000000000015</v>
      </c>
      <c r="Q80" s="54">
        <f t="shared" ref="Q80" si="57">+L80+M80-N80-O80-P80</f>
        <v>2885.8609999999844</v>
      </c>
      <c r="R80" s="96"/>
    </row>
    <row r="81" spans="1:18" ht="13.7" customHeight="1">
      <c r="A81" s="48" t="s">
        <v>177</v>
      </c>
      <c r="B81" s="54">
        <f>S11_MM4!B81+S12_MM4!B81+S13_MM4!B81+S1M_MM4!B81</f>
        <v>163676.21600000001</v>
      </c>
      <c r="C81" s="54">
        <v>24748.324999999997</v>
      </c>
      <c r="D81" s="54">
        <f t="shared" ref="D81" si="58">C81+B81</f>
        <v>188424.54100000003</v>
      </c>
      <c r="E81" s="54">
        <v>7655.7240000000002</v>
      </c>
      <c r="F81" s="54">
        <v>12212.582999999999</v>
      </c>
      <c r="G81" s="54">
        <f t="shared" ref="G81" si="59">+D81+E81-F81</f>
        <v>183867.68200000003</v>
      </c>
      <c r="H81" s="54">
        <v>8230.0540000000001</v>
      </c>
      <c r="I81" s="54">
        <v>4085.0160000000001</v>
      </c>
      <c r="J81" s="54">
        <f t="shared" ref="J81" si="60">+G81+H81-I81</f>
        <v>188012.72000000003</v>
      </c>
      <c r="K81" s="54">
        <v>156317.39299999998</v>
      </c>
      <c r="L81" s="54">
        <f t="shared" ref="L81" si="61">+J81-K81</f>
        <v>31695.327000000048</v>
      </c>
      <c r="M81" s="54">
        <v>1894.9909999999998</v>
      </c>
      <c r="N81" s="54">
        <v>123.32</v>
      </c>
      <c r="O81" s="54">
        <f>S11_MM4!N81+S12_MM4!P81+S13_MM4!T81+S1M_MM4!T81</f>
        <v>29941.361999999997</v>
      </c>
      <c r="P81" s="54">
        <f>S11_MM4!O81+S12_MM4!Q81+S13_MM4!U81+S1M_MM4!U81</f>
        <v>-2.8799999999998818</v>
      </c>
      <c r="Q81" s="54">
        <f t="shared" ref="Q81" si="62">+L81+M81-N81-O81-P81</f>
        <v>3528.5160000000533</v>
      </c>
    </row>
    <row r="82" spans="1:18" ht="13.7" customHeight="1">
      <c r="A82" s="48" t="s">
        <v>178</v>
      </c>
      <c r="B82" s="54">
        <f>S11_MM4!B82+S12_MM4!B82+S13_MM4!B82+S1M_MM4!B82</f>
        <v>165624.78099999999</v>
      </c>
      <c r="C82" s="54">
        <v>25150.744999999999</v>
      </c>
      <c r="D82" s="54">
        <f t="shared" ref="D82" si="63">C82+B82</f>
        <v>190775.52599999998</v>
      </c>
      <c r="E82" s="54">
        <v>8184.9889999999996</v>
      </c>
      <c r="F82" s="54">
        <v>12953.512999999999</v>
      </c>
      <c r="G82" s="54">
        <f t="shared" ref="G82" si="64">+D82+E82-F82</f>
        <v>186007.00199999998</v>
      </c>
      <c r="H82" s="54">
        <v>8249.6440000000002</v>
      </c>
      <c r="I82" s="54">
        <v>4190.6909999999998</v>
      </c>
      <c r="J82" s="54">
        <f t="shared" ref="J82" si="65">+G82+H82-I82</f>
        <v>190065.95499999999</v>
      </c>
      <c r="K82" s="54">
        <v>157620.77799999996</v>
      </c>
      <c r="L82" s="54">
        <f t="shared" ref="L82" si="66">+J82-K82</f>
        <v>32445.177000000025</v>
      </c>
      <c r="M82" s="54">
        <v>1846.69</v>
      </c>
      <c r="N82" s="54">
        <v>123.07900000000001</v>
      </c>
      <c r="O82" s="54">
        <f>S11_MM4!N82+S12_MM4!P82+S13_MM4!T82+S1M_MM4!T82</f>
        <v>31234.586000000003</v>
      </c>
      <c r="P82" s="54">
        <f>S11_MM4!O82+S12_MM4!Q82+S13_MM4!U82+S1M_MM4!U82</f>
        <v>-40.58400000000006</v>
      </c>
      <c r="Q82" s="54">
        <f t="shared" ref="Q82" si="67">+L82+M82-N82-O82-P82</f>
        <v>2974.7860000000264</v>
      </c>
    </row>
    <row r="83" spans="1:18" s="31" customFormat="1" ht="13.7" customHeight="1">
      <c r="A83" s="48" t="s">
        <v>179</v>
      </c>
      <c r="B83" s="54">
        <f>S11_MM4!B83+S12_MM4!B83+S13_MM4!B83+S1M_MM4!B83</f>
        <v>167344.83900000001</v>
      </c>
      <c r="C83" s="54">
        <v>25742.921000000002</v>
      </c>
      <c r="D83" s="54">
        <f t="shared" ref="D83" si="68">C83+B83</f>
        <v>193087.76</v>
      </c>
      <c r="E83" s="54">
        <v>8326.4969999999994</v>
      </c>
      <c r="F83" s="54">
        <v>13064.682999999999</v>
      </c>
      <c r="G83" s="54">
        <f t="shared" ref="G83" si="69">+D83+E83-F83</f>
        <v>188349.57400000002</v>
      </c>
      <c r="H83" s="54">
        <v>8486.8090000000011</v>
      </c>
      <c r="I83" s="54">
        <v>4128.2290000000003</v>
      </c>
      <c r="J83" s="54">
        <f t="shared" ref="J83" si="70">+G83+H83-I83</f>
        <v>192708.15400000004</v>
      </c>
      <c r="K83" s="54">
        <v>158571.014</v>
      </c>
      <c r="L83" s="54">
        <f t="shared" ref="L83" si="71">+J83-K83</f>
        <v>34137.140000000043</v>
      </c>
      <c r="M83" s="54">
        <v>1716.0029999999997</v>
      </c>
      <c r="N83" s="54">
        <v>90.009</v>
      </c>
      <c r="O83" s="54">
        <f>S11_MM4!N83+S12_MM4!P83+S13_MM4!T83+S1M_MM4!T83</f>
        <v>32463.484</v>
      </c>
      <c r="P83" s="54">
        <f>S11_MM4!O83+S12_MM4!Q83+S13_MM4!U83+S1M_MM4!U83</f>
        <v>-99.890999999999963</v>
      </c>
      <c r="Q83" s="54">
        <f t="shared" ref="Q83" si="72">+L83+M83-N83-O83-P83</f>
        <v>3399.5410000000415</v>
      </c>
      <c r="R83" s="96"/>
    </row>
    <row r="84" spans="1:18" s="31" customFormat="1" ht="13.7" customHeight="1">
      <c r="A84" s="48" t="s">
        <v>180</v>
      </c>
      <c r="B84" s="54">
        <f>S11_MM4!B84+S12_MM4!B84+S13_MM4!B84+S1M_MM4!B84</f>
        <v>169642.25</v>
      </c>
      <c r="C84" s="54">
        <v>26304.959000000006</v>
      </c>
      <c r="D84" s="54">
        <f t="shared" ref="D84" si="73">C84+B84</f>
        <v>195947.209</v>
      </c>
      <c r="E84" s="54">
        <v>8188.2170000000006</v>
      </c>
      <c r="F84" s="54">
        <v>12787.781999999999</v>
      </c>
      <c r="G84" s="54">
        <f t="shared" ref="G84" si="74">+D84+E84-F84</f>
        <v>191347.644</v>
      </c>
      <c r="H84" s="54">
        <v>8535.2669999999998</v>
      </c>
      <c r="I84" s="54">
        <v>3951.56</v>
      </c>
      <c r="J84" s="54">
        <f t="shared" ref="J84" si="75">+G84+H84-I84</f>
        <v>195931.351</v>
      </c>
      <c r="K84" s="54">
        <v>160214.04799999998</v>
      </c>
      <c r="L84" s="54">
        <f t="shared" ref="L84" si="76">+J84-K84</f>
        <v>35717.303000000014</v>
      </c>
      <c r="M84" s="54">
        <v>1682.875</v>
      </c>
      <c r="N84" s="54">
        <v>134.99700000000001</v>
      </c>
      <c r="O84" s="54">
        <f>S11_MM4!N84+S12_MM4!P84+S13_MM4!T84+S1M_MM4!T84</f>
        <v>33755.286999999997</v>
      </c>
      <c r="P84" s="54">
        <f>S11_MM4!O84+S12_MM4!Q84+S13_MM4!U84+S1M_MM4!U84</f>
        <v>-91.185000000000173</v>
      </c>
      <c r="Q84" s="54">
        <f t="shared" ref="Q84" si="77">+L84+M84-N84-O84-P84</f>
        <v>3601.0790000000152</v>
      </c>
      <c r="R84" s="96"/>
    </row>
    <row r="85" spans="1:18" ht="13.7" customHeight="1">
      <c r="A85" s="48" t="s">
        <v>181</v>
      </c>
      <c r="B85" s="54">
        <f>S11_MM4!B85+S12_MM4!B85+S13_MM4!B85+S1M_MM4!B85</f>
        <v>171153.788</v>
      </c>
      <c r="C85" s="54">
        <v>26710.38</v>
      </c>
      <c r="D85" s="54">
        <f t="shared" ref="D85" si="78">C85+B85</f>
        <v>197864.16800000001</v>
      </c>
      <c r="E85" s="54">
        <v>8453.5789999999997</v>
      </c>
      <c r="F85" s="54">
        <v>12611.585999999999</v>
      </c>
      <c r="G85" s="54">
        <f t="shared" ref="G85" si="79">+D85+E85-F85</f>
        <v>193706.16099999999</v>
      </c>
      <c r="H85" s="54">
        <v>8592.2109999999993</v>
      </c>
      <c r="I85" s="54">
        <v>4151.8609999999999</v>
      </c>
      <c r="J85" s="54">
        <f t="shared" ref="J85" si="80">+G85+H85-I85</f>
        <v>198146.511</v>
      </c>
      <c r="K85" s="54">
        <v>161357.26700000002</v>
      </c>
      <c r="L85" s="54">
        <f t="shared" ref="L85" si="81">+J85-K85</f>
        <v>36789.243999999977</v>
      </c>
      <c r="M85" s="54">
        <v>1663.578</v>
      </c>
      <c r="N85" s="54">
        <v>134.37200000000001</v>
      </c>
      <c r="O85" s="54">
        <f>S11_MM4!N85+S12_MM4!P85+S13_MM4!T85+S1M_MM4!T85</f>
        <v>34754.538999999997</v>
      </c>
      <c r="P85" s="54">
        <f>S11_MM4!O85+S12_MM4!Q85+S13_MM4!U85+S1M_MM4!U85</f>
        <v>-68.538000000000011</v>
      </c>
      <c r="Q85" s="54">
        <f t="shared" ref="Q85" si="82">+L85+M85-N85-O85-P85</f>
        <v>3632.4489999999782</v>
      </c>
    </row>
    <row r="86" spans="1:18" s="31" customFormat="1" ht="13.7" customHeight="1">
      <c r="A86" s="48" t="s">
        <v>182</v>
      </c>
      <c r="B86" s="54">
        <f>S11_MM4!B86+S12_MM4!B86+S13_MM4!B86+S1M_MM4!B86</f>
        <v>172788.05099999998</v>
      </c>
      <c r="C86" s="54">
        <v>26831.367999999999</v>
      </c>
      <c r="D86" s="54">
        <f t="shared" ref="D86" si="83">C86+B86</f>
        <v>199619.41899999997</v>
      </c>
      <c r="E86" s="54">
        <v>7987.6530000000002</v>
      </c>
      <c r="F86" s="54">
        <v>12042.466</v>
      </c>
      <c r="G86" s="54">
        <f t="shared" ref="G86" si="84">+D86+E86-F86</f>
        <v>195564.60599999997</v>
      </c>
      <c r="H86" s="54">
        <v>8709.253999999999</v>
      </c>
      <c r="I86" s="54">
        <v>4151.777</v>
      </c>
      <c r="J86" s="54">
        <f t="shared" ref="J86" si="85">+G86+H86-I86</f>
        <v>200122.08299999996</v>
      </c>
      <c r="K86" s="54">
        <v>162779.68599999999</v>
      </c>
      <c r="L86" s="54">
        <f t="shared" ref="L86" si="86">+J86-K86</f>
        <v>37342.396999999968</v>
      </c>
      <c r="M86" s="54">
        <v>1744.673</v>
      </c>
      <c r="N86" s="54">
        <v>129.40600000000001</v>
      </c>
      <c r="O86" s="54">
        <f>S11_MM4!N86+S12_MM4!P86+S13_MM4!T86+S1M_MM4!T86</f>
        <v>35185.121999999996</v>
      </c>
      <c r="P86" s="54">
        <f>S11_MM4!O86+S12_MM4!Q86+S13_MM4!U86+S1M_MM4!U86</f>
        <v>-58.3900000000001</v>
      </c>
      <c r="Q86" s="54">
        <f t="shared" ref="Q86" si="87">+L86+M86-N86-O86-P86</f>
        <v>3830.9319999999725</v>
      </c>
      <c r="R86" s="96"/>
    </row>
    <row r="87" spans="1:18" s="31" customFormat="1" ht="13.7" customHeight="1">
      <c r="A87" s="48" t="s">
        <v>183</v>
      </c>
      <c r="B87" s="54">
        <f>S11_MM4!B87+S12_MM4!B87+S13_MM4!B87+S1M_MM4!B87</f>
        <v>174336.72</v>
      </c>
      <c r="C87" s="54">
        <v>27306.195</v>
      </c>
      <c r="D87" s="54">
        <f t="shared" ref="D87" si="88">C87+B87</f>
        <v>201642.91500000001</v>
      </c>
      <c r="E87" s="54">
        <v>8120.6399999999994</v>
      </c>
      <c r="F87" s="54">
        <v>12355.897999999999</v>
      </c>
      <c r="G87" s="54">
        <f t="shared" ref="G87" si="89">+D87+E87-F87</f>
        <v>197407.65700000001</v>
      </c>
      <c r="H87" s="54">
        <v>8912.5859999999993</v>
      </c>
      <c r="I87" s="54">
        <v>4286.0969999999998</v>
      </c>
      <c r="J87" s="54">
        <f t="shared" ref="J87" si="90">+G87+H87-I87</f>
        <v>202034.14600000001</v>
      </c>
      <c r="K87" s="54">
        <v>164293.72200000001</v>
      </c>
      <c r="L87" s="54">
        <f t="shared" ref="L87" si="91">+J87-K87</f>
        <v>37740.423999999999</v>
      </c>
      <c r="M87" s="54">
        <v>1759.152</v>
      </c>
      <c r="N87" s="54">
        <v>125.04900000000001</v>
      </c>
      <c r="O87" s="54">
        <f>S11_MM4!N87+S12_MM4!P87+S13_MM4!T87+S1M_MM4!T87</f>
        <v>36037.591999999997</v>
      </c>
      <c r="P87" s="54">
        <f>S11_MM4!O87+S12_MM4!Q87+S13_MM4!U87+S1M_MM4!U87</f>
        <v>-193.92000000000007</v>
      </c>
      <c r="Q87" s="54">
        <f t="shared" ref="Q87" si="92">+L87+M87-N87-O87-P87</f>
        <v>3530.855000000005</v>
      </c>
      <c r="R87" s="96"/>
    </row>
    <row r="88" spans="1:18" ht="13.7" customHeight="1">
      <c r="A88" s="25" t="s">
        <v>184</v>
      </c>
      <c r="B88" s="56">
        <f>S11_MM4!B88+S12_MM4!B88+S13_MM4!B88+S1M_MM4!B88</f>
        <v>176138.64600000001</v>
      </c>
      <c r="C88" s="54">
        <v>27757.533000000003</v>
      </c>
      <c r="D88" s="54">
        <f t="shared" ref="D88" si="93">C88+B88</f>
        <v>203896.179</v>
      </c>
      <c r="E88" s="54">
        <v>7690.607</v>
      </c>
      <c r="F88" s="54">
        <v>12176.004000000001</v>
      </c>
      <c r="G88" s="54">
        <f t="shared" ref="G88" si="94">+D88+E88-F88</f>
        <v>199410.78200000001</v>
      </c>
      <c r="H88" s="54">
        <v>8919.69</v>
      </c>
      <c r="I88" s="54">
        <v>4324.8450000000003</v>
      </c>
      <c r="J88" s="54">
        <f t="shared" ref="J88" si="95">+G88+H88-I88</f>
        <v>204005.62700000001</v>
      </c>
      <c r="K88" s="54">
        <v>166743.99400000001</v>
      </c>
      <c r="L88" s="54">
        <f t="shared" ref="L88" si="96">+J88-K88</f>
        <v>37261.633000000002</v>
      </c>
      <c r="M88" s="54">
        <v>1854.5139999999999</v>
      </c>
      <c r="N88" s="54">
        <v>96.417000000000002</v>
      </c>
      <c r="O88" s="54">
        <f>S11_MM4!N88+S12_MM4!P88+S13_MM4!T88+S1M_MM4!T88</f>
        <v>36975.395000000004</v>
      </c>
      <c r="P88" s="57">
        <f>S11_MM4!O88+S12_MM4!Q88+S13_MM4!U88+S1M_MM4!U88</f>
        <v>-319.61299999999983</v>
      </c>
      <c r="Q88" s="57">
        <f t="shared" ref="Q88" si="97">+L88+M88-N88-O88-P88</f>
        <v>2363.947999999999</v>
      </c>
    </row>
    <row r="89" spans="1:18" ht="13.7" customHeight="1">
      <c r="A89" s="48" t="s">
        <v>185</v>
      </c>
      <c r="B89" s="54">
        <f>S11_MM4!B89+S12_MM4!B89+S13_MM4!B89+S1M_MM4!B89</f>
        <v>177774.44</v>
      </c>
      <c r="C89" s="54">
        <v>28042.858</v>
      </c>
      <c r="D89" s="54">
        <f t="shared" ref="D89:D90" si="98">C89+B89</f>
        <v>205817.29800000001</v>
      </c>
      <c r="E89" s="54">
        <v>7385.7289999999994</v>
      </c>
      <c r="F89" s="54">
        <v>12191.45</v>
      </c>
      <c r="G89" s="54">
        <f t="shared" ref="G89:G90" si="99">+D89+E89-F89</f>
        <v>201011.57699999999</v>
      </c>
      <c r="H89" s="54">
        <v>8987.3590000000004</v>
      </c>
      <c r="I89" s="54">
        <v>4487.9720000000007</v>
      </c>
      <c r="J89" s="54">
        <f t="shared" ref="J89:J90" si="100">+G89+H89-I89</f>
        <v>205510.96399999998</v>
      </c>
      <c r="K89" s="54">
        <v>168042.86700000003</v>
      </c>
      <c r="L89" s="54">
        <f t="shared" ref="L89:L90" si="101">+J89-K89</f>
        <v>37468.096999999951</v>
      </c>
      <c r="M89" s="54">
        <v>1902.8420000000001</v>
      </c>
      <c r="N89" s="54">
        <v>106.342</v>
      </c>
      <c r="O89" s="54">
        <f>S11_MM4!N89+S12_MM4!P89+S13_MM4!T89+S1M_MM4!T89</f>
        <v>38484.548999999999</v>
      </c>
      <c r="P89" s="54">
        <f>S11_MM4!O89+S12_MM4!Q89+S13_MM4!U89+S1M_MM4!U89</f>
        <v>-270.30799999999999</v>
      </c>
      <c r="Q89" s="54">
        <f t="shared" ref="Q89:Q90" si="102">+L89+M89-N89-O89-P89</f>
        <v>1050.3559999999516</v>
      </c>
    </row>
    <row r="90" spans="1:18" ht="13.7" customHeight="1">
      <c r="A90" s="48" t="s">
        <v>186</v>
      </c>
      <c r="B90" s="54">
        <f>S11_MM4!B90+S12_MM4!B90+S13_MM4!B90+S1M_MM4!B90</f>
        <v>179136.37899999999</v>
      </c>
      <c r="C90" s="54">
        <v>28417.048999999999</v>
      </c>
      <c r="D90" s="54">
        <f t="shared" si="98"/>
        <v>207553.42799999999</v>
      </c>
      <c r="E90" s="54">
        <v>8099.1170000000002</v>
      </c>
      <c r="F90" s="54">
        <v>12407.110999999999</v>
      </c>
      <c r="G90" s="54">
        <f t="shared" si="99"/>
        <v>203245.43399999998</v>
      </c>
      <c r="H90" s="54">
        <v>9047.1949999999997</v>
      </c>
      <c r="I90" s="54">
        <v>4480.3739999999998</v>
      </c>
      <c r="J90" s="54">
        <f t="shared" si="100"/>
        <v>207812.25499999998</v>
      </c>
      <c r="K90" s="54">
        <v>169401.71000000002</v>
      </c>
      <c r="L90" s="54">
        <f t="shared" si="101"/>
        <v>38410.544999999955</v>
      </c>
      <c r="M90" s="54">
        <v>1847.1100000000001</v>
      </c>
      <c r="N90" s="54">
        <v>105.05700000000002</v>
      </c>
      <c r="O90" s="54">
        <f>S11_MM4!N90+S12_MM4!P90+S13_MM4!T90+S1M_MM4!T90</f>
        <v>39377.186000000002</v>
      </c>
      <c r="P90" s="54">
        <f>S11_MM4!O90+S12_MM4!Q90+S13_MM4!U90+S1M_MM4!U90</f>
        <v>-177.73300000000006</v>
      </c>
      <c r="Q90" s="54">
        <f t="shared" si="102"/>
        <v>953.14499999995303</v>
      </c>
    </row>
    <row r="91" spans="1:18" ht="13.7" customHeight="1" thickBot="1">
      <c r="A91" s="103" t="s">
        <v>188</v>
      </c>
      <c r="B91" s="87">
        <f>S11_MM4!B91+S12_MM4!B91+S13_MM4!B91+S1M_MM4!B91</f>
        <v>180888.30000000002</v>
      </c>
      <c r="C91" s="88">
        <v>28503.516</v>
      </c>
      <c r="D91" s="88">
        <f t="shared" ref="D91" si="103">C91+B91</f>
        <v>209391.81600000002</v>
      </c>
      <c r="E91" s="88">
        <v>7621.6129999999994</v>
      </c>
      <c r="F91" s="88">
        <v>11749.310999999998</v>
      </c>
      <c r="G91" s="88">
        <f t="shared" ref="G91" si="104">+D91+E91-F91</f>
        <v>205264.11800000005</v>
      </c>
      <c r="H91" s="88">
        <v>9080.8130000000019</v>
      </c>
      <c r="I91" s="88">
        <v>4531.4009999999998</v>
      </c>
      <c r="J91" s="88">
        <f t="shared" ref="J91" si="105">+G91+H91-I91</f>
        <v>209813.53000000003</v>
      </c>
      <c r="K91" s="88">
        <v>170812.492</v>
      </c>
      <c r="L91" s="88">
        <f t="shared" ref="L91" si="106">+J91-K91</f>
        <v>39001.03800000003</v>
      </c>
      <c r="M91" s="88">
        <v>1874.4079999999999</v>
      </c>
      <c r="N91" s="88">
        <v>115.116</v>
      </c>
      <c r="O91" s="88">
        <f>S11_MM4!N91+S12_MM4!P91+S13_MM4!T91+S1M_MM4!T91</f>
        <v>40234.048999999999</v>
      </c>
      <c r="P91" s="89">
        <f>S11_MM4!O91+S12_MM4!Q91+S13_MM4!U91+S1M_MM4!U91</f>
        <v>-123.45500000000038</v>
      </c>
      <c r="Q91" s="89">
        <f t="shared" ref="Q91" si="107">+L91+M91-N91-O91-P91</f>
        <v>649.73600000003216</v>
      </c>
    </row>
    <row r="92" spans="1:18" ht="13.7" customHeight="1" thickTop="1"/>
    <row r="93" spans="1:18" ht="13.7" customHeight="1"/>
    <row r="94" spans="1:18" ht="13.7" customHeight="1"/>
    <row r="95" spans="1:18" ht="13.7" customHeight="1"/>
    <row r="96" spans="1:18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  <row r="143" ht="13.7" customHeight="1"/>
    <row r="144" ht="13.7" customHeight="1"/>
    <row r="145" ht="13.7" customHeight="1"/>
    <row r="146" ht="13.7" customHeight="1"/>
    <row r="147" ht="13.7" customHeight="1"/>
    <row r="148" ht="13.7" customHeight="1"/>
    <row r="149" ht="13.7" customHeight="1"/>
    <row r="150" ht="13.7" customHeight="1"/>
    <row r="151" ht="13.7" customHeight="1"/>
    <row r="152" ht="13.7" customHeight="1"/>
    <row r="153" ht="13.7" customHeight="1"/>
    <row r="154" ht="13.7" customHeight="1"/>
    <row r="155" ht="13.7" customHeight="1"/>
    <row r="156" ht="13.7" customHeight="1"/>
    <row r="157" ht="13.7" customHeight="1"/>
    <row r="158" ht="13.7" customHeight="1"/>
    <row r="159" ht="13.7" customHeight="1"/>
    <row r="160" ht="13.7" customHeight="1"/>
    <row r="161" ht="13.7" customHeight="1"/>
    <row r="162" ht="13.7" customHeight="1"/>
    <row r="163" ht="13.7" customHeight="1"/>
    <row r="164" ht="13.7" customHeight="1"/>
    <row r="165" ht="13.7" customHeight="1"/>
    <row r="166" ht="13.7" customHeight="1"/>
    <row r="167" ht="13.7" customHeight="1"/>
    <row r="168" ht="13.7" customHeight="1"/>
    <row r="169" ht="13.7" customHeight="1"/>
    <row r="170" ht="13.7" customHeight="1"/>
    <row r="171" ht="13.7" customHeight="1"/>
    <row r="172" ht="13.7" customHeight="1"/>
    <row r="173" ht="13.7" customHeight="1"/>
    <row r="174" ht="13.7" customHeight="1"/>
    <row r="175" ht="13.7" customHeight="1"/>
    <row r="176" ht="13.7" customHeight="1"/>
    <row r="177" ht="13.7" customHeight="1"/>
    <row r="178" ht="13.7" customHeight="1"/>
    <row r="179" ht="13.7" customHeight="1"/>
    <row r="180" ht="13.7" customHeight="1"/>
    <row r="181" ht="13.7" customHeight="1"/>
    <row r="182" ht="13.7" customHeight="1"/>
    <row r="183" ht="13.7" customHeight="1"/>
    <row r="184" ht="13.7" customHeight="1"/>
    <row r="185" ht="13.7" customHeight="1"/>
    <row r="186" ht="13.7" customHeight="1"/>
    <row r="187" ht="13.7" customHeight="1"/>
    <row r="188" ht="13.7" customHeight="1"/>
    <row r="189" ht="13.7" customHeight="1"/>
    <row r="190" ht="13.7" customHeight="1"/>
    <row r="191" ht="13.7" customHeight="1"/>
    <row r="192" ht="13.7" customHeight="1"/>
    <row r="193" ht="13.7" customHeight="1"/>
    <row r="194" ht="13.7" customHeight="1"/>
    <row r="195" ht="13.7" customHeight="1"/>
    <row r="196" ht="13.7" customHeight="1"/>
    <row r="197" ht="13.7" customHeight="1"/>
    <row r="198" ht="13.7" customHeight="1"/>
    <row r="199" ht="13.7" customHeight="1"/>
    <row r="200" ht="13.7" customHeight="1"/>
    <row r="201" ht="13.7" customHeight="1"/>
    <row r="202" ht="13.7" customHeight="1"/>
    <row r="203" ht="13.7" customHeight="1"/>
    <row r="204" ht="13.7" customHeight="1"/>
    <row r="205" ht="13.7" customHeight="1"/>
    <row r="206" ht="13.7" customHeight="1"/>
    <row r="207" ht="13.7" customHeight="1"/>
    <row r="208" ht="13.7" customHeight="1"/>
    <row r="209" ht="13.7" customHeight="1"/>
    <row r="210" ht="13.7" customHeight="1"/>
    <row r="211" ht="13.7" customHeight="1"/>
    <row r="212" ht="13.7" customHeight="1"/>
    <row r="213" ht="13.7" customHeight="1"/>
    <row r="214" ht="13.7" customHeight="1"/>
    <row r="215" ht="13.7" customHeight="1"/>
    <row r="216" ht="13.7" customHeight="1"/>
    <row r="217" ht="13.7" customHeight="1"/>
    <row r="218" ht="13.7" customHeight="1"/>
    <row r="219" ht="13.7" customHeight="1"/>
    <row r="220" ht="13.7" customHeight="1"/>
    <row r="221" ht="13.7" customHeight="1"/>
    <row r="222" ht="13.7" customHeight="1"/>
    <row r="223" ht="13.7" customHeight="1"/>
    <row r="224" ht="13.7" customHeight="1"/>
    <row r="225" ht="13.7" customHeight="1"/>
    <row r="226" ht="13.7" customHeight="1"/>
    <row r="227" ht="13.7" customHeight="1"/>
    <row r="228" ht="13.7" customHeight="1"/>
    <row r="229" ht="13.7" customHeight="1"/>
    <row r="230" ht="13.7" customHeight="1"/>
    <row r="231" ht="13.7" customHeight="1"/>
    <row r="232" ht="13.7" customHeight="1"/>
    <row r="233" ht="13.7" customHeight="1"/>
    <row r="234" ht="13.7" customHeight="1"/>
    <row r="235" ht="13.7" customHeight="1"/>
    <row r="236" ht="13.7" customHeight="1"/>
    <row r="237" ht="13.7" customHeight="1"/>
    <row r="238" ht="13.7" customHeight="1"/>
    <row r="239" ht="13.7" customHeight="1"/>
    <row r="240" ht="13.7" customHeight="1"/>
    <row r="241" ht="13.7" customHeight="1"/>
    <row r="242" ht="13.7" customHeight="1"/>
    <row r="243" ht="13.7" customHeight="1"/>
    <row r="244" ht="13.7" customHeight="1"/>
    <row r="245" ht="13.7" customHeight="1"/>
    <row r="246" ht="13.7" customHeight="1"/>
    <row r="247" ht="13.7" customHeight="1"/>
    <row r="248" ht="13.7" customHeight="1"/>
    <row r="249" ht="13.7" customHeight="1"/>
    <row r="250" ht="13.7" customHeight="1"/>
    <row r="251" ht="13.7" customHeight="1"/>
    <row r="252" ht="13.7" customHeight="1"/>
    <row r="253" ht="13.7" customHeight="1"/>
    <row r="254" ht="13.7" customHeight="1"/>
    <row r="255" ht="13.7" customHeight="1"/>
    <row r="256" ht="13.7" customHeight="1"/>
    <row r="257" ht="13.7" customHeight="1"/>
    <row r="258" ht="13.7" customHeight="1"/>
    <row r="259" ht="13.7" customHeight="1"/>
    <row r="260" ht="13.7" customHeight="1"/>
    <row r="261" ht="13.7" customHeight="1"/>
    <row r="262" ht="13.7" customHeight="1"/>
    <row r="263" ht="13.7" customHeight="1"/>
    <row r="264" ht="13.7" customHeight="1"/>
    <row r="265" ht="13.7" customHeight="1"/>
    <row r="266" ht="13.7" customHeight="1"/>
    <row r="267" ht="13.7" customHeight="1"/>
  </sheetData>
  <phoneticPr fontId="5" type="noConversion"/>
  <pageMargins left="0.16" right="0.19" top="1" bottom="1" header="0.5" footer="0.5"/>
  <pageSetup paperSize="8" scale="98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topLeftCell="A70" zoomScale="75" workbookViewId="0">
      <selection activeCell="B107" sqref="B107"/>
    </sheetView>
  </sheetViews>
  <sheetFormatPr defaultColWidth="9.140625" defaultRowHeight="11.25"/>
  <cols>
    <col min="1" max="1" width="9.140625" style="1"/>
    <col min="2" max="2" width="11.5703125" style="1" customWidth="1"/>
    <col min="3" max="3" width="12.28515625" style="1" customWidth="1"/>
    <col min="4" max="4" width="12.140625" style="1" customWidth="1"/>
    <col min="5" max="5" width="9.140625" style="1"/>
    <col min="6" max="6" width="11.28515625" style="1" customWidth="1"/>
    <col min="7" max="7" width="11.42578125" style="1" customWidth="1"/>
    <col min="8" max="8" width="12.140625" style="1" customWidth="1"/>
    <col min="9" max="9" width="11.7109375" style="1" customWidth="1"/>
    <col min="10" max="10" width="10.85546875" style="1" customWidth="1"/>
    <col min="11" max="11" width="12.42578125" style="1" customWidth="1"/>
    <col min="12" max="12" width="12.140625" style="1" customWidth="1"/>
    <col min="13" max="13" width="10.85546875" style="1" customWidth="1"/>
    <col min="14" max="14" width="9.140625" style="1"/>
    <col min="15" max="15" width="15.85546875" style="1" customWidth="1"/>
    <col min="16" max="16" width="15.140625" style="1" customWidth="1"/>
    <col min="17" max="16384" width="9.140625" style="1"/>
  </cols>
  <sheetData>
    <row r="1" spans="1:16" ht="12.75">
      <c r="A1" s="16" t="s">
        <v>33</v>
      </c>
      <c r="B1" s="3"/>
    </row>
    <row r="2" spans="1:16" ht="9.75" customHeight="1">
      <c r="A2" s="20"/>
      <c r="B2" s="3"/>
    </row>
    <row r="3" spans="1:16" ht="12.75">
      <c r="A3" s="21" t="s">
        <v>68</v>
      </c>
      <c r="B3" s="3"/>
    </row>
    <row r="4" spans="1:16" ht="12.75">
      <c r="A4" s="104" t="s">
        <v>70</v>
      </c>
      <c r="B4" s="3"/>
    </row>
    <row r="5" spans="1:16" ht="14.25">
      <c r="A5" s="16" t="s">
        <v>71</v>
      </c>
      <c r="B5" s="3"/>
    </row>
    <row r="6" spans="1:16" ht="12" thickBot="1">
      <c r="C6" s="4"/>
      <c r="D6" s="4"/>
      <c r="E6" s="4"/>
      <c r="I6" s="4"/>
      <c r="N6" s="4"/>
      <c r="O6" s="4"/>
    </row>
    <row r="7" spans="1:16" s="4" customFormat="1">
      <c r="A7" s="99"/>
      <c r="B7" s="37" t="s">
        <v>11</v>
      </c>
      <c r="C7" s="32" t="s">
        <v>12</v>
      </c>
      <c r="D7" s="32" t="s">
        <v>13</v>
      </c>
      <c r="E7" s="32" t="s">
        <v>14</v>
      </c>
      <c r="F7" s="32" t="s">
        <v>15</v>
      </c>
      <c r="G7" s="32" t="s">
        <v>16</v>
      </c>
      <c r="H7" s="32" t="s">
        <v>3</v>
      </c>
      <c r="I7" s="32" t="s">
        <v>17</v>
      </c>
      <c r="J7" s="32" t="s">
        <v>18</v>
      </c>
      <c r="K7" s="32" t="s">
        <v>19</v>
      </c>
      <c r="L7" s="32" t="s">
        <v>20</v>
      </c>
      <c r="M7" s="32" t="s">
        <v>8</v>
      </c>
      <c r="N7" s="32" t="s">
        <v>9</v>
      </c>
      <c r="O7" s="32" t="s">
        <v>32</v>
      </c>
      <c r="P7" s="38" t="s">
        <v>10</v>
      </c>
    </row>
    <row r="8" spans="1:16" s="4" customFormat="1" ht="93.75" customHeight="1">
      <c r="A8" s="100" t="s">
        <v>101</v>
      </c>
      <c r="B8" s="39" t="s">
        <v>42</v>
      </c>
      <c r="C8" s="35" t="s">
        <v>56</v>
      </c>
      <c r="D8" s="35" t="s">
        <v>57</v>
      </c>
      <c r="E8" s="35" t="s">
        <v>58</v>
      </c>
      <c r="F8" s="35" t="s">
        <v>59</v>
      </c>
      <c r="G8" s="35" t="s">
        <v>60</v>
      </c>
      <c r="H8" s="35" t="s">
        <v>61</v>
      </c>
      <c r="I8" s="35" t="s">
        <v>62</v>
      </c>
      <c r="J8" s="35" t="s">
        <v>63</v>
      </c>
      <c r="K8" s="35" t="s">
        <v>64</v>
      </c>
      <c r="L8" s="35" t="s">
        <v>65</v>
      </c>
      <c r="M8" s="35" t="s">
        <v>66</v>
      </c>
      <c r="N8" s="35" t="s">
        <v>172</v>
      </c>
      <c r="O8" s="35" t="s">
        <v>67</v>
      </c>
      <c r="P8" s="40" t="s">
        <v>174</v>
      </c>
    </row>
    <row r="9" spans="1:16" s="55" customFormat="1" ht="13.7" customHeight="1">
      <c r="A9" s="5" t="s">
        <v>102</v>
      </c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7"/>
    </row>
    <row r="10" spans="1:16" s="55" customFormat="1" ht="13.7" customHeight="1">
      <c r="A10" s="5" t="s">
        <v>103</v>
      </c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7"/>
    </row>
    <row r="11" spans="1:16" s="55" customFormat="1" ht="13.7" customHeight="1">
      <c r="A11" s="5" t="s">
        <v>104</v>
      </c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7"/>
    </row>
    <row r="12" spans="1:16" s="55" customFormat="1" ht="13.7" customHeight="1">
      <c r="A12" s="5" t="s">
        <v>105</v>
      </c>
      <c r="B12" s="56">
        <v>54264.285000000003</v>
      </c>
      <c r="C12" s="54">
        <v>34252.291000000005</v>
      </c>
      <c r="D12" s="54">
        <v>406.23299999999995</v>
      </c>
      <c r="E12" s="54">
        <v>1021.037</v>
      </c>
      <c r="F12" s="54">
        <f t="shared" ref="F12" si="0">+B12-C12-D12+E12</f>
        <v>20626.797999999999</v>
      </c>
      <c r="G12" s="54">
        <v>-7467.7250000000004</v>
      </c>
      <c r="H12" s="54">
        <f t="shared" ref="H12" si="1">+F12+G12</f>
        <v>13159.072999999999</v>
      </c>
      <c r="I12" s="54">
        <v>3508.8159999999998</v>
      </c>
      <c r="J12" s="54">
        <v>0</v>
      </c>
      <c r="K12" s="54">
        <v>-1594.9060000000004</v>
      </c>
      <c r="L12" s="54">
        <f t="shared" ref="L12" si="2">+H12-I12+J12+K12</f>
        <v>8055.3509999999969</v>
      </c>
      <c r="M12" s="54">
        <v>1450.8139999999999</v>
      </c>
      <c r="N12" s="54">
        <v>17040.354000000003</v>
      </c>
      <c r="O12" s="54">
        <v>355.61899999999997</v>
      </c>
      <c r="P12" s="57">
        <f t="shared" ref="P12" si="3">+L12+M12-N12-O12</f>
        <v>-7889.8080000000054</v>
      </c>
    </row>
    <row r="13" spans="1:16" s="55" customFormat="1" ht="13.7" customHeight="1">
      <c r="A13" s="5" t="s">
        <v>106</v>
      </c>
      <c r="B13" s="56">
        <v>55526.802000000003</v>
      </c>
      <c r="C13" s="54">
        <v>34802.576000000001</v>
      </c>
      <c r="D13" s="54">
        <v>421.05699999999996</v>
      </c>
      <c r="E13" s="54">
        <v>1007.4680000000001</v>
      </c>
      <c r="F13" s="54">
        <f t="shared" ref="F13:F70" si="4">+B13-C13-D13+E13</f>
        <v>21310.637000000002</v>
      </c>
      <c r="G13" s="54">
        <v>-7833.2440000000042</v>
      </c>
      <c r="H13" s="54">
        <f t="shared" ref="H13:H70" si="5">+F13+G13</f>
        <v>13477.392999999998</v>
      </c>
      <c r="I13" s="54">
        <v>3573.6469999999999</v>
      </c>
      <c r="J13" s="54">
        <v>0</v>
      </c>
      <c r="K13" s="54">
        <v>-1676.3229999999999</v>
      </c>
      <c r="L13" s="54">
        <f t="shared" ref="L13:L70" si="6">+H13-I13+J13+K13</f>
        <v>8227.4229999999989</v>
      </c>
      <c r="M13" s="54">
        <v>1193.529</v>
      </c>
      <c r="N13" s="54">
        <v>17516.929000000004</v>
      </c>
      <c r="O13" s="54">
        <v>397.697</v>
      </c>
      <c r="P13" s="57">
        <f t="shared" ref="P13:P70" si="7">+L13+M13-N13-O13</f>
        <v>-8493.6740000000045</v>
      </c>
    </row>
    <row r="14" spans="1:16" s="55" customFormat="1" ht="13.7" customHeight="1">
      <c r="A14" s="5" t="s">
        <v>107</v>
      </c>
      <c r="B14" s="56">
        <v>56527.249000000003</v>
      </c>
      <c r="C14" s="54">
        <v>35342.466</v>
      </c>
      <c r="D14" s="54">
        <v>440.25800000000004</v>
      </c>
      <c r="E14" s="54">
        <v>992.35799999999995</v>
      </c>
      <c r="F14" s="54">
        <f t="shared" si="4"/>
        <v>21736.883000000002</v>
      </c>
      <c r="G14" s="54">
        <v>-7667.0189999999975</v>
      </c>
      <c r="H14" s="54">
        <f t="shared" si="5"/>
        <v>14069.864000000005</v>
      </c>
      <c r="I14" s="54">
        <v>3636.5680000000002</v>
      </c>
      <c r="J14" s="54">
        <v>0</v>
      </c>
      <c r="K14" s="54">
        <v>-1726.9119999999998</v>
      </c>
      <c r="L14" s="54">
        <f t="shared" si="6"/>
        <v>8706.3840000000055</v>
      </c>
      <c r="M14" s="54">
        <v>826.70299999999997</v>
      </c>
      <c r="N14" s="54">
        <v>18284.135999999999</v>
      </c>
      <c r="O14" s="54">
        <v>448.57099999999997</v>
      </c>
      <c r="P14" s="57">
        <f t="shared" si="7"/>
        <v>-9199.6199999999935</v>
      </c>
    </row>
    <row r="15" spans="1:16" s="55" customFormat="1" ht="13.7" customHeight="1">
      <c r="A15" s="5" t="s">
        <v>108</v>
      </c>
      <c r="B15" s="56">
        <v>57548.148000000001</v>
      </c>
      <c r="C15" s="54">
        <v>36098.06</v>
      </c>
      <c r="D15" s="54">
        <v>456.85200000000009</v>
      </c>
      <c r="E15" s="54">
        <v>1036.096</v>
      </c>
      <c r="F15" s="54">
        <f t="shared" si="4"/>
        <v>22029.332000000006</v>
      </c>
      <c r="G15" s="54">
        <v>-7896.2079999999987</v>
      </c>
      <c r="H15" s="54">
        <f t="shared" si="5"/>
        <v>14133.124000000007</v>
      </c>
      <c r="I15" s="54">
        <v>3866.8879999999999</v>
      </c>
      <c r="J15" s="54">
        <v>0</v>
      </c>
      <c r="K15" s="54">
        <v>-1765.588</v>
      </c>
      <c r="L15" s="54">
        <f t="shared" si="6"/>
        <v>8500.6480000000083</v>
      </c>
      <c r="M15" s="54">
        <v>538.029</v>
      </c>
      <c r="N15" s="54">
        <v>18287.977999999999</v>
      </c>
      <c r="O15" s="54">
        <v>494.08300000000003</v>
      </c>
      <c r="P15" s="57">
        <f t="shared" si="7"/>
        <v>-9743.3839999999909</v>
      </c>
    </row>
    <row r="16" spans="1:16" s="55" customFormat="1" ht="13.7" customHeight="1">
      <c r="A16" s="5" t="s">
        <v>109</v>
      </c>
      <c r="B16" s="56">
        <v>58386.423000000003</v>
      </c>
      <c r="C16" s="54">
        <v>36861.954999999994</v>
      </c>
      <c r="D16" s="54">
        <v>471.88800000000003</v>
      </c>
      <c r="E16" s="54">
        <v>1025.1179999999999</v>
      </c>
      <c r="F16" s="54">
        <f t="shared" si="4"/>
        <v>22077.698000000008</v>
      </c>
      <c r="G16" s="54">
        <v>-7995.87</v>
      </c>
      <c r="H16" s="54">
        <f t="shared" si="5"/>
        <v>14081.828000000009</v>
      </c>
      <c r="I16" s="54">
        <v>4012.43</v>
      </c>
      <c r="J16" s="54">
        <v>0</v>
      </c>
      <c r="K16" s="54">
        <v>-1813.6340000000002</v>
      </c>
      <c r="L16" s="54">
        <f t="shared" si="6"/>
        <v>8255.7640000000083</v>
      </c>
      <c r="M16" s="54">
        <v>142.31599999999997</v>
      </c>
      <c r="N16" s="54">
        <v>18489.695000000003</v>
      </c>
      <c r="O16" s="54">
        <v>520.07600000000002</v>
      </c>
      <c r="P16" s="57">
        <f t="shared" si="7"/>
        <v>-10611.690999999995</v>
      </c>
    </row>
    <row r="17" spans="1:16" s="55" customFormat="1" ht="13.7" customHeight="1">
      <c r="A17" s="5" t="s">
        <v>110</v>
      </c>
      <c r="B17" s="56">
        <v>58899.963000000003</v>
      </c>
      <c r="C17" s="54">
        <v>37457.254000000001</v>
      </c>
      <c r="D17" s="54">
        <v>484.63599999999997</v>
      </c>
      <c r="E17" s="54">
        <v>1103.239</v>
      </c>
      <c r="F17" s="54">
        <f t="shared" si="4"/>
        <v>22061.312000000005</v>
      </c>
      <c r="G17" s="54">
        <v>-7693.3230000000003</v>
      </c>
      <c r="H17" s="54">
        <f t="shared" si="5"/>
        <v>14367.989000000005</v>
      </c>
      <c r="I17" s="54">
        <v>3997.9219999999996</v>
      </c>
      <c r="J17" s="54">
        <v>0</v>
      </c>
      <c r="K17" s="54">
        <v>-1891.1180000000002</v>
      </c>
      <c r="L17" s="54">
        <f t="shared" si="6"/>
        <v>8478.949000000006</v>
      </c>
      <c r="M17" s="54">
        <v>100.48699999999998</v>
      </c>
      <c r="N17" s="54">
        <v>18676.297999999999</v>
      </c>
      <c r="O17" s="54">
        <v>512.39400000000001</v>
      </c>
      <c r="P17" s="57">
        <f t="shared" si="7"/>
        <v>-10609.255999999994</v>
      </c>
    </row>
    <row r="18" spans="1:16" s="55" customFormat="1" ht="13.7" customHeight="1">
      <c r="A18" s="5" t="s">
        <v>111</v>
      </c>
      <c r="B18" s="56">
        <v>59702.021000000001</v>
      </c>
      <c r="C18" s="54">
        <v>38119.722999999998</v>
      </c>
      <c r="D18" s="54">
        <v>502.68599999999998</v>
      </c>
      <c r="E18" s="54">
        <v>1097.6420000000001</v>
      </c>
      <c r="F18" s="54">
        <f t="shared" si="4"/>
        <v>22177.254000000001</v>
      </c>
      <c r="G18" s="54">
        <v>-7754.9210000000003</v>
      </c>
      <c r="H18" s="54">
        <f t="shared" si="5"/>
        <v>14422.333000000001</v>
      </c>
      <c r="I18" s="54">
        <v>3929.5239999999999</v>
      </c>
      <c r="J18" s="54">
        <v>0</v>
      </c>
      <c r="K18" s="54">
        <v>-1996.0149999999999</v>
      </c>
      <c r="L18" s="54">
        <f t="shared" si="6"/>
        <v>8496.7940000000017</v>
      </c>
      <c r="M18" s="54">
        <v>51.149000000000001</v>
      </c>
      <c r="N18" s="54">
        <v>18613.316999999999</v>
      </c>
      <c r="O18" s="54">
        <v>488.73400000000004</v>
      </c>
      <c r="P18" s="57">
        <f t="shared" si="7"/>
        <v>-10554.107999999998</v>
      </c>
    </row>
    <row r="19" spans="1:16" s="55" customFormat="1" ht="13.7" customHeight="1">
      <c r="A19" s="5" t="s">
        <v>112</v>
      </c>
      <c r="B19" s="56">
        <v>60286.897000000004</v>
      </c>
      <c r="C19" s="54">
        <v>38605.264999999999</v>
      </c>
      <c r="D19" s="54">
        <v>515.22500000000002</v>
      </c>
      <c r="E19" s="54">
        <v>1086.9699999999998</v>
      </c>
      <c r="F19" s="54">
        <f t="shared" si="4"/>
        <v>22253.377000000008</v>
      </c>
      <c r="G19" s="54">
        <v>-7463.635000000002</v>
      </c>
      <c r="H19" s="54">
        <f t="shared" si="5"/>
        <v>14789.742000000006</v>
      </c>
      <c r="I19" s="54">
        <v>3667.509</v>
      </c>
      <c r="J19" s="54">
        <v>0</v>
      </c>
      <c r="K19" s="54">
        <v>-2119.203</v>
      </c>
      <c r="L19" s="54">
        <f t="shared" si="6"/>
        <v>9003.0300000000061</v>
      </c>
      <c r="M19" s="54">
        <v>-44.776999999999987</v>
      </c>
      <c r="N19" s="54">
        <v>19014.289999999997</v>
      </c>
      <c r="O19" s="54">
        <v>466.79399999999998</v>
      </c>
      <c r="P19" s="57">
        <f t="shared" si="7"/>
        <v>-10522.830999999991</v>
      </c>
    </row>
    <row r="20" spans="1:16" s="55" customFormat="1" ht="13.7" customHeight="1">
      <c r="A20" s="5" t="s">
        <v>113</v>
      </c>
      <c r="B20" s="56">
        <v>60957.808000000005</v>
      </c>
      <c r="C20" s="54">
        <v>38928.165000000001</v>
      </c>
      <c r="D20" s="54">
        <v>572.84100000000001</v>
      </c>
      <c r="E20" s="54">
        <v>1073.8309999999999</v>
      </c>
      <c r="F20" s="54">
        <f t="shared" si="4"/>
        <v>22530.633000000002</v>
      </c>
      <c r="G20" s="54">
        <v>-7906.8209999999999</v>
      </c>
      <c r="H20" s="54">
        <f t="shared" si="5"/>
        <v>14623.812000000002</v>
      </c>
      <c r="I20" s="54">
        <v>3588.1509999999998</v>
      </c>
      <c r="J20" s="54">
        <v>0</v>
      </c>
      <c r="K20" s="54">
        <v>-2268.1569999999997</v>
      </c>
      <c r="L20" s="54">
        <f t="shared" si="6"/>
        <v>8767.5040000000026</v>
      </c>
      <c r="M20" s="54">
        <v>-147.74600000000001</v>
      </c>
      <c r="N20" s="54">
        <v>18505.667000000001</v>
      </c>
      <c r="O20" s="54">
        <v>464.27099999999996</v>
      </c>
      <c r="P20" s="57">
        <f t="shared" si="7"/>
        <v>-10350.179999999998</v>
      </c>
    </row>
    <row r="21" spans="1:16" s="55" customFormat="1" ht="13.7" customHeight="1">
      <c r="A21" s="5" t="s">
        <v>114</v>
      </c>
      <c r="B21" s="56">
        <v>61727.785999999993</v>
      </c>
      <c r="C21" s="54">
        <v>39259.002999999997</v>
      </c>
      <c r="D21" s="54">
        <v>613.02600000000007</v>
      </c>
      <c r="E21" s="54">
        <v>1033.067</v>
      </c>
      <c r="F21" s="54">
        <f t="shared" si="4"/>
        <v>22888.823999999993</v>
      </c>
      <c r="G21" s="54">
        <v>-7980.7089999999989</v>
      </c>
      <c r="H21" s="54">
        <f t="shared" si="5"/>
        <v>14908.114999999994</v>
      </c>
      <c r="I21" s="54">
        <v>3668.0909999999999</v>
      </c>
      <c r="J21" s="54">
        <v>0</v>
      </c>
      <c r="K21" s="54">
        <v>-2428.3579999999997</v>
      </c>
      <c r="L21" s="54">
        <f t="shared" si="6"/>
        <v>8811.6659999999938</v>
      </c>
      <c r="M21" s="54">
        <v>-118.22799999999998</v>
      </c>
      <c r="N21" s="54">
        <v>18153.363000000001</v>
      </c>
      <c r="O21" s="54">
        <v>498.863</v>
      </c>
      <c r="P21" s="57">
        <f t="shared" si="7"/>
        <v>-9958.7880000000059</v>
      </c>
    </row>
    <row r="22" spans="1:16" s="55" customFormat="1" ht="13.7" customHeight="1">
      <c r="A22" s="5" t="s">
        <v>115</v>
      </c>
      <c r="B22" s="56">
        <v>62480.32699999999</v>
      </c>
      <c r="C22" s="54">
        <v>39584.313999999998</v>
      </c>
      <c r="D22" s="54">
        <v>659.45899999999995</v>
      </c>
      <c r="E22" s="54">
        <v>992.60200000000009</v>
      </c>
      <c r="F22" s="54">
        <f t="shared" si="4"/>
        <v>23229.155999999992</v>
      </c>
      <c r="G22" s="54">
        <v>-8543.5190000000002</v>
      </c>
      <c r="H22" s="54">
        <f t="shared" si="5"/>
        <v>14685.636999999992</v>
      </c>
      <c r="I22" s="54">
        <v>3755.6490000000003</v>
      </c>
      <c r="J22" s="54">
        <v>0</v>
      </c>
      <c r="K22" s="54">
        <v>-2562.8309999999997</v>
      </c>
      <c r="L22" s="54">
        <f t="shared" si="6"/>
        <v>8367.1569999999901</v>
      </c>
      <c r="M22" s="54">
        <v>-167.86899999999997</v>
      </c>
      <c r="N22" s="54">
        <v>17614.317000000003</v>
      </c>
      <c r="O22" s="54">
        <v>551.04200000000003</v>
      </c>
      <c r="P22" s="57">
        <f t="shared" si="7"/>
        <v>-9966.0710000000126</v>
      </c>
    </row>
    <row r="23" spans="1:16" s="55" customFormat="1" ht="13.7" customHeight="1">
      <c r="A23" s="5" t="s">
        <v>116</v>
      </c>
      <c r="B23" s="56">
        <v>63205.202000000005</v>
      </c>
      <c r="C23" s="54">
        <v>39875.24</v>
      </c>
      <c r="D23" s="54">
        <v>712.80000000000007</v>
      </c>
      <c r="E23" s="54">
        <v>970.13799999999992</v>
      </c>
      <c r="F23" s="54">
        <f t="shared" si="4"/>
        <v>23587.300000000007</v>
      </c>
      <c r="G23" s="54">
        <v>-8850.8570000000018</v>
      </c>
      <c r="H23" s="54">
        <f t="shared" si="5"/>
        <v>14736.443000000005</v>
      </c>
      <c r="I23" s="54">
        <v>3750.6140000000005</v>
      </c>
      <c r="J23" s="54">
        <v>0</v>
      </c>
      <c r="K23" s="54">
        <v>-2613.0680000000002</v>
      </c>
      <c r="L23" s="54">
        <f t="shared" si="6"/>
        <v>8372.7610000000059</v>
      </c>
      <c r="M23" s="54">
        <v>-112.70299999999997</v>
      </c>
      <c r="N23" s="54">
        <v>16287.224</v>
      </c>
      <c r="O23" s="54">
        <v>601.28</v>
      </c>
      <c r="P23" s="57">
        <f t="shared" si="7"/>
        <v>-8628.4459999999945</v>
      </c>
    </row>
    <row r="24" spans="1:16" s="55" customFormat="1" ht="13.7" customHeight="1">
      <c r="A24" s="5" t="s">
        <v>117</v>
      </c>
      <c r="B24" s="56">
        <v>63552.278000000006</v>
      </c>
      <c r="C24" s="54">
        <v>40264.621999999996</v>
      </c>
      <c r="D24" s="54">
        <v>905.97500000000002</v>
      </c>
      <c r="E24" s="54">
        <v>986.10199999999998</v>
      </c>
      <c r="F24" s="54">
        <f t="shared" si="4"/>
        <v>23367.78300000001</v>
      </c>
      <c r="G24" s="54">
        <v>-8388.4439999999977</v>
      </c>
      <c r="H24" s="54">
        <f t="shared" si="5"/>
        <v>14979.339000000013</v>
      </c>
      <c r="I24" s="54">
        <v>3962.5080000000003</v>
      </c>
      <c r="J24" s="54">
        <v>0</v>
      </c>
      <c r="K24" s="54">
        <v>-2524.0259999999998</v>
      </c>
      <c r="L24" s="54">
        <f t="shared" si="6"/>
        <v>8492.805000000013</v>
      </c>
      <c r="M24" s="54">
        <v>144.54200000000003</v>
      </c>
      <c r="N24" s="54">
        <v>17391.866000000002</v>
      </c>
      <c r="O24" s="54">
        <v>630.04899999999998</v>
      </c>
      <c r="P24" s="57">
        <f t="shared" si="7"/>
        <v>-9384.5679999999884</v>
      </c>
    </row>
    <row r="25" spans="1:16" s="55" customFormat="1" ht="13.7" customHeight="1">
      <c r="A25" s="5" t="s">
        <v>118</v>
      </c>
      <c r="B25" s="56">
        <v>63812.122999999992</v>
      </c>
      <c r="C25" s="54">
        <v>40213.046000000002</v>
      </c>
      <c r="D25" s="54">
        <v>835.96100000000001</v>
      </c>
      <c r="E25" s="54">
        <v>982.70399999999995</v>
      </c>
      <c r="F25" s="54">
        <f t="shared" si="4"/>
        <v>23745.819999999992</v>
      </c>
      <c r="G25" s="54">
        <v>-8517.4739999999983</v>
      </c>
      <c r="H25" s="54">
        <f t="shared" si="5"/>
        <v>15228.345999999994</v>
      </c>
      <c r="I25" s="54">
        <v>3823.59</v>
      </c>
      <c r="J25" s="54">
        <v>0</v>
      </c>
      <c r="K25" s="54">
        <v>-2284.1680000000001</v>
      </c>
      <c r="L25" s="54">
        <f t="shared" si="6"/>
        <v>9120.5879999999943</v>
      </c>
      <c r="M25" s="54">
        <v>566.00400000000013</v>
      </c>
      <c r="N25" s="54">
        <v>16633.450999999997</v>
      </c>
      <c r="O25" s="54">
        <v>617.82100000000003</v>
      </c>
      <c r="P25" s="57">
        <f t="shared" si="7"/>
        <v>-7564.6800000000021</v>
      </c>
    </row>
    <row r="26" spans="1:16" s="55" customFormat="1" ht="13.7" customHeight="1">
      <c r="A26" s="5" t="s">
        <v>119</v>
      </c>
      <c r="B26" s="56">
        <v>63763.335999999996</v>
      </c>
      <c r="C26" s="54">
        <v>40296.644999999997</v>
      </c>
      <c r="D26" s="54">
        <v>723.476</v>
      </c>
      <c r="E26" s="54">
        <v>1022.216</v>
      </c>
      <c r="F26" s="54">
        <f t="shared" si="4"/>
        <v>23765.431</v>
      </c>
      <c r="G26" s="54">
        <v>-7741.5650000000005</v>
      </c>
      <c r="H26" s="54">
        <f t="shared" si="5"/>
        <v>16023.866</v>
      </c>
      <c r="I26" s="54">
        <v>3601.9029999999998</v>
      </c>
      <c r="J26" s="54">
        <v>0</v>
      </c>
      <c r="K26" s="54">
        <v>-1983.8510000000001</v>
      </c>
      <c r="L26" s="54">
        <f t="shared" si="6"/>
        <v>10438.111999999999</v>
      </c>
      <c r="M26" s="54">
        <v>901.60400000000004</v>
      </c>
      <c r="N26" s="54">
        <v>16067.736999999999</v>
      </c>
      <c r="O26" s="54">
        <v>579.96799999999996</v>
      </c>
      <c r="P26" s="57">
        <f t="shared" si="7"/>
        <v>-5307.9890000000005</v>
      </c>
    </row>
    <row r="27" spans="1:16" s="55" customFormat="1" ht="13.7" customHeight="1">
      <c r="A27" s="5" t="s">
        <v>120</v>
      </c>
      <c r="B27" s="56">
        <v>64116.75</v>
      </c>
      <c r="C27" s="54">
        <v>40428.896000000001</v>
      </c>
      <c r="D27" s="54">
        <v>612.46399999999994</v>
      </c>
      <c r="E27" s="54">
        <v>1102.1279999999999</v>
      </c>
      <c r="F27" s="54">
        <f t="shared" si="4"/>
        <v>24177.518</v>
      </c>
      <c r="G27" s="54">
        <v>-7498.2419999999993</v>
      </c>
      <c r="H27" s="54">
        <f t="shared" si="5"/>
        <v>16679.276000000002</v>
      </c>
      <c r="I27" s="54">
        <v>3294.2080000000001</v>
      </c>
      <c r="J27" s="54">
        <v>0</v>
      </c>
      <c r="K27" s="54">
        <v>-1694.8560000000002</v>
      </c>
      <c r="L27" s="54">
        <f t="shared" si="6"/>
        <v>11690.212000000001</v>
      </c>
      <c r="M27" s="54">
        <v>1250.9780000000001</v>
      </c>
      <c r="N27" s="54">
        <v>17106.974000000002</v>
      </c>
      <c r="O27" s="54">
        <v>531.86099999999999</v>
      </c>
      <c r="P27" s="57">
        <f t="shared" si="7"/>
        <v>-4697.6449999999995</v>
      </c>
    </row>
    <row r="28" spans="1:16" s="55" customFormat="1" ht="13.7" customHeight="1">
      <c r="A28" s="5" t="s">
        <v>121</v>
      </c>
      <c r="B28" s="56">
        <v>64510.59</v>
      </c>
      <c r="C28" s="54">
        <v>40634.753000000004</v>
      </c>
      <c r="D28" s="54">
        <v>801.83999999999992</v>
      </c>
      <c r="E28" s="54">
        <v>1091.288</v>
      </c>
      <c r="F28" s="54">
        <f t="shared" si="4"/>
        <v>24165.284999999993</v>
      </c>
      <c r="G28" s="54">
        <v>-8054.9560000000001</v>
      </c>
      <c r="H28" s="54">
        <f t="shared" si="5"/>
        <v>16110.328999999992</v>
      </c>
      <c r="I28" s="54">
        <v>3055.3050000000003</v>
      </c>
      <c r="J28" s="54">
        <v>0</v>
      </c>
      <c r="K28" s="54">
        <v>-1502.779</v>
      </c>
      <c r="L28" s="54">
        <f t="shared" si="6"/>
        <v>11552.244999999992</v>
      </c>
      <c r="M28" s="54">
        <v>1264.6179999999999</v>
      </c>
      <c r="N28" s="54">
        <v>16877.684000000001</v>
      </c>
      <c r="O28" s="54">
        <v>488.87199999999996</v>
      </c>
      <c r="P28" s="57">
        <f t="shared" si="7"/>
        <v>-4549.6930000000093</v>
      </c>
    </row>
    <row r="29" spans="1:16" s="55" customFormat="1" ht="13.7" customHeight="1">
      <c r="A29" s="5" t="s">
        <v>122</v>
      </c>
      <c r="B29" s="56">
        <v>65238.489000000001</v>
      </c>
      <c r="C29" s="54">
        <v>40924.756000000001</v>
      </c>
      <c r="D29" s="54">
        <v>866.28699999999992</v>
      </c>
      <c r="E29" s="54">
        <v>1065.9850000000001</v>
      </c>
      <c r="F29" s="54">
        <f t="shared" si="4"/>
        <v>24513.431</v>
      </c>
      <c r="G29" s="54">
        <v>-8211.1110000000008</v>
      </c>
      <c r="H29" s="54">
        <f t="shared" si="5"/>
        <v>16302.32</v>
      </c>
      <c r="I29" s="54">
        <v>3205.1860000000001</v>
      </c>
      <c r="J29" s="54">
        <v>0</v>
      </c>
      <c r="K29" s="54">
        <v>-1431.65</v>
      </c>
      <c r="L29" s="54">
        <f t="shared" si="6"/>
        <v>11665.484</v>
      </c>
      <c r="M29" s="54">
        <v>1282.8</v>
      </c>
      <c r="N29" s="54">
        <v>17334.552</v>
      </c>
      <c r="O29" s="54">
        <v>466.37199999999996</v>
      </c>
      <c r="P29" s="57">
        <f t="shared" si="7"/>
        <v>-4852.6400000000003</v>
      </c>
    </row>
    <row r="30" spans="1:16" s="55" customFormat="1" ht="13.7" customHeight="1">
      <c r="A30" s="5" t="s">
        <v>123</v>
      </c>
      <c r="B30" s="56">
        <v>65862.173999999999</v>
      </c>
      <c r="C30" s="54">
        <v>41342.925999999999</v>
      </c>
      <c r="D30" s="54">
        <v>944.23899999999992</v>
      </c>
      <c r="E30" s="54">
        <v>1025.7049999999999</v>
      </c>
      <c r="F30" s="54">
        <f t="shared" si="4"/>
        <v>24600.714</v>
      </c>
      <c r="G30" s="54">
        <v>-8546.9429999999975</v>
      </c>
      <c r="H30" s="54">
        <f t="shared" si="5"/>
        <v>16053.771000000002</v>
      </c>
      <c r="I30" s="54">
        <v>3488.8280000000004</v>
      </c>
      <c r="J30" s="54">
        <v>0</v>
      </c>
      <c r="K30" s="54">
        <v>-1423.4620000000002</v>
      </c>
      <c r="L30" s="54">
        <f t="shared" si="6"/>
        <v>11141.481000000003</v>
      </c>
      <c r="M30" s="54">
        <v>1124.3890000000001</v>
      </c>
      <c r="N30" s="54">
        <v>17923.553</v>
      </c>
      <c r="O30" s="54">
        <v>457.899</v>
      </c>
      <c r="P30" s="57">
        <f t="shared" si="7"/>
        <v>-6115.5819999999976</v>
      </c>
    </row>
    <row r="31" spans="1:16" s="55" customFormat="1" ht="13.7" customHeight="1">
      <c r="A31" s="5" t="s">
        <v>124</v>
      </c>
      <c r="B31" s="56">
        <v>66334.899000000005</v>
      </c>
      <c r="C31" s="54">
        <v>41664.164999999994</v>
      </c>
      <c r="D31" s="54">
        <v>1081.4769999999999</v>
      </c>
      <c r="E31" s="54">
        <v>933.28400000000011</v>
      </c>
      <c r="F31" s="54">
        <f t="shared" si="4"/>
        <v>24522.541000000012</v>
      </c>
      <c r="G31" s="54">
        <v>-8720.7179999999989</v>
      </c>
      <c r="H31" s="54">
        <f t="shared" si="5"/>
        <v>15801.823000000013</v>
      </c>
      <c r="I31" s="54">
        <v>3585.105</v>
      </c>
      <c r="J31" s="54">
        <v>0</v>
      </c>
      <c r="K31" s="54">
        <v>-1436.6200000000003</v>
      </c>
      <c r="L31" s="54">
        <f t="shared" si="6"/>
        <v>10780.098000000013</v>
      </c>
      <c r="M31" s="54">
        <v>897.87800000000004</v>
      </c>
      <c r="N31" s="54">
        <v>18727.358</v>
      </c>
      <c r="O31" s="54">
        <v>456.99199999999996</v>
      </c>
      <c r="P31" s="57">
        <f t="shared" si="7"/>
        <v>-7506.3739999999871</v>
      </c>
    </row>
    <row r="32" spans="1:16" s="55" customFormat="1" ht="13.7" customHeight="1">
      <c r="A32" s="5" t="s">
        <v>125</v>
      </c>
      <c r="B32" s="56">
        <v>66636.432000000001</v>
      </c>
      <c r="C32" s="54">
        <v>42147.760999999999</v>
      </c>
      <c r="D32" s="54">
        <v>663.61099999999999</v>
      </c>
      <c r="E32" s="54">
        <v>836.03500000000008</v>
      </c>
      <c r="F32" s="54">
        <f t="shared" si="4"/>
        <v>24661.095000000001</v>
      </c>
      <c r="G32" s="54">
        <v>-8911.3769999999968</v>
      </c>
      <c r="H32" s="54">
        <f t="shared" si="5"/>
        <v>15749.718000000004</v>
      </c>
      <c r="I32" s="54">
        <v>3843.6499999999996</v>
      </c>
      <c r="J32" s="54">
        <v>0</v>
      </c>
      <c r="K32" s="54">
        <v>-1426.8980000000001</v>
      </c>
      <c r="L32" s="54">
        <f t="shared" si="6"/>
        <v>10479.170000000006</v>
      </c>
      <c r="M32" s="54">
        <v>1353.06</v>
      </c>
      <c r="N32" s="54">
        <v>18395.045999999998</v>
      </c>
      <c r="O32" s="54">
        <v>457.18900000000002</v>
      </c>
      <c r="P32" s="57">
        <f t="shared" si="7"/>
        <v>-7020.0049999999937</v>
      </c>
    </row>
    <row r="33" spans="1:16" s="55" customFormat="1" ht="13.7" customHeight="1">
      <c r="A33" s="5" t="s">
        <v>126</v>
      </c>
      <c r="B33" s="56">
        <v>66963.258000000002</v>
      </c>
      <c r="C33" s="54">
        <v>42513.688000000002</v>
      </c>
      <c r="D33" s="54">
        <v>707.85500000000002</v>
      </c>
      <c r="E33" s="54">
        <v>837.06200000000001</v>
      </c>
      <c r="F33" s="54">
        <f t="shared" si="4"/>
        <v>24578.777000000002</v>
      </c>
      <c r="G33" s="54">
        <v>-9110.4789999999975</v>
      </c>
      <c r="H33" s="54">
        <f t="shared" si="5"/>
        <v>15468.298000000004</v>
      </c>
      <c r="I33" s="54">
        <v>3779.578</v>
      </c>
      <c r="J33" s="54">
        <v>0</v>
      </c>
      <c r="K33" s="54">
        <v>-1384.7779999999998</v>
      </c>
      <c r="L33" s="54">
        <f t="shared" si="6"/>
        <v>10303.942000000005</v>
      </c>
      <c r="M33" s="54">
        <v>1270.4970000000001</v>
      </c>
      <c r="N33" s="54">
        <v>18688.816999999999</v>
      </c>
      <c r="O33" s="54">
        <v>452.02799999999996</v>
      </c>
      <c r="P33" s="57">
        <f t="shared" si="7"/>
        <v>-7566.4059999999954</v>
      </c>
    </row>
    <row r="34" spans="1:16" s="55" customFormat="1" ht="13.7" customHeight="1">
      <c r="A34" s="5" t="s">
        <v>127</v>
      </c>
      <c r="B34" s="56">
        <v>67480.08</v>
      </c>
      <c r="C34" s="54">
        <v>42895.695000000007</v>
      </c>
      <c r="D34" s="54">
        <v>730.32</v>
      </c>
      <c r="E34" s="54">
        <v>827.99800000000005</v>
      </c>
      <c r="F34" s="54">
        <f t="shared" si="4"/>
        <v>24682.062999999995</v>
      </c>
      <c r="G34" s="54">
        <v>-10168.402999999998</v>
      </c>
      <c r="H34" s="54">
        <f t="shared" si="5"/>
        <v>14513.659999999996</v>
      </c>
      <c r="I34" s="54">
        <v>3789.58</v>
      </c>
      <c r="J34" s="54">
        <v>0</v>
      </c>
      <c r="K34" s="54">
        <v>-1321.5930000000001</v>
      </c>
      <c r="L34" s="54">
        <f t="shared" si="6"/>
        <v>9402.4869999999955</v>
      </c>
      <c r="M34" s="54">
        <v>1381.825</v>
      </c>
      <c r="N34" s="54">
        <v>19236.509999999998</v>
      </c>
      <c r="O34" s="54">
        <v>446.85599999999999</v>
      </c>
      <c r="P34" s="57">
        <f t="shared" si="7"/>
        <v>-8899.0540000000019</v>
      </c>
    </row>
    <row r="35" spans="1:16" s="55" customFormat="1" ht="13.7" customHeight="1">
      <c r="A35" s="5" t="s">
        <v>128</v>
      </c>
      <c r="B35" s="56">
        <v>67741.554000000004</v>
      </c>
      <c r="C35" s="54">
        <v>43279.036000000007</v>
      </c>
      <c r="D35" s="54">
        <v>779.29399999999998</v>
      </c>
      <c r="E35" s="54">
        <v>806.54500000000007</v>
      </c>
      <c r="F35" s="54">
        <f t="shared" si="4"/>
        <v>24489.768999999993</v>
      </c>
      <c r="G35" s="54">
        <v>-10547.303</v>
      </c>
      <c r="H35" s="54">
        <f t="shared" si="5"/>
        <v>13942.465999999993</v>
      </c>
      <c r="I35" s="54">
        <v>3836.422</v>
      </c>
      <c r="J35" s="54">
        <v>0</v>
      </c>
      <c r="K35" s="54">
        <v>-1267.2249999999999</v>
      </c>
      <c r="L35" s="54">
        <f t="shared" si="6"/>
        <v>8838.8189999999922</v>
      </c>
      <c r="M35" s="54">
        <v>1537.942</v>
      </c>
      <c r="N35" s="54">
        <v>18770.010999999999</v>
      </c>
      <c r="O35" s="54">
        <v>447.02</v>
      </c>
      <c r="P35" s="57">
        <f t="shared" si="7"/>
        <v>-8840.2700000000077</v>
      </c>
    </row>
    <row r="36" spans="1:16" s="55" customFormat="1" ht="13.7" customHeight="1">
      <c r="A36" s="5" t="s">
        <v>129</v>
      </c>
      <c r="B36" s="56">
        <v>68310.225000000006</v>
      </c>
      <c r="C36" s="54">
        <v>43684.483</v>
      </c>
      <c r="D36" s="54">
        <v>770.87599999999998</v>
      </c>
      <c r="E36" s="54">
        <v>874.57600000000002</v>
      </c>
      <c r="F36" s="54">
        <f t="shared" si="4"/>
        <v>24729.442000000006</v>
      </c>
      <c r="G36" s="54">
        <v>-10549.650000000001</v>
      </c>
      <c r="H36" s="54">
        <f t="shared" si="5"/>
        <v>14179.792000000005</v>
      </c>
      <c r="I36" s="54">
        <v>3735.9230000000002</v>
      </c>
      <c r="J36" s="54">
        <v>0</v>
      </c>
      <c r="K36" s="54">
        <v>-1236.1030000000001</v>
      </c>
      <c r="L36" s="54">
        <f t="shared" si="6"/>
        <v>9207.7660000000033</v>
      </c>
      <c r="M36" s="54">
        <v>1628.6419999999998</v>
      </c>
      <c r="N36" s="54">
        <v>19423.586000000003</v>
      </c>
      <c r="O36" s="54">
        <v>457.86699999999996</v>
      </c>
      <c r="P36" s="57">
        <f t="shared" si="7"/>
        <v>-9045.0450000000001</v>
      </c>
    </row>
    <row r="37" spans="1:16" s="55" customFormat="1" ht="13.7" customHeight="1">
      <c r="A37" s="5" t="s">
        <v>130</v>
      </c>
      <c r="B37" s="56">
        <v>68751.381999999998</v>
      </c>
      <c r="C37" s="54">
        <v>44079.308999999994</v>
      </c>
      <c r="D37" s="54">
        <v>775.58299999999986</v>
      </c>
      <c r="E37" s="54">
        <v>892.86599999999999</v>
      </c>
      <c r="F37" s="54">
        <f t="shared" si="4"/>
        <v>24789.356000000007</v>
      </c>
      <c r="G37" s="54">
        <v>-10443.817000000001</v>
      </c>
      <c r="H37" s="54">
        <f t="shared" si="5"/>
        <v>14345.539000000006</v>
      </c>
      <c r="I37" s="54">
        <v>3737.8220000000001</v>
      </c>
      <c r="J37" s="54">
        <v>0</v>
      </c>
      <c r="K37" s="54">
        <v>-1236.011</v>
      </c>
      <c r="L37" s="54">
        <f t="shared" si="6"/>
        <v>9371.7060000000056</v>
      </c>
      <c r="M37" s="54">
        <v>1907.0089999999998</v>
      </c>
      <c r="N37" s="54">
        <v>20253.553</v>
      </c>
      <c r="O37" s="54">
        <v>484.74399999999997</v>
      </c>
      <c r="P37" s="57">
        <f t="shared" si="7"/>
        <v>-9459.5819999999949</v>
      </c>
    </row>
    <row r="38" spans="1:16" s="55" customFormat="1" ht="13.7" customHeight="1">
      <c r="A38" s="5" t="s">
        <v>131</v>
      </c>
      <c r="B38" s="56">
        <v>69471.805999999997</v>
      </c>
      <c r="C38" s="54">
        <v>44480.068000000007</v>
      </c>
      <c r="D38" s="54">
        <v>785.15599999999995</v>
      </c>
      <c r="E38" s="54">
        <v>882.66100000000006</v>
      </c>
      <c r="F38" s="54">
        <f t="shared" si="4"/>
        <v>25089.242999999991</v>
      </c>
      <c r="G38" s="54">
        <v>-11094.943000000005</v>
      </c>
      <c r="H38" s="54">
        <f t="shared" si="5"/>
        <v>13994.299999999987</v>
      </c>
      <c r="I38" s="54">
        <v>3648.5559999999996</v>
      </c>
      <c r="J38" s="54">
        <v>0</v>
      </c>
      <c r="K38" s="54">
        <v>-1268.125</v>
      </c>
      <c r="L38" s="54">
        <f t="shared" si="6"/>
        <v>9077.6189999999879</v>
      </c>
      <c r="M38" s="54">
        <v>1709.1789999999996</v>
      </c>
      <c r="N38" s="54">
        <v>20594.971000000001</v>
      </c>
      <c r="O38" s="54">
        <v>531.63300000000004</v>
      </c>
      <c r="P38" s="57">
        <f t="shared" si="7"/>
        <v>-10339.806000000013</v>
      </c>
    </row>
    <row r="39" spans="1:16" s="55" customFormat="1" ht="13.7" customHeight="1">
      <c r="A39" s="5" t="s">
        <v>132</v>
      </c>
      <c r="B39" s="56">
        <v>70199.967000000004</v>
      </c>
      <c r="C39" s="54">
        <v>44942.950000000004</v>
      </c>
      <c r="D39" s="54">
        <v>766.88599999999997</v>
      </c>
      <c r="E39" s="54">
        <v>886.67599999999993</v>
      </c>
      <c r="F39" s="54">
        <f t="shared" si="4"/>
        <v>25376.807000000001</v>
      </c>
      <c r="G39" s="54">
        <v>-11423.919999999998</v>
      </c>
      <c r="H39" s="54">
        <f t="shared" si="5"/>
        <v>13952.887000000002</v>
      </c>
      <c r="I39" s="54">
        <v>3814.5119999999997</v>
      </c>
      <c r="J39" s="54">
        <v>0</v>
      </c>
      <c r="K39" s="54">
        <v>-1334.1890000000003</v>
      </c>
      <c r="L39" s="54">
        <f t="shared" si="6"/>
        <v>8804.1860000000033</v>
      </c>
      <c r="M39" s="54">
        <v>1767.8989999999999</v>
      </c>
      <c r="N39" s="54">
        <v>20743.594000000001</v>
      </c>
      <c r="O39" s="54">
        <v>602.51800000000003</v>
      </c>
      <c r="P39" s="57">
        <f t="shared" si="7"/>
        <v>-10774.026999999998</v>
      </c>
    </row>
    <row r="40" spans="1:16" s="55" customFormat="1" ht="13.7" customHeight="1">
      <c r="A40" s="5" t="s">
        <v>133</v>
      </c>
      <c r="B40" s="56">
        <v>71413.161999999997</v>
      </c>
      <c r="C40" s="54">
        <v>45480.046999999999</v>
      </c>
      <c r="D40" s="54">
        <v>811.59100000000001</v>
      </c>
      <c r="E40" s="54">
        <v>859.63499999999999</v>
      </c>
      <c r="F40" s="54">
        <f t="shared" si="4"/>
        <v>25981.158999999996</v>
      </c>
      <c r="G40" s="54">
        <v>-10620.562000000004</v>
      </c>
      <c r="H40" s="54">
        <f t="shared" si="5"/>
        <v>15360.596999999992</v>
      </c>
      <c r="I40" s="54">
        <v>3703.8969999999999</v>
      </c>
      <c r="J40" s="54">
        <v>0</v>
      </c>
      <c r="K40" s="54">
        <v>-1429.8129999999999</v>
      </c>
      <c r="L40" s="54">
        <f t="shared" si="6"/>
        <v>10226.886999999993</v>
      </c>
      <c r="M40" s="54">
        <v>1227.7739999999999</v>
      </c>
      <c r="N40" s="54">
        <v>20880.284</v>
      </c>
      <c r="O40" s="54">
        <v>701.38100000000009</v>
      </c>
      <c r="P40" s="57">
        <f t="shared" si="7"/>
        <v>-10127.004000000006</v>
      </c>
    </row>
    <row r="41" spans="1:16" s="55" customFormat="1" ht="13.7" customHeight="1">
      <c r="A41" s="5" t="s">
        <v>134</v>
      </c>
      <c r="B41" s="56">
        <v>72897.870999999999</v>
      </c>
      <c r="C41" s="54">
        <v>46030.336000000003</v>
      </c>
      <c r="D41" s="54">
        <v>809.03899999999999</v>
      </c>
      <c r="E41" s="54">
        <v>891.68399999999997</v>
      </c>
      <c r="F41" s="54">
        <f t="shared" si="4"/>
        <v>26950.179999999997</v>
      </c>
      <c r="G41" s="54">
        <v>-11563.502999999997</v>
      </c>
      <c r="H41" s="54">
        <f t="shared" si="5"/>
        <v>15386.677</v>
      </c>
      <c r="I41" s="54">
        <v>3812.1820000000002</v>
      </c>
      <c r="J41" s="54">
        <v>0</v>
      </c>
      <c r="K41" s="54">
        <v>-1558.7380000000001</v>
      </c>
      <c r="L41" s="54">
        <f t="shared" si="6"/>
        <v>10015.757</v>
      </c>
      <c r="M41" s="54">
        <v>1137.7380000000001</v>
      </c>
      <c r="N41" s="54">
        <v>21005.028999999999</v>
      </c>
      <c r="O41" s="54">
        <v>832.20699999999999</v>
      </c>
      <c r="P41" s="57">
        <f t="shared" si="7"/>
        <v>-10683.741</v>
      </c>
    </row>
    <row r="42" spans="1:16" s="55" customFormat="1" ht="13.7" customHeight="1">
      <c r="A42" s="5" t="s">
        <v>135</v>
      </c>
      <c r="B42" s="56">
        <v>74402.004000000001</v>
      </c>
      <c r="C42" s="54">
        <v>46704.701000000001</v>
      </c>
      <c r="D42" s="54">
        <v>832.28399999999999</v>
      </c>
      <c r="E42" s="54">
        <v>889.07200000000012</v>
      </c>
      <c r="F42" s="54">
        <f t="shared" si="4"/>
        <v>27754.091</v>
      </c>
      <c r="G42" s="54">
        <v>-11261.058999999997</v>
      </c>
      <c r="H42" s="54">
        <f t="shared" si="5"/>
        <v>16493.032000000003</v>
      </c>
      <c r="I42" s="54">
        <v>4124.4040000000005</v>
      </c>
      <c r="J42" s="54">
        <v>0</v>
      </c>
      <c r="K42" s="54">
        <v>-1692.1220000000001</v>
      </c>
      <c r="L42" s="54">
        <f t="shared" si="6"/>
        <v>10676.506000000003</v>
      </c>
      <c r="M42" s="54">
        <v>1166.1150000000002</v>
      </c>
      <c r="N42" s="54">
        <v>21332.293999999998</v>
      </c>
      <c r="O42" s="54">
        <v>953.41</v>
      </c>
      <c r="P42" s="57">
        <f t="shared" si="7"/>
        <v>-10443.082999999995</v>
      </c>
    </row>
    <row r="43" spans="1:16" s="55" customFormat="1" ht="13.7" customHeight="1">
      <c r="A43" s="5" t="s">
        <v>136</v>
      </c>
      <c r="B43" s="56">
        <v>76140.358999999997</v>
      </c>
      <c r="C43" s="54">
        <v>47330.28</v>
      </c>
      <c r="D43" s="54">
        <v>831.98</v>
      </c>
      <c r="E43" s="54">
        <v>881.88800000000003</v>
      </c>
      <c r="F43" s="54">
        <f t="shared" si="4"/>
        <v>28859.986999999997</v>
      </c>
      <c r="G43" s="54">
        <v>-11847.566999999999</v>
      </c>
      <c r="H43" s="54">
        <f t="shared" si="5"/>
        <v>17012.419999999998</v>
      </c>
      <c r="I43" s="54">
        <v>4431.6380000000008</v>
      </c>
      <c r="J43" s="54">
        <v>0</v>
      </c>
      <c r="K43" s="54">
        <v>-1793.2700000000004</v>
      </c>
      <c r="L43" s="54">
        <f t="shared" si="6"/>
        <v>10787.511999999997</v>
      </c>
      <c r="M43" s="54">
        <v>1028.9189999999999</v>
      </c>
      <c r="N43" s="54">
        <v>22452.865999999998</v>
      </c>
      <c r="O43" s="54">
        <v>1023.403</v>
      </c>
      <c r="P43" s="57">
        <f t="shared" si="7"/>
        <v>-11659.838000000002</v>
      </c>
    </row>
    <row r="44" spans="1:16" s="55" customFormat="1" ht="13.7" customHeight="1">
      <c r="A44" s="5" t="s">
        <v>137</v>
      </c>
      <c r="B44" s="56">
        <v>77485.11</v>
      </c>
      <c r="C44" s="54">
        <v>48028.877</v>
      </c>
      <c r="D44" s="54">
        <v>846.82299999999998</v>
      </c>
      <c r="E44" s="54">
        <v>907.09799999999996</v>
      </c>
      <c r="F44" s="54">
        <f t="shared" si="4"/>
        <v>29516.508000000002</v>
      </c>
      <c r="G44" s="54">
        <v>-12459.814000000004</v>
      </c>
      <c r="H44" s="54">
        <f t="shared" si="5"/>
        <v>17056.693999999996</v>
      </c>
      <c r="I44" s="54">
        <v>4743.4719999999998</v>
      </c>
      <c r="J44" s="54">
        <v>0</v>
      </c>
      <c r="K44" s="54">
        <v>-1820.6570000000002</v>
      </c>
      <c r="L44" s="54">
        <f t="shared" si="6"/>
        <v>10492.564999999995</v>
      </c>
      <c r="M44" s="54">
        <v>1036.425</v>
      </c>
      <c r="N44" s="54">
        <v>23208.832000000002</v>
      </c>
      <c r="O44" s="54">
        <v>1000.6010000000001</v>
      </c>
      <c r="P44" s="57">
        <f t="shared" si="7"/>
        <v>-12680.443000000008</v>
      </c>
    </row>
    <row r="45" spans="1:16" s="55" customFormat="1" ht="13.7" customHeight="1">
      <c r="A45" s="5" t="s">
        <v>138</v>
      </c>
      <c r="B45" s="56">
        <v>77986.046000000002</v>
      </c>
      <c r="C45" s="54">
        <v>48675.341</v>
      </c>
      <c r="D45" s="54">
        <v>859.23299999999995</v>
      </c>
      <c r="E45" s="54">
        <v>862.60799999999995</v>
      </c>
      <c r="F45" s="54">
        <f t="shared" si="4"/>
        <v>29314.080000000002</v>
      </c>
      <c r="G45" s="54">
        <v>-12964.896000000004</v>
      </c>
      <c r="H45" s="54">
        <f t="shared" si="5"/>
        <v>16349.183999999997</v>
      </c>
      <c r="I45" s="54">
        <v>5138.9570000000003</v>
      </c>
      <c r="J45" s="54">
        <v>0</v>
      </c>
      <c r="K45" s="54">
        <v>-1761.1760000000004</v>
      </c>
      <c r="L45" s="54">
        <f t="shared" si="6"/>
        <v>9449.0509999999958</v>
      </c>
      <c r="M45" s="54">
        <v>1008.403</v>
      </c>
      <c r="N45" s="54">
        <v>23833.274999999998</v>
      </c>
      <c r="O45" s="54">
        <v>843.41699999999992</v>
      </c>
      <c r="P45" s="57">
        <f t="shared" si="7"/>
        <v>-14219.238000000001</v>
      </c>
    </row>
    <row r="46" spans="1:16" s="58" customFormat="1" ht="13.7" customHeight="1" thickBot="1">
      <c r="A46" s="6" t="s">
        <v>139</v>
      </c>
      <c r="B46" s="56">
        <v>78392.807000000001</v>
      </c>
      <c r="C46" s="54">
        <v>49273.319000000003</v>
      </c>
      <c r="D46" s="54">
        <v>867.63699999999994</v>
      </c>
      <c r="E46" s="54">
        <v>832.44999999999993</v>
      </c>
      <c r="F46" s="54">
        <f t="shared" si="4"/>
        <v>29084.300999999999</v>
      </c>
      <c r="G46" s="54">
        <v>-12393.543999999998</v>
      </c>
      <c r="H46" s="54">
        <f t="shared" si="5"/>
        <v>16690.757000000001</v>
      </c>
      <c r="I46" s="54">
        <v>5030.0770000000002</v>
      </c>
      <c r="J46" s="54">
        <v>0</v>
      </c>
      <c r="K46" s="54">
        <v>-1646.259</v>
      </c>
      <c r="L46" s="54">
        <f t="shared" si="6"/>
        <v>10014.421</v>
      </c>
      <c r="M46" s="54">
        <v>1586.4059999999999</v>
      </c>
      <c r="N46" s="54">
        <v>24421.216999999997</v>
      </c>
      <c r="O46" s="54">
        <v>939.1110000000001</v>
      </c>
      <c r="P46" s="57">
        <f t="shared" si="7"/>
        <v>-13759.500999999997</v>
      </c>
    </row>
    <row r="47" spans="1:16" s="58" customFormat="1" ht="13.7" customHeight="1">
      <c r="A47" s="5" t="s">
        <v>140</v>
      </c>
      <c r="B47" s="56">
        <v>78775.385999999999</v>
      </c>
      <c r="C47" s="54">
        <v>49610.469000000005</v>
      </c>
      <c r="D47" s="54">
        <v>846.57099999999991</v>
      </c>
      <c r="E47" s="54">
        <v>790.16699999999992</v>
      </c>
      <c r="F47" s="54">
        <f t="shared" si="4"/>
        <v>29108.512999999995</v>
      </c>
      <c r="G47" s="54">
        <v>-12471.237999999998</v>
      </c>
      <c r="H47" s="54">
        <f t="shared" si="5"/>
        <v>16637.274999999998</v>
      </c>
      <c r="I47" s="54">
        <v>4768.8209999999999</v>
      </c>
      <c r="J47" s="54">
        <v>0</v>
      </c>
      <c r="K47" s="54">
        <v>-1522.8080000000004</v>
      </c>
      <c r="L47" s="54">
        <f t="shared" si="6"/>
        <v>10345.645999999997</v>
      </c>
      <c r="M47" s="54">
        <v>1448.578</v>
      </c>
      <c r="N47" s="54">
        <v>24923.658000000003</v>
      </c>
      <c r="O47" s="54">
        <v>774.94</v>
      </c>
      <c r="P47" s="57">
        <f t="shared" si="7"/>
        <v>-13904.374000000007</v>
      </c>
    </row>
    <row r="48" spans="1:16" s="58" customFormat="1" ht="13.7" customHeight="1">
      <c r="A48" s="5" t="s">
        <v>141</v>
      </c>
      <c r="B48" s="56">
        <v>78565.61</v>
      </c>
      <c r="C48" s="54">
        <v>49877.489000000001</v>
      </c>
      <c r="D48" s="54">
        <v>869.75199999999995</v>
      </c>
      <c r="E48" s="54">
        <v>792.43500000000006</v>
      </c>
      <c r="F48" s="54">
        <f t="shared" si="4"/>
        <v>28610.804</v>
      </c>
      <c r="G48" s="54">
        <v>-14064.538000000002</v>
      </c>
      <c r="H48" s="54">
        <f t="shared" si="5"/>
        <v>14546.265999999998</v>
      </c>
      <c r="I48" s="54">
        <v>4987.6559999999999</v>
      </c>
      <c r="J48" s="54">
        <v>0</v>
      </c>
      <c r="K48" s="54">
        <v>-1439.7689999999998</v>
      </c>
      <c r="L48" s="54">
        <f t="shared" si="6"/>
        <v>8118.8409999999967</v>
      </c>
      <c r="M48" s="54">
        <v>1759.444</v>
      </c>
      <c r="N48" s="54">
        <v>24357.150999999998</v>
      </c>
      <c r="O48" s="54">
        <v>1238.162</v>
      </c>
      <c r="P48" s="57">
        <f t="shared" si="7"/>
        <v>-15717.028000000002</v>
      </c>
    </row>
    <row r="49" spans="1:16" s="55" customFormat="1" ht="13.7" customHeight="1" thickBot="1">
      <c r="A49" s="6" t="s">
        <v>142</v>
      </c>
      <c r="B49" s="56">
        <v>78207.514999999999</v>
      </c>
      <c r="C49" s="54">
        <v>49797.986000000004</v>
      </c>
      <c r="D49" s="54">
        <v>861.73200000000008</v>
      </c>
      <c r="E49" s="54">
        <v>717.49800000000005</v>
      </c>
      <c r="F49" s="54">
        <f t="shared" si="4"/>
        <v>28265.294999999995</v>
      </c>
      <c r="G49" s="54">
        <v>-13268.026999999996</v>
      </c>
      <c r="H49" s="54">
        <f t="shared" si="5"/>
        <v>14997.267999999998</v>
      </c>
      <c r="I49" s="54">
        <v>4723.723</v>
      </c>
      <c r="J49" s="54">
        <v>0</v>
      </c>
      <c r="K49" s="54">
        <v>-1410.204</v>
      </c>
      <c r="L49" s="54">
        <f t="shared" si="6"/>
        <v>8863.3409999999985</v>
      </c>
      <c r="M49" s="54">
        <v>1591.338</v>
      </c>
      <c r="N49" s="54">
        <v>22827.787</v>
      </c>
      <c r="O49" s="54">
        <v>1116.0360000000001</v>
      </c>
      <c r="P49" s="57">
        <f t="shared" si="7"/>
        <v>-13489.144000000002</v>
      </c>
    </row>
    <row r="50" spans="1:16" s="58" customFormat="1" ht="13.7" customHeight="1">
      <c r="A50" s="5" t="s">
        <v>143</v>
      </c>
      <c r="B50" s="56">
        <v>78080.375</v>
      </c>
      <c r="C50" s="54">
        <v>49455.709000000003</v>
      </c>
      <c r="D50" s="54">
        <v>855.13200000000006</v>
      </c>
      <c r="E50" s="54">
        <v>773.98700000000008</v>
      </c>
      <c r="F50" s="54">
        <f t="shared" si="4"/>
        <v>28543.520999999997</v>
      </c>
      <c r="G50" s="54">
        <v>-13577.434000000001</v>
      </c>
      <c r="H50" s="54">
        <f t="shared" si="5"/>
        <v>14966.086999999996</v>
      </c>
      <c r="I50" s="54">
        <v>3932.9830000000002</v>
      </c>
      <c r="J50" s="54">
        <v>0</v>
      </c>
      <c r="K50" s="54">
        <v>-1422.1880000000001</v>
      </c>
      <c r="L50" s="54">
        <f t="shared" si="6"/>
        <v>9610.9159999999956</v>
      </c>
      <c r="M50" s="54">
        <v>1479.433</v>
      </c>
      <c r="N50" s="54">
        <v>21293.589</v>
      </c>
      <c r="O50" s="54">
        <v>1101.191</v>
      </c>
      <c r="P50" s="57">
        <f t="shared" si="7"/>
        <v>-11304.431000000006</v>
      </c>
    </row>
    <row r="51" spans="1:16" s="58" customFormat="1" ht="13.7" customHeight="1" thickBot="1">
      <c r="A51" s="6" t="s">
        <v>144</v>
      </c>
      <c r="B51" s="56">
        <v>78383.459000000003</v>
      </c>
      <c r="C51" s="54">
        <v>49047.737999999998</v>
      </c>
      <c r="D51" s="54">
        <v>849.76400000000012</v>
      </c>
      <c r="E51" s="54">
        <v>849.255</v>
      </c>
      <c r="F51" s="54">
        <f t="shared" si="4"/>
        <v>29335.212000000007</v>
      </c>
      <c r="G51" s="54">
        <v>-12886.458000000002</v>
      </c>
      <c r="H51" s="54">
        <f t="shared" si="5"/>
        <v>16448.754000000004</v>
      </c>
      <c r="I51" s="54">
        <v>4311.99</v>
      </c>
      <c r="J51" s="54">
        <v>0</v>
      </c>
      <c r="K51" s="54">
        <v>-1439.434</v>
      </c>
      <c r="L51" s="54">
        <f t="shared" si="6"/>
        <v>10697.330000000005</v>
      </c>
      <c r="M51" s="54">
        <v>1628.6869999999999</v>
      </c>
      <c r="N51" s="54">
        <v>20406.012999999999</v>
      </c>
      <c r="O51" s="54">
        <v>1386.258</v>
      </c>
      <c r="P51" s="57">
        <f t="shared" si="7"/>
        <v>-9466.2539999999935</v>
      </c>
    </row>
    <row r="52" spans="1:16" s="58" customFormat="1" ht="13.7" customHeight="1" thickBot="1">
      <c r="A52" s="6" t="s">
        <v>145</v>
      </c>
      <c r="B52" s="56">
        <v>78867.531000000003</v>
      </c>
      <c r="C52" s="54">
        <v>48714.587</v>
      </c>
      <c r="D52" s="54">
        <v>839.25099999999998</v>
      </c>
      <c r="E52" s="54">
        <v>907.33999999999992</v>
      </c>
      <c r="F52" s="54">
        <f t="shared" si="4"/>
        <v>30221.033000000003</v>
      </c>
      <c r="G52" s="54">
        <v>-14341.426999999996</v>
      </c>
      <c r="H52" s="54">
        <f t="shared" si="5"/>
        <v>15879.606000000007</v>
      </c>
      <c r="I52" s="54">
        <v>3700.1350000000002</v>
      </c>
      <c r="J52" s="54">
        <v>0</v>
      </c>
      <c r="K52" s="54">
        <v>-1430.87</v>
      </c>
      <c r="L52" s="54">
        <f t="shared" si="6"/>
        <v>10748.601000000006</v>
      </c>
      <c r="M52" s="54">
        <v>1399.9149999999997</v>
      </c>
      <c r="N52" s="54">
        <v>19800.697</v>
      </c>
      <c r="O52" s="54">
        <v>763.86900000000003</v>
      </c>
      <c r="P52" s="57">
        <f t="shared" si="7"/>
        <v>-8416.0499999999956</v>
      </c>
    </row>
    <row r="53" spans="1:16" s="58" customFormat="1" ht="13.7" customHeight="1" thickBot="1">
      <c r="A53" s="28" t="s">
        <v>146</v>
      </c>
      <c r="B53" s="56">
        <v>79611.688000000009</v>
      </c>
      <c r="C53" s="54">
        <v>48746.276999999995</v>
      </c>
      <c r="D53" s="54">
        <v>829.64899999999989</v>
      </c>
      <c r="E53" s="54">
        <v>959.17200000000003</v>
      </c>
      <c r="F53" s="54">
        <f t="shared" si="4"/>
        <v>30994.934000000012</v>
      </c>
      <c r="G53" s="54">
        <v>-14242.711000000001</v>
      </c>
      <c r="H53" s="54">
        <f t="shared" si="5"/>
        <v>16752.223000000013</v>
      </c>
      <c r="I53" s="54">
        <v>3464.2919999999999</v>
      </c>
      <c r="J53" s="54">
        <v>0</v>
      </c>
      <c r="K53" s="54">
        <v>-1385.145</v>
      </c>
      <c r="L53" s="54">
        <f t="shared" si="6"/>
        <v>11902.786000000013</v>
      </c>
      <c r="M53" s="54">
        <v>1156.9779999999998</v>
      </c>
      <c r="N53" s="54">
        <v>21074.523000000001</v>
      </c>
      <c r="O53" s="54">
        <v>1026.652</v>
      </c>
      <c r="P53" s="57">
        <f t="shared" si="7"/>
        <v>-9041.4109999999891</v>
      </c>
    </row>
    <row r="54" spans="1:16" s="55" customFormat="1" ht="13.7" customHeight="1" thickBot="1">
      <c r="A54" s="98" t="s">
        <v>147</v>
      </c>
      <c r="B54" s="59">
        <v>80338.008000000002</v>
      </c>
      <c r="C54" s="60">
        <v>49173.327999999994</v>
      </c>
      <c r="D54" s="60">
        <v>848.69099999999992</v>
      </c>
      <c r="E54" s="60">
        <v>1017.2600000000001</v>
      </c>
      <c r="F54" s="60">
        <f t="shared" si="4"/>
        <v>31333.249000000007</v>
      </c>
      <c r="G54" s="60">
        <v>-13149.494999999999</v>
      </c>
      <c r="H54" s="60">
        <f t="shared" si="5"/>
        <v>18183.754000000008</v>
      </c>
      <c r="I54" s="60">
        <v>3870.6869999999999</v>
      </c>
      <c r="J54" s="60">
        <v>0</v>
      </c>
      <c r="K54" s="60">
        <v>-1308.5610000000001</v>
      </c>
      <c r="L54" s="60">
        <f t="shared" si="6"/>
        <v>13004.506000000008</v>
      </c>
      <c r="M54" s="60">
        <v>949.81499999999983</v>
      </c>
      <c r="N54" s="60">
        <v>21318.085000000003</v>
      </c>
      <c r="O54" s="60">
        <v>857.80500000000006</v>
      </c>
      <c r="P54" s="61">
        <f t="shared" si="7"/>
        <v>-8221.568999999994</v>
      </c>
    </row>
    <row r="55" spans="1:16" s="55" customFormat="1" ht="13.7" customHeight="1">
      <c r="A55" s="98" t="s">
        <v>148</v>
      </c>
      <c r="B55" s="56">
        <v>80865.975000000006</v>
      </c>
      <c r="C55" s="54">
        <v>49502.006999999998</v>
      </c>
      <c r="D55" s="54">
        <v>849.58899999999994</v>
      </c>
      <c r="E55" s="54">
        <v>1041.039</v>
      </c>
      <c r="F55" s="54">
        <f t="shared" si="4"/>
        <v>31555.418000000009</v>
      </c>
      <c r="G55" s="54">
        <v>-13423.884999999997</v>
      </c>
      <c r="H55" s="54">
        <f t="shared" si="5"/>
        <v>18131.53300000001</v>
      </c>
      <c r="I55" s="54">
        <v>3844.7200000000003</v>
      </c>
      <c r="J55" s="54">
        <v>0</v>
      </c>
      <c r="K55" s="54">
        <v>-1227.421</v>
      </c>
      <c r="L55" s="54">
        <f t="shared" si="6"/>
        <v>13059.392000000009</v>
      </c>
      <c r="M55" s="54">
        <v>945.8330000000002</v>
      </c>
      <c r="N55" s="54">
        <v>20948.794000000002</v>
      </c>
      <c r="O55" s="54">
        <v>640.524</v>
      </c>
      <c r="P55" s="57">
        <f t="shared" si="7"/>
        <v>-7584.0929999999926</v>
      </c>
    </row>
    <row r="56" spans="1:16" s="55" customFormat="1" ht="13.7" customHeight="1">
      <c r="A56" s="25" t="s">
        <v>149</v>
      </c>
      <c r="B56" s="54">
        <v>81093.858000000007</v>
      </c>
      <c r="C56" s="54">
        <v>49797.535999999993</v>
      </c>
      <c r="D56" s="54">
        <v>857.98200000000008</v>
      </c>
      <c r="E56" s="54">
        <v>1039.528</v>
      </c>
      <c r="F56" s="54">
        <f t="shared" si="4"/>
        <v>31477.868000000013</v>
      </c>
      <c r="G56" s="54">
        <v>-11775.392999999998</v>
      </c>
      <c r="H56" s="54">
        <f t="shared" si="5"/>
        <v>19702.475000000013</v>
      </c>
      <c r="I56" s="54">
        <v>4074.6970000000001</v>
      </c>
      <c r="J56" s="54">
        <v>0</v>
      </c>
      <c r="K56" s="54">
        <v>-997.85699999999997</v>
      </c>
      <c r="L56" s="54">
        <f t="shared" si="6"/>
        <v>14629.921000000013</v>
      </c>
      <c r="M56" s="54">
        <v>1103.25</v>
      </c>
      <c r="N56" s="54">
        <v>19361.332000000002</v>
      </c>
      <c r="O56" s="54">
        <v>758.00599999999997</v>
      </c>
      <c r="P56" s="54">
        <f t="shared" si="7"/>
        <v>-4386.1669999999895</v>
      </c>
    </row>
    <row r="57" spans="1:16" s="55" customFormat="1" ht="13.7" customHeight="1">
      <c r="A57" s="48" t="s">
        <v>150</v>
      </c>
      <c r="B57" s="54">
        <v>81070.483999999997</v>
      </c>
      <c r="C57" s="54">
        <v>49862.576000000001</v>
      </c>
      <c r="D57" s="54">
        <v>894.73400000000004</v>
      </c>
      <c r="E57" s="54">
        <v>1085.471</v>
      </c>
      <c r="F57" s="54">
        <f t="shared" si="4"/>
        <v>31398.644999999997</v>
      </c>
      <c r="G57" s="54">
        <v>-11159.760999999997</v>
      </c>
      <c r="H57" s="54">
        <f t="shared" si="5"/>
        <v>20238.883999999998</v>
      </c>
      <c r="I57" s="54">
        <v>4215.4409999999998</v>
      </c>
      <c r="J57" s="54">
        <v>0</v>
      </c>
      <c r="K57" s="54">
        <v>-954.51499999999999</v>
      </c>
      <c r="L57" s="54">
        <f t="shared" si="6"/>
        <v>15068.928</v>
      </c>
      <c r="M57" s="54">
        <v>1315.5319999999999</v>
      </c>
      <c r="N57" s="54">
        <v>18675.182000000001</v>
      </c>
      <c r="O57" s="54">
        <v>693.44799999999998</v>
      </c>
      <c r="P57" s="54">
        <f t="shared" si="7"/>
        <v>-2984.1700000000014</v>
      </c>
    </row>
    <row r="58" spans="1:16" s="55" customFormat="1" ht="13.7" customHeight="1">
      <c r="A58" s="48" t="s">
        <v>151</v>
      </c>
      <c r="B58" s="54">
        <v>80802.502000000008</v>
      </c>
      <c r="C58" s="54">
        <v>49664.590000000004</v>
      </c>
      <c r="D58" s="54">
        <v>900.69400000000007</v>
      </c>
      <c r="E58" s="54">
        <v>1090.5300000000002</v>
      </c>
      <c r="F58" s="54">
        <f t="shared" si="4"/>
        <v>31327.748000000003</v>
      </c>
      <c r="G58" s="54">
        <v>-11825.614999999998</v>
      </c>
      <c r="H58" s="54">
        <f t="shared" si="5"/>
        <v>19502.133000000005</v>
      </c>
      <c r="I58" s="54">
        <v>4148.9490000000005</v>
      </c>
      <c r="J58" s="54">
        <v>0</v>
      </c>
      <c r="K58" s="54">
        <v>-925.57500000000005</v>
      </c>
      <c r="L58" s="54">
        <f t="shared" si="6"/>
        <v>14427.609000000004</v>
      </c>
      <c r="M58" s="54">
        <v>1249.4079999999999</v>
      </c>
      <c r="N58" s="54">
        <v>18031.567999999999</v>
      </c>
      <c r="O58" s="54">
        <v>704.31399999999996</v>
      </c>
      <c r="P58" s="54">
        <f t="shared" si="7"/>
        <v>-3058.8649999999957</v>
      </c>
    </row>
    <row r="59" spans="1:16" s="55" customFormat="1" ht="13.7" customHeight="1">
      <c r="A59" s="25" t="s">
        <v>152</v>
      </c>
      <c r="B59" s="54">
        <v>80330.217999999993</v>
      </c>
      <c r="C59" s="54">
        <v>49465.787000000004</v>
      </c>
      <c r="D59" s="54">
        <v>904.26099999999997</v>
      </c>
      <c r="E59" s="54">
        <v>1078.2149999999999</v>
      </c>
      <c r="F59" s="54">
        <f t="shared" si="4"/>
        <v>31038.384999999991</v>
      </c>
      <c r="G59" s="54">
        <v>-11088.913999999999</v>
      </c>
      <c r="H59" s="54">
        <f t="shared" si="5"/>
        <v>19949.47099999999</v>
      </c>
      <c r="I59" s="54">
        <v>4310.9830000000002</v>
      </c>
      <c r="J59" s="54">
        <v>0</v>
      </c>
      <c r="K59" s="54">
        <v>-903.79</v>
      </c>
      <c r="L59" s="54">
        <f t="shared" si="6"/>
        <v>14734.697999999989</v>
      </c>
      <c r="M59" s="54">
        <v>1313.3160000000003</v>
      </c>
      <c r="N59" s="54">
        <v>17919.326000000001</v>
      </c>
      <c r="O59" s="54">
        <v>748.06999999999994</v>
      </c>
      <c r="P59" s="54">
        <f t="shared" si="7"/>
        <v>-2619.3820000000105</v>
      </c>
    </row>
    <row r="60" spans="1:16" s="55" customFormat="1" ht="13.7" customHeight="1">
      <c r="A60" s="48" t="s">
        <v>153</v>
      </c>
      <c r="B60" s="54">
        <v>79556.413</v>
      </c>
      <c r="C60" s="54">
        <v>48913.192000000003</v>
      </c>
      <c r="D60" s="54">
        <v>918.71900000000005</v>
      </c>
      <c r="E60" s="54">
        <v>1088.297</v>
      </c>
      <c r="F60" s="54">
        <f t="shared" si="4"/>
        <v>30812.798999999995</v>
      </c>
      <c r="G60" s="54">
        <v>-12040.776000000003</v>
      </c>
      <c r="H60" s="54">
        <f t="shared" si="5"/>
        <v>18772.022999999994</v>
      </c>
      <c r="I60" s="54">
        <v>4539.7170000000006</v>
      </c>
      <c r="J60" s="54">
        <v>0</v>
      </c>
      <c r="K60" s="54">
        <v>-1029.4580000000001</v>
      </c>
      <c r="L60" s="54">
        <f t="shared" si="6"/>
        <v>13202.847999999993</v>
      </c>
      <c r="M60" s="54">
        <v>1415.2630000000001</v>
      </c>
      <c r="N60" s="54">
        <v>18207.506000000001</v>
      </c>
      <c r="O60" s="54">
        <v>782.18100000000004</v>
      </c>
      <c r="P60" s="54">
        <f t="shared" si="7"/>
        <v>-4371.5760000000082</v>
      </c>
    </row>
    <row r="61" spans="1:16" s="55" customFormat="1" ht="13.7" customHeight="1">
      <c r="A61" s="25" t="s">
        <v>154</v>
      </c>
      <c r="B61" s="56">
        <v>78804.505000000005</v>
      </c>
      <c r="C61" s="56">
        <v>48240.308000000005</v>
      </c>
      <c r="D61" s="56">
        <v>904.71399999999994</v>
      </c>
      <c r="E61" s="56">
        <v>1054.45</v>
      </c>
      <c r="F61" s="56">
        <f t="shared" si="4"/>
        <v>30713.933000000001</v>
      </c>
      <c r="G61" s="56">
        <v>-12555.234999999999</v>
      </c>
      <c r="H61" s="56">
        <f t="shared" si="5"/>
        <v>18158.698000000004</v>
      </c>
      <c r="I61" s="56">
        <v>4460.9080000000004</v>
      </c>
      <c r="J61" s="56">
        <v>0</v>
      </c>
      <c r="K61" s="56">
        <v>-981.20900000000006</v>
      </c>
      <c r="L61" s="56">
        <f t="shared" si="6"/>
        <v>12716.581000000004</v>
      </c>
      <c r="M61" s="56">
        <v>1365.6340000000002</v>
      </c>
      <c r="N61" s="56">
        <v>16947.547000000002</v>
      </c>
      <c r="O61" s="56">
        <v>764.11199999999997</v>
      </c>
      <c r="P61" s="56">
        <f t="shared" si="7"/>
        <v>-3629.4439999999986</v>
      </c>
    </row>
    <row r="62" spans="1:16" ht="13.7" customHeight="1">
      <c r="A62" s="48" t="s">
        <v>155</v>
      </c>
      <c r="B62" s="54">
        <v>77876.972000000009</v>
      </c>
      <c r="C62" s="54">
        <v>47360.707999999999</v>
      </c>
      <c r="D62" s="54">
        <v>913.98300000000006</v>
      </c>
      <c r="E62" s="54">
        <v>1029.961</v>
      </c>
      <c r="F62" s="54">
        <f t="shared" si="4"/>
        <v>30632.242000000009</v>
      </c>
      <c r="G62" s="54">
        <v>-12777.945999999998</v>
      </c>
      <c r="H62" s="54">
        <f t="shared" si="5"/>
        <v>17854.296000000009</v>
      </c>
      <c r="I62" s="54">
        <v>4273.6630000000005</v>
      </c>
      <c r="J62" s="54">
        <v>0</v>
      </c>
      <c r="K62" s="54">
        <v>-921.47299999999984</v>
      </c>
      <c r="L62" s="54">
        <f t="shared" si="6"/>
        <v>12659.160000000009</v>
      </c>
      <c r="M62" s="54">
        <v>1282.7830000000001</v>
      </c>
      <c r="N62" s="54">
        <v>15846.052999999998</v>
      </c>
      <c r="O62" s="54">
        <v>714.33100000000002</v>
      </c>
      <c r="P62" s="54">
        <f t="shared" si="7"/>
        <v>-2618.4409999999898</v>
      </c>
    </row>
    <row r="63" spans="1:16" ht="13.7" customHeight="1">
      <c r="A63" s="48" t="s">
        <v>156</v>
      </c>
      <c r="B63" s="54">
        <v>77125.024000000005</v>
      </c>
      <c r="C63" s="54">
        <v>46588.796999999999</v>
      </c>
      <c r="D63" s="54">
        <v>921.28600000000006</v>
      </c>
      <c r="E63" s="54">
        <v>1012.607</v>
      </c>
      <c r="F63" s="54">
        <f t="shared" si="4"/>
        <v>30627.548000000006</v>
      </c>
      <c r="G63" s="54">
        <v>-13051.371000000001</v>
      </c>
      <c r="H63" s="54">
        <f t="shared" si="5"/>
        <v>17576.177000000003</v>
      </c>
      <c r="I63" s="54">
        <v>4091.1109999999999</v>
      </c>
      <c r="J63" s="54">
        <v>0</v>
      </c>
      <c r="K63" s="54">
        <v>-857.38599999999997</v>
      </c>
      <c r="L63" s="54">
        <f t="shared" si="6"/>
        <v>12627.680000000002</v>
      </c>
      <c r="M63" s="54">
        <v>1277.2539999999999</v>
      </c>
      <c r="N63" s="54">
        <v>14669.795999999998</v>
      </c>
      <c r="O63" s="54">
        <v>653.30499999999995</v>
      </c>
      <c r="P63" s="54">
        <f t="shared" si="7"/>
        <v>-1418.1669999999972</v>
      </c>
    </row>
    <row r="64" spans="1:16" ht="13.7" customHeight="1">
      <c r="A64" s="102" t="s">
        <v>157</v>
      </c>
      <c r="B64" s="54">
        <v>76669.302000000011</v>
      </c>
      <c r="C64" s="54">
        <v>45704.763999999996</v>
      </c>
      <c r="D64" s="54">
        <v>893.75400000000013</v>
      </c>
      <c r="E64" s="54">
        <v>992.69900000000007</v>
      </c>
      <c r="F64" s="54">
        <f t="shared" si="4"/>
        <v>31063.483000000015</v>
      </c>
      <c r="G64" s="54">
        <v>-12946.933000000001</v>
      </c>
      <c r="H64" s="54">
        <f t="shared" si="5"/>
        <v>18116.550000000014</v>
      </c>
      <c r="I64" s="54">
        <v>3767.248</v>
      </c>
      <c r="J64" s="54">
        <v>0</v>
      </c>
      <c r="K64" s="54">
        <v>-813.24400000000003</v>
      </c>
      <c r="L64" s="54">
        <f t="shared" si="6"/>
        <v>13536.058000000014</v>
      </c>
      <c r="M64" s="54">
        <v>1501.9750000000001</v>
      </c>
      <c r="N64" s="54">
        <v>15370.346000000001</v>
      </c>
      <c r="O64" s="54">
        <v>601.49900000000002</v>
      </c>
      <c r="P64" s="54">
        <f t="shared" si="7"/>
        <v>-933.81199999998739</v>
      </c>
    </row>
    <row r="65" spans="1:17" ht="13.7" customHeight="1">
      <c r="A65" s="48" t="s">
        <v>158</v>
      </c>
      <c r="B65" s="54">
        <v>76580.553</v>
      </c>
      <c r="C65" s="54">
        <v>45511.885999999999</v>
      </c>
      <c r="D65" s="54">
        <v>940.41700000000003</v>
      </c>
      <c r="E65" s="54">
        <v>993.11300000000006</v>
      </c>
      <c r="F65" s="54">
        <f t="shared" si="4"/>
        <v>31121.363000000001</v>
      </c>
      <c r="G65" s="54">
        <v>-12777</v>
      </c>
      <c r="H65" s="54">
        <f t="shared" si="5"/>
        <v>18344.363000000001</v>
      </c>
      <c r="I65" s="54">
        <v>3112.09</v>
      </c>
      <c r="J65" s="54">
        <v>0</v>
      </c>
      <c r="K65" s="54">
        <v>-760.24499999999989</v>
      </c>
      <c r="L65" s="54">
        <f t="shared" si="6"/>
        <v>14472.028000000002</v>
      </c>
      <c r="M65" s="54">
        <v>1502.9890000000003</v>
      </c>
      <c r="N65" s="54">
        <v>14964.547999999999</v>
      </c>
      <c r="O65" s="54">
        <v>579.38200000000006</v>
      </c>
      <c r="P65" s="54">
        <f t="shared" si="7"/>
        <v>431.08700000000272</v>
      </c>
    </row>
    <row r="66" spans="1:17" ht="13.7" customHeight="1">
      <c r="A66" s="48" t="s">
        <v>159</v>
      </c>
      <c r="B66" s="54">
        <v>77209.64</v>
      </c>
      <c r="C66" s="54">
        <v>45219.093000000001</v>
      </c>
      <c r="D66" s="54">
        <v>1002.3720000000001</v>
      </c>
      <c r="E66" s="54">
        <v>960.73099999999999</v>
      </c>
      <c r="F66" s="54">
        <f t="shared" si="4"/>
        <v>31948.905999999999</v>
      </c>
      <c r="G66" s="54">
        <v>-12455.470999999998</v>
      </c>
      <c r="H66" s="54">
        <f t="shared" si="5"/>
        <v>19493.435000000001</v>
      </c>
      <c r="I66" s="54">
        <v>4314.5330000000004</v>
      </c>
      <c r="J66" s="54">
        <v>0</v>
      </c>
      <c r="K66" s="54">
        <v>-689.72299999999996</v>
      </c>
      <c r="L66" s="54">
        <f t="shared" si="6"/>
        <v>14489.179000000002</v>
      </c>
      <c r="M66" s="54">
        <v>1563.867</v>
      </c>
      <c r="N66" s="54">
        <v>14834.161</v>
      </c>
      <c r="O66" s="54">
        <v>571.33400000000006</v>
      </c>
      <c r="P66" s="54">
        <f t="shared" si="7"/>
        <v>647.55100000000198</v>
      </c>
    </row>
    <row r="67" spans="1:17" ht="13.7" customHeight="1">
      <c r="A67" s="48" t="s">
        <v>160</v>
      </c>
      <c r="B67" s="54">
        <v>77936.100999999995</v>
      </c>
      <c r="C67" s="54">
        <v>45056.217000000004</v>
      </c>
      <c r="D67" s="54">
        <v>1072.6770000000001</v>
      </c>
      <c r="E67" s="54">
        <v>957.88599999999997</v>
      </c>
      <c r="F67" s="54">
        <f t="shared" si="4"/>
        <v>32765.09299999999</v>
      </c>
      <c r="G67" s="54">
        <v>-12279.592000000001</v>
      </c>
      <c r="H67" s="54">
        <f t="shared" si="5"/>
        <v>20485.500999999989</v>
      </c>
      <c r="I67" s="54">
        <v>4437.2080000000005</v>
      </c>
      <c r="J67" s="54">
        <v>0</v>
      </c>
      <c r="K67" s="54">
        <v>-629.86799999999994</v>
      </c>
      <c r="L67" s="54">
        <f t="shared" si="6"/>
        <v>15418.424999999988</v>
      </c>
      <c r="M67" s="54">
        <v>1675.77</v>
      </c>
      <c r="N67" s="54">
        <v>15248.358</v>
      </c>
      <c r="O67" s="54">
        <v>561.73599999999999</v>
      </c>
      <c r="P67" s="54">
        <f t="shared" si="7"/>
        <v>1284.1009999999887</v>
      </c>
      <c r="Q67" s="96"/>
    </row>
    <row r="68" spans="1:17" ht="13.7" customHeight="1">
      <c r="A68" s="48" t="s">
        <v>161</v>
      </c>
      <c r="B68" s="54">
        <v>78663.652000000002</v>
      </c>
      <c r="C68" s="54">
        <v>45035.756000000001</v>
      </c>
      <c r="D68" s="54">
        <v>1269.6300000000001</v>
      </c>
      <c r="E68" s="54">
        <v>913.37200000000007</v>
      </c>
      <c r="F68" s="54">
        <f t="shared" si="4"/>
        <v>33271.637999999999</v>
      </c>
      <c r="G68" s="54">
        <v>-11941.41</v>
      </c>
      <c r="H68" s="54">
        <f t="shared" si="5"/>
        <v>21330.227999999999</v>
      </c>
      <c r="I68" s="54">
        <v>4500.5830000000005</v>
      </c>
      <c r="J68" s="54">
        <v>0</v>
      </c>
      <c r="K68" s="54">
        <v>-588.48599999999988</v>
      </c>
      <c r="L68" s="54">
        <f t="shared" si="6"/>
        <v>16241.158999999996</v>
      </c>
      <c r="M68" s="54">
        <v>1558.2690000000002</v>
      </c>
      <c r="N68" s="54">
        <v>14904.343999999999</v>
      </c>
      <c r="O68" s="54">
        <v>534.96899999999994</v>
      </c>
      <c r="P68" s="54">
        <f t="shared" si="7"/>
        <v>2360.1149999999971</v>
      </c>
    </row>
    <row r="69" spans="1:17" ht="13.7" customHeight="1">
      <c r="A69" s="48" t="s">
        <v>162</v>
      </c>
      <c r="B69" s="54">
        <v>79121.031000000003</v>
      </c>
      <c r="C69" s="54">
        <v>45195.968999999997</v>
      </c>
      <c r="D69" s="54">
        <v>1319.65</v>
      </c>
      <c r="E69" s="54">
        <v>917.27300000000002</v>
      </c>
      <c r="F69" s="54">
        <f t="shared" si="4"/>
        <v>33522.685000000005</v>
      </c>
      <c r="G69" s="54">
        <v>-11900.379000000001</v>
      </c>
      <c r="H69" s="54">
        <f t="shared" si="5"/>
        <v>21622.306000000004</v>
      </c>
      <c r="I69" s="54">
        <v>4437.8180000000002</v>
      </c>
      <c r="J69" s="54">
        <v>0</v>
      </c>
      <c r="K69" s="54">
        <v>-572.05300000000011</v>
      </c>
      <c r="L69" s="54">
        <f t="shared" si="6"/>
        <v>16612.435000000005</v>
      </c>
      <c r="M69" s="54">
        <v>1565.23</v>
      </c>
      <c r="N69" s="54">
        <v>15165.538999999999</v>
      </c>
      <c r="O69" s="54">
        <v>475.41399999999999</v>
      </c>
      <c r="P69" s="54">
        <f t="shared" si="7"/>
        <v>2536.7120000000059</v>
      </c>
    </row>
    <row r="70" spans="1:17" ht="13.7" customHeight="1">
      <c r="A70" s="25" t="s">
        <v>163</v>
      </c>
      <c r="B70" s="56">
        <v>79547.869000000006</v>
      </c>
      <c r="C70" s="56">
        <v>45417.55</v>
      </c>
      <c r="D70" s="56">
        <v>1340.3600000000001</v>
      </c>
      <c r="E70" s="56">
        <v>917.97699999999998</v>
      </c>
      <c r="F70" s="56">
        <f t="shared" si="4"/>
        <v>33707.936000000002</v>
      </c>
      <c r="G70" s="56">
        <v>-11302.787999999997</v>
      </c>
      <c r="H70" s="56">
        <f t="shared" si="5"/>
        <v>22405.148000000005</v>
      </c>
      <c r="I70" s="56">
        <v>4199.8600000000006</v>
      </c>
      <c r="J70" s="56">
        <v>0</v>
      </c>
      <c r="K70" s="56">
        <v>-590.75799999999981</v>
      </c>
      <c r="L70" s="56">
        <f t="shared" si="6"/>
        <v>17614.530000000006</v>
      </c>
      <c r="M70" s="56">
        <v>2788.4209999999998</v>
      </c>
      <c r="N70" s="56">
        <v>15922.268000000002</v>
      </c>
      <c r="O70" s="56">
        <v>417.072</v>
      </c>
      <c r="P70" s="56">
        <f t="shared" si="7"/>
        <v>4063.6110000000026</v>
      </c>
    </row>
    <row r="71" spans="1:17" ht="13.7" customHeight="1">
      <c r="A71" s="48" t="s">
        <v>164</v>
      </c>
      <c r="B71" s="54">
        <v>79941.315000000002</v>
      </c>
      <c r="C71" s="54">
        <v>45840.339</v>
      </c>
      <c r="D71" s="54">
        <v>1353.864</v>
      </c>
      <c r="E71" s="54">
        <v>915.32600000000002</v>
      </c>
      <c r="F71" s="54">
        <f t="shared" ref="F71" si="8">+B71-C71-D71+E71</f>
        <v>33662.438000000002</v>
      </c>
      <c r="G71" s="54">
        <v>-10630.523000000001</v>
      </c>
      <c r="H71" s="54">
        <f t="shared" ref="H71" si="9">+F71+G71</f>
        <v>23031.915000000001</v>
      </c>
      <c r="I71" s="54">
        <v>4199.9050000000007</v>
      </c>
      <c r="J71" s="54">
        <v>0</v>
      </c>
      <c r="K71" s="54">
        <v>-620.21900000000005</v>
      </c>
      <c r="L71" s="54">
        <f t="shared" ref="L71" si="10">+H71-I71+J71+K71</f>
        <v>18211.791000000001</v>
      </c>
      <c r="M71" s="54">
        <v>2708.5189999999998</v>
      </c>
      <c r="N71" s="54">
        <v>16387.161</v>
      </c>
      <c r="O71" s="54">
        <v>393.94299999999998</v>
      </c>
      <c r="P71" s="54">
        <f t="shared" ref="P71" si="11">+L71+M71-N71-O71</f>
        <v>4139.206000000001</v>
      </c>
    </row>
    <row r="72" spans="1:17" ht="13.7" customHeight="1">
      <c r="A72" s="48" t="s">
        <v>165</v>
      </c>
      <c r="B72" s="54">
        <v>80586.599999999991</v>
      </c>
      <c r="C72" s="54">
        <v>46188.255000000005</v>
      </c>
      <c r="D72" s="54">
        <v>1309.6970000000001</v>
      </c>
      <c r="E72" s="54">
        <v>948.68100000000004</v>
      </c>
      <c r="F72" s="54">
        <f t="shared" ref="F72" si="12">+B72-C72-D72+E72</f>
        <v>34037.328999999983</v>
      </c>
      <c r="G72" s="54">
        <v>-10341.281000000001</v>
      </c>
      <c r="H72" s="54">
        <f t="shared" ref="H72" si="13">+F72+G72</f>
        <v>23696.047999999981</v>
      </c>
      <c r="I72" s="54">
        <v>3864.0179999999996</v>
      </c>
      <c r="J72" s="54">
        <v>0</v>
      </c>
      <c r="K72" s="54">
        <v>-640.90699999999993</v>
      </c>
      <c r="L72" s="54">
        <f t="shared" ref="L72" si="14">+H72-I72+J72+K72</f>
        <v>19191.122999999981</v>
      </c>
      <c r="M72" s="54">
        <v>2480.2709999999997</v>
      </c>
      <c r="N72" s="54">
        <v>17246.742999999999</v>
      </c>
      <c r="O72" s="54">
        <v>740.029</v>
      </c>
      <c r="P72" s="54">
        <f t="shared" ref="P72" si="15">+L72+M72-N72-O72</f>
        <v>3684.6219999999835</v>
      </c>
    </row>
    <row r="73" spans="1:17" ht="13.7" customHeight="1">
      <c r="A73" s="48" t="s">
        <v>166</v>
      </c>
      <c r="B73" s="54">
        <v>81665.078000000009</v>
      </c>
      <c r="C73" s="54">
        <v>46658.313000000009</v>
      </c>
      <c r="D73" s="54">
        <v>1318.413</v>
      </c>
      <c r="E73" s="54">
        <v>948.23399999999992</v>
      </c>
      <c r="F73" s="54">
        <f t="shared" ref="F73" si="16">+B73-C73-D73+E73</f>
        <v>34636.585999999996</v>
      </c>
      <c r="G73" s="54">
        <v>-10618.990999999995</v>
      </c>
      <c r="H73" s="54">
        <f t="shared" ref="H73" si="17">+F73+G73</f>
        <v>24017.595000000001</v>
      </c>
      <c r="I73" s="54">
        <v>3844.0209999999997</v>
      </c>
      <c r="J73" s="54">
        <v>0</v>
      </c>
      <c r="K73" s="54">
        <v>-680.01899999999989</v>
      </c>
      <c r="L73" s="54">
        <f t="shared" ref="L73" si="18">+H73-I73+J73+K73</f>
        <v>19493.555</v>
      </c>
      <c r="M73" s="54">
        <v>2446.8179999999998</v>
      </c>
      <c r="N73" s="54">
        <v>17501.446000000004</v>
      </c>
      <c r="O73" s="54">
        <v>889.32899999999995</v>
      </c>
      <c r="P73" s="54">
        <f t="shared" ref="P73" si="19">+L73+M73-N73-O73</f>
        <v>3549.5979999999963</v>
      </c>
    </row>
    <row r="74" spans="1:17" s="96" customFormat="1" ht="13.7" customHeight="1">
      <c r="A74" s="48" t="s">
        <v>167</v>
      </c>
      <c r="B74" s="54">
        <v>82784.62999999999</v>
      </c>
      <c r="C74" s="54">
        <v>47353.317999999999</v>
      </c>
      <c r="D74" s="54">
        <v>1326.922</v>
      </c>
      <c r="E74" s="54">
        <v>935.99599999999998</v>
      </c>
      <c r="F74" s="54">
        <f t="shared" ref="F74" si="20">+B74-C74-D74+E74</f>
        <v>35040.385999999991</v>
      </c>
      <c r="G74" s="54">
        <v>-11768.631000000001</v>
      </c>
      <c r="H74" s="54">
        <f t="shared" ref="H74" si="21">+F74+G74</f>
        <v>23271.75499999999</v>
      </c>
      <c r="I74" s="54">
        <v>3735.8189999999995</v>
      </c>
      <c r="J74" s="54">
        <v>0</v>
      </c>
      <c r="K74" s="54">
        <v>-725.49099999999999</v>
      </c>
      <c r="L74" s="54">
        <f t="shared" ref="L74" si="22">+H74-I74+J74+K74</f>
        <v>18810.444999999992</v>
      </c>
      <c r="M74" s="54">
        <v>1479.3270000000002</v>
      </c>
      <c r="N74" s="54">
        <v>18444.097000000005</v>
      </c>
      <c r="O74" s="54">
        <v>1081.1779999999999</v>
      </c>
      <c r="P74" s="54">
        <f t="shared" ref="P74" si="23">+L74+M74-N74-O74</f>
        <v>764.49699999998847</v>
      </c>
    </row>
    <row r="75" spans="1:17" ht="13.7" customHeight="1">
      <c r="A75" s="48" t="s">
        <v>168</v>
      </c>
      <c r="B75" s="54">
        <v>84107.546999999991</v>
      </c>
      <c r="C75" s="54">
        <v>47855.47</v>
      </c>
      <c r="D75" s="54">
        <v>1379.337</v>
      </c>
      <c r="E75" s="54">
        <v>922.99500000000012</v>
      </c>
      <c r="F75" s="54">
        <f t="shared" ref="F75" si="24">+B75-C75-D75+E75</f>
        <v>35795.734999999993</v>
      </c>
      <c r="G75" s="54">
        <v>-11505.960000000001</v>
      </c>
      <c r="H75" s="54">
        <f t="shared" ref="H75" si="25">+F75+G75</f>
        <v>24289.774999999994</v>
      </c>
      <c r="I75" s="54">
        <v>4157.4859999999999</v>
      </c>
      <c r="J75" s="54">
        <v>0</v>
      </c>
      <c r="K75" s="54">
        <v>-777.43000000000006</v>
      </c>
      <c r="L75" s="54">
        <f t="shared" ref="L75" si="26">+H75-I75+J75+K75</f>
        <v>19354.858999999993</v>
      </c>
      <c r="M75" s="54">
        <v>1488.1360000000002</v>
      </c>
      <c r="N75" s="54">
        <v>18752.531999999999</v>
      </c>
      <c r="O75" s="54">
        <v>1254.9109999999998</v>
      </c>
      <c r="P75" s="54">
        <f t="shared" ref="P75" si="27">+L75+M75-N75-O75</f>
        <v>835.55199999999263</v>
      </c>
    </row>
    <row r="76" spans="1:17" ht="13.7" customHeight="1">
      <c r="A76" s="48" t="s">
        <v>169</v>
      </c>
      <c r="B76" s="54">
        <v>85286.75499999999</v>
      </c>
      <c r="C76" s="54">
        <v>48413.214</v>
      </c>
      <c r="D76" s="54">
        <v>1391.915</v>
      </c>
      <c r="E76" s="54">
        <v>931.29500000000007</v>
      </c>
      <c r="F76" s="54">
        <f t="shared" ref="F76" si="28">+B76-C76-D76+E76</f>
        <v>36412.920999999988</v>
      </c>
      <c r="G76" s="54">
        <v>-12245.892999999996</v>
      </c>
      <c r="H76" s="54">
        <f t="shared" ref="H76" si="29">+F76+G76</f>
        <v>24167.027999999991</v>
      </c>
      <c r="I76" s="54">
        <v>4659.25</v>
      </c>
      <c r="J76" s="54">
        <v>0</v>
      </c>
      <c r="K76" s="54">
        <v>-837.12999999999988</v>
      </c>
      <c r="L76" s="54">
        <f t="shared" ref="L76" si="30">+H76-I76+J76+K76</f>
        <v>18670.64799999999</v>
      </c>
      <c r="M76" s="54">
        <v>1456.7420000000002</v>
      </c>
      <c r="N76" s="54">
        <v>18788.026999999998</v>
      </c>
      <c r="O76" s="54">
        <v>1049.8620000000001</v>
      </c>
      <c r="P76" s="54">
        <f t="shared" ref="P76" si="31">+L76+M76-N76-O76</f>
        <v>289.50099999999384</v>
      </c>
    </row>
    <row r="77" spans="1:17" ht="13.7" customHeight="1">
      <c r="A77" s="48" t="s">
        <v>170</v>
      </c>
      <c r="B77" s="54">
        <v>86352.698999999993</v>
      </c>
      <c r="C77" s="54">
        <v>48913.64</v>
      </c>
      <c r="D77" s="54">
        <v>1423.9969999999998</v>
      </c>
      <c r="E77" s="54">
        <v>956.48099999999999</v>
      </c>
      <c r="F77" s="54">
        <f t="shared" ref="F77" si="32">+B77-C77-D77+E77</f>
        <v>36971.542999999991</v>
      </c>
      <c r="G77" s="54">
        <v>-12192.511999999999</v>
      </c>
      <c r="H77" s="54">
        <f t="shared" ref="H77" si="33">+F77+G77</f>
        <v>24779.030999999992</v>
      </c>
      <c r="I77" s="54">
        <v>4775.896999999999</v>
      </c>
      <c r="J77" s="54">
        <v>0</v>
      </c>
      <c r="K77" s="54">
        <v>-892.1690000000001</v>
      </c>
      <c r="L77" s="54">
        <f t="shared" ref="L77" si="34">+H77-I77+J77+K77</f>
        <v>19110.964999999989</v>
      </c>
      <c r="M77" s="54">
        <v>1377.327</v>
      </c>
      <c r="N77" s="54">
        <v>19631.447</v>
      </c>
      <c r="O77" s="54">
        <v>1005.367</v>
      </c>
      <c r="P77" s="54">
        <f t="shared" ref="P77" si="35">+L77+M77-N77-O77</f>
        <v>-148.52200000000971</v>
      </c>
    </row>
    <row r="78" spans="1:17" ht="13.7" customHeight="1">
      <c r="A78" s="48" t="s">
        <v>171</v>
      </c>
      <c r="B78" s="54">
        <v>87404.08</v>
      </c>
      <c r="C78" s="54">
        <v>49391.629000000001</v>
      </c>
      <c r="D78" s="54">
        <v>1474.271</v>
      </c>
      <c r="E78" s="54">
        <v>946.30899999999997</v>
      </c>
      <c r="F78" s="54">
        <f t="shared" ref="F78" si="36">+B78-C78-D78+E78</f>
        <v>37484.489000000001</v>
      </c>
      <c r="G78" s="54">
        <v>-12854.833000000002</v>
      </c>
      <c r="H78" s="54">
        <f t="shared" ref="H78" si="37">+F78+G78</f>
        <v>24629.655999999999</v>
      </c>
      <c r="I78" s="54">
        <v>4590.5249999999996</v>
      </c>
      <c r="J78" s="54">
        <v>0</v>
      </c>
      <c r="K78" s="54">
        <v>-948.73399999999981</v>
      </c>
      <c r="L78" s="54">
        <f t="shared" ref="L78" si="38">+H78-I78+J78+K78</f>
        <v>19090.397000000001</v>
      </c>
      <c r="M78" s="54">
        <v>1067.8220000000001</v>
      </c>
      <c r="N78" s="54">
        <v>19552.994000000002</v>
      </c>
      <c r="O78" s="54">
        <v>888.37599999999998</v>
      </c>
      <c r="P78" s="54">
        <f t="shared" ref="P78" si="39">+L78+M78-N78-O78</f>
        <v>-283.15100000000143</v>
      </c>
    </row>
    <row r="79" spans="1:17" ht="13.7" customHeight="1">
      <c r="A79" s="48" t="s">
        <v>175</v>
      </c>
      <c r="B79" s="54">
        <v>88431.669000000009</v>
      </c>
      <c r="C79" s="54">
        <v>49937.377</v>
      </c>
      <c r="D79" s="54">
        <v>1469.604</v>
      </c>
      <c r="E79" s="54">
        <v>936.60500000000002</v>
      </c>
      <c r="F79" s="54">
        <f t="shared" ref="F79" si="40">+B79-C79-D79+E79</f>
        <v>37961.293000000012</v>
      </c>
      <c r="G79" s="54">
        <v>-13726.422000000002</v>
      </c>
      <c r="H79" s="54">
        <f t="shared" ref="H79" si="41">+F79+G79</f>
        <v>24234.87100000001</v>
      </c>
      <c r="I79" s="54">
        <v>4424.7209999999995</v>
      </c>
      <c r="J79" s="54">
        <v>0</v>
      </c>
      <c r="K79" s="54">
        <v>-1003.5919999999998</v>
      </c>
      <c r="L79" s="54">
        <f t="shared" ref="L79" si="42">+H79-I79+J79+K79</f>
        <v>18806.558000000008</v>
      </c>
      <c r="M79" s="54">
        <v>1121.789</v>
      </c>
      <c r="N79" s="54">
        <v>19616.574000000001</v>
      </c>
      <c r="O79" s="54">
        <v>765.84199999999998</v>
      </c>
      <c r="P79" s="54">
        <f t="shared" ref="P79" si="43">+L79+M79-N79-O79</f>
        <v>-454.06899999999166</v>
      </c>
    </row>
    <row r="80" spans="1:17" s="96" customFormat="1" ht="13.7" customHeight="1">
      <c r="A80" s="48" t="s">
        <v>176</v>
      </c>
      <c r="B80" s="54">
        <v>89463.19</v>
      </c>
      <c r="C80" s="54">
        <v>50733.679000000004</v>
      </c>
      <c r="D80" s="54">
        <v>1607.1479999999999</v>
      </c>
      <c r="E80" s="54">
        <v>928.428</v>
      </c>
      <c r="F80" s="54">
        <f t="shared" ref="F80" si="44">+B80-C80-D80+E80</f>
        <v>38050.790999999997</v>
      </c>
      <c r="G80" s="54">
        <v>-14358.36</v>
      </c>
      <c r="H80" s="54">
        <f t="shared" ref="H80" si="45">+F80+G80</f>
        <v>23692.430999999997</v>
      </c>
      <c r="I80" s="54">
        <v>4446.0879999999997</v>
      </c>
      <c r="J80" s="54">
        <v>0</v>
      </c>
      <c r="K80" s="54">
        <v>-1054.1779999999999</v>
      </c>
      <c r="L80" s="54">
        <f t="shared" ref="L80" si="46">+H80-I80+J80+K80</f>
        <v>18192.164999999997</v>
      </c>
      <c r="M80" s="54">
        <v>1018.047</v>
      </c>
      <c r="N80" s="54">
        <v>19942.583000000002</v>
      </c>
      <c r="O80" s="54">
        <v>704.71600000000001</v>
      </c>
      <c r="P80" s="54">
        <f t="shared" ref="P80" si="47">+L80+M80-N80-O80</f>
        <v>-1437.0870000000064</v>
      </c>
    </row>
    <row r="81" spans="1:16" ht="13.7" customHeight="1">
      <c r="A81" s="48" t="s">
        <v>177</v>
      </c>
      <c r="B81" s="54">
        <v>90710.080000000016</v>
      </c>
      <c r="C81" s="54">
        <v>51431.792999999998</v>
      </c>
      <c r="D81" s="54">
        <v>1578.4570000000001</v>
      </c>
      <c r="E81" s="54">
        <v>886.19399999999996</v>
      </c>
      <c r="F81" s="54">
        <f t="shared" ref="F81" si="48">+B81-C81-D81+E81</f>
        <v>38586.024000000019</v>
      </c>
      <c r="G81" s="54">
        <v>-14155.473999999998</v>
      </c>
      <c r="H81" s="54">
        <f t="shared" ref="H81" si="49">+F81+G81</f>
        <v>24430.550000000021</v>
      </c>
      <c r="I81" s="54">
        <v>4342.4520000000002</v>
      </c>
      <c r="J81" s="54">
        <v>0</v>
      </c>
      <c r="K81" s="54">
        <v>-1096.4339999999997</v>
      </c>
      <c r="L81" s="54">
        <f t="shared" ref="L81" si="50">+H81-I81+J81+K81</f>
        <v>18991.664000000019</v>
      </c>
      <c r="M81" s="54">
        <v>1208.098</v>
      </c>
      <c r="N81" s="54">
        <v>20110.907999999999</v>
      </c>
      <c r="O81" s="54">
        <v>771.94900000000007</v>
      </c>
      <c r="P81" s="54">
        <f t="shared" ref="P81" si="51">+L81+M81-N81-O81</f>
        <v>-683.09499999998252</v>
      </c>
    </row>
    <row r="82" spans="1:16" ht="13.7" customHeight="1">
      <c r="A82" s="48" t="s">
        <v>178</v>
      </c>
      <c r="B82" s="54">
        <v>92148.794999999984</v>
      </c>
      <c r="C82" s="54">
        <v>52344.964999999997</v>
      </c>
      <c r="D82" s="54">
        <v>1545.4760000000001</v>
      </c>
      <c r="E82" s="54">
        <v>864.16399999999999</v>
      </c>
      <c r="F82" s="54">
        <f t="shared" ref="F82" si="52">+B82-C82-D82+E82</f>
        <v>39122.517999999982</v>
      </c>
      <c r="G82" s="54">
        <v>-13461.422999999999</v>
      </c>
      <c r="H82" s="54">
        <f t="shared" ref="H82" si="53">+F82+G82</f>
        <v>25661.094999999983</v>
      </c>
      <c r="I82" s="54">
        <v>4970.67</v>
      </c>
      <c r="J82" s="54">
        <v>0</v>
      </c>
      <c r="K82" s="54">
        <v>-1131.3910000000001</v>
      </c>
      <c r="L82" s="54">
        <f t="shared" ref="L82" si="54">+H82-I82+J82+K82</f>
        <v>19559.033999999981</v>
      </c>
      <c r="M82" s="54">
        <v>1248.9560000000001</v>
      </c>
      <c r="N82" s="54">
        <v>21395.703000000001</v>
      </c>
      <c r="O82" s="54">
        <v>920.04200000000003</v>
      </c>
      <c r="P82" s="54">
        <f t="shared" ref="P82" si="55">+L82+M82-N82-O82</f>
        <v>-1507.7550000000178</v>
      </c>
    </row>
    <row r="83" spans="1:16" ht="13.7" customHeight="1">
      <c r="A83" s="48" t="s">
        <v>179</v>
      </c>
      <c r="B83" s="54">
        <v>93388.56</v>
      </c>
      <c r="C83" s="54">
        <v>53354.254000000001</v>
      </c>
      <c r="D83" s="54">
        <v>1521.396</v>
      </c>
      <c r="E83" s="54">
        <v>842.13400000000001</v>
      </c>
      <c r="F83" s="54">
        <f t="shared" ref="F83" si="56">+B83-C83-D83+E83</f>
        <v>39355.043999999994</v>
      </c>
      <c r="G83" s="54">
        <v>-13202.000000000002</v>
      </c>
      <c r="H83" s="54">
        <f t="shared" ref="H83" si="57">+F83+G83</f>
        <v>26153.043999999994</v>
      </c>
      <c r="I83" s="54">
        <v>5274.3700000000008</v>
      </c>
      <c r="J83" s="54">
        <v>0</v>
      </c>
      <c r="K83" s="54">
        <v>-1153.942</v>
      </c>
      <c r="L83" s="54">
        <f t="shared" ref="L83" si="58">+H83-I83+J83+K83</f>
        <v>19724.731999999993</v>
      </c>
      <c r="M83" s="54">
        <v>1139.703</v>
      </c>
      <c r="N83" s="54">
        <v>22341.740999999998</v>
      </c>
      <c r="O83" s="54">
        <v>1101.4950000000001</v>
      </c>
      <c r="P83" s="54">
        <f t="shared" ref="P83" si="59">+L83+M83-N83-O83</f>
        <v>-2578.801000000004</v>
      </c>
    </row>
    <row r="84" spans="1:16" ht="13.7" customHeight="1">
      <c r="A84" s="48" t="s">
        <v>180</v>
      </c>
      <c r="B84" s="54">
        <v>94756.73000000001</v>
      </c>
      <c r="C84" s="54">
        <v>54562.618000000002</v>
      </c>
      <c r="D84" s="54">
        <v>1434.7739999999999</v>
      </c>
      <c r="E84" s="54">
        <v>830.70900000000006</v>
      </c>
      <c r="F84" s="54">
        <f t="shared" ref="F84" si="60">+B84-C84-D84+E84</f>
        <v>39590.047000000013</v>
      </c>
      <c r="G84" s="54">
        <v>-12626.878999999999</v>
      </c>
      <c r="H84" s="54">
        <f t="shared" ref="H84" si="61">+F84+G84</f>
        <v>26963.168000000012</v>
      </c>
      <c r="I84" s="54">
        <v>5199.7110000000002</v>
      </c>
      <c r="J84" s="54">
        <v>0</v>
      </c>
      <c r="K84" s="54">
        <v>-1170.9189999999999</v>
      </c>
      <c r="L84" s="54">
        <f t="shared" ref="L84" si="62">+H84-I84+J84+K84</f>
        <v>20592.538000000015</v>
      </c>
      <c r="M84" s="54">
        <v>1345.1889999999999</v>
      </c>
      <c r="N84" s="54">
        <v>22995.953999999998</v>
      </c>
      <c r="O84" s="54">
        <v>1268.808</v>
      </c>
      <c r="P84" s="54">
        <f t="shared" ref="P84" si="63">+L84+M84-N84-O84</f>
        <v>-2327.0349999999844</v>
      </c>
    </row>
    <row r="85" spans="1:16" ht="13.7" customHeight="1">
      <c r="A85" s="48" t="s">
        <v>181</v>
      </c>
      <c r="B85" s="54">
        <v>95904.009000000005</v>
      </c>
      <c r="C85" s="54">
        <v>55464.699000000008</v>
      </c>
      <c r="D85" s="54">
        <v>1472.3419999999999</v>
      </c>
      <c r="E85" s="54">
        <v>846.38100000000009</v>
      </c>
      <c r="F85" s="54">
        <f t="shared" ref="F85" si="64">+B85-C85-D85+E85</f>
        <v>39813.349000000002</v>
      </c>
      <c r="G85" s="54">
        <v>-12345.175000000003</v>
      </c>
      <c r="H85" s="54">
        <f t="shared" ref="H85" si="65">+F85+G85</f>
        <v>27468.173999999999</v>
      </c>
      <c r="I85" s="54">
        <v>5228.4039999999995</v>
      </c>
      <c r="J85" s="54">
        <v>0</v>
      </c>
      <c r="K85" s="54">
        <v>-1173.7490000000003</v>
      </c>
      <c r="L85" s="54">
        <f t="shared" ref="L85" si="66">+H85-I85+J85+K85</f>
        <v>21066.021000000001</v>
      </c>
      <c r="M85" s="54">
        <v>1203.7640000000001</v>
      </c>
      <c r="N85" s="54">
        <v>23873.875</v>
      </c>
      <c r="O85" s="54">
        <v>1374.4830000000002</v>
      </c>
      <c r="P85" s="54">
        <f t="shared" ref="P85" si="67">+L85+M85-N85-O85</f>
        <v>-2978.5730000000003</v>
      </c>
    </row>
    <row r="86" spans="1:16" ht="13.7" customHeight="1">
      <c r="A86" s="48" t="s">
        <v>182</v>
      </c>
      <c r="B86" s="54">
        <v>97144.866999999998</v>
      </c>
      <c r="C86" s="54">
        <v>56526.781000000003</v>
      </c>
      <c r="D86" s="54">
        <v>1532.8210000000001</v>
      </c>
      <c r="E86" s="54">
        <v>866.88699999999994</v>
      </c>
      <c r="F86" s="54">
        <f t="shared" ref="F86" si="68">+B86-C86-D86+E86</f>
        <v>39952.151999999995</v>
      </c>
      <c r="G86" s="54">
        <v>-13494.619000000002</v>
      </c>
      <c r="H86" s="54">
        <f t="shared" ref="H86" si="69">+F86+G86</f>
        <v>26457.532999999992</v>
      </c>
      <c r="I86" s="54">
        <v>5104.7170000000006</v>
      </c>
      <c r="J86" s="54">
        <v>0</v>
      </c>
      <c r="K86" s="54">
        <v>-1169.0889999999999</v>
      </c>
      <c r="L86" s="54">
        <f t="shared" ref="L86" si="70">+H86-I86+J86+K86</f>
        <v>20183.726999999992</v>
      </c>
      <c r="M86" s="54">
        <v>1395.373</v>
      </c>
      <c r="N86" s="54">
        <v>23849.569999999996</v>
      </c>
      <c r="O86" s="54">
        <v>1433.9290000000001</v>
      </c>
      <c r="P86" s="54">
        <f t="shared" ref="P86" si="71">+L86+M86-N86-O86</f>
        <v>-3704.3990000000049</v>
      </c>
    </row>
    <row r="87" spans="1:16" s="96" customFormat="1" ht="13.7" customHeight="1">
      <c r="A87" s="48" t="s">
        <v>183</v>
      </c>
      <c r="B87" s="54">
        <v>98104.048999999999</v>
      </c>
      <c r="C87" s="54">
        <v>57443.750999999997</v>
      </c>
      <c r="D87" s="54">
        <v>1603.346</v>
      </c>
      <c r="E87" s="54">
        <v>868.57399999999996</v>
      </c>
      <c r="F87" s="54">
        <f t="shared" ref="F87" si="72">+B87-C87-D87+E87</f>
        <v>39925.526000000005</v>
      </c>
      <c r="G87" s="54">
        <v>-13894.220000000001</v>
      </c>
      <c r="H87" s="54">
        <f t="shared" ref="H87" si="73">+F87+G87</f>
        <v>26031.306000000004</v>
      </c>
      <c r="I87" s="54">
        <v>5544.1660000000002</v>
      </c>
      <c r="J87" s="54">
        <v>0</v>
      </c>
      <c r="K87" s="54">
        <v>-1163.1879999999999</v>
      </c>
      <c r="L87" s="54">
        <f t="shared" ref="L87" si="74">+H87-I87+J87+K87</f>
        <v>19323.952000000005</v>
      </c>
      <c r="M87" s="54">
        <v>1365.9159999999999</v>
      </c>
      <c r="N87" s="54">
        <v>24699.770999999997</v>
      </c>
      <c r="O87" s="54">
        <v>1280.1420000000001</v>
      </c>
      <c r="P87" s="54">
        <f t="shared" ref="P87" si="75">+L87+M87-N87-O87</f>
        <v>-5290.044999999991</v>
      </c>
    </row>
    <row r="88" spans="1:16" ht="13.7" customHeight="1">
      <c r="A88" s="25" t="s">
        <v>184</v>
      </c>
      <c r="B88" s="56">
        <v>98804.054000000004</v>
      </c>
      <c r="C88" s="56">
        <v>58472.623</v>
      </c>
      <c r="D88" s="56">
        <v>1692.8560000000002</v>
      </c>
      <c r="E88" s="56">
        <v>877.49299999999994</v>
      </c>
      <c r="F88" s="56">
        <f t="shared" ref="F88" si="76">+B88-C88-D88+E88</f>
        <v>39516.068000000007</v>
      </c>
      <c r="G88" s="56">
        <v>-14245.989</v>
      </c>
      <c r="H88" s="56">
        <f t="shared" ref="H88" si="77">+F88+G88</f>
        <v>25270.079000000005</v>
      </c>
      <c r="I88" s="56">
        <v>5440.1540000000005</v>
      </c>
      <c r="J88" s="56">
        <v>0</v>
      </c>
      <c r="K88" s="56">
        <v>-1160.1890000000001</v>
      </c>
      <c r="L88" s="56">
        <f t="shared" ref="L88" si="78">+H88-I88+J88+K88</f>
        <v>18669.736000000004</v>
      </c>
      <c r="M88" s="56">
        <v>1621.4010000000001</v>
      </c>
      <c r="N88" s="56">
        <v>25243.626</v>
      </c>
      <c r="O88" s="56">
        <v>1293.3589999999999</v>
      </c>
      <c r="P88" s="56">
        <f t="shared" ref="P88" si="79">+L88+M88-N88-O88</f>
        <v>-6245.8479999999945</v>
      </c>
    </row>
    <row r="89" spans="1:16" ht="13.7" customHeight="1">
      <c r="A89" s="48" t="s">
        <v>185</v>
      </c>
      <c r="B89" s="54">
        <v>99659.396999999997</v>
      </c>
      <c r="C89" s="54">
        <v>59216.749000000003</v>
      </c>
      <c r="D89" s="54">
        <v>1698.925</v>
      </c>
      <c r="E89" s="54">
        <v>877.70799999999997</v>
      </c>
      <c r="F89" s="54">
        <f t="shared" ref="F89:F90" si="80">+B89-C89-D89+E89</f>
        <v>39621.43099999999</v>
      </c>
      <c r="G89" s="54">
        <v>-14232.857000000002</v>
      </c>
      <c r="H89" s="54">
        <f t="shared" ref="H89:H90" si="81">+F89+G89</f>
        <v>25388.573999999986</v>
      </c>
      <c r="I89" s="54">
        <v>5456.6580000000004</v>
      </c>
      <c r="J89" s="54">
        <v>0</v>
      </c>
      <c r="K89" s="54">
        <v>-1161.1480000000001</v>
      </c>
      <c r="L89" s="54">
        <f t="shared" ref="L89:L90" si="82">+H89-I89+J89+K89</f>
        <v>18770.767999999985</v>
      </c>
      <c r="M89" s="54">
        <v>1662.403</v>
      </c>
      <c r="N89" s="54">
        <v>26406.585999999999</v>
      </c>
      <c r="O89" s="54">
        <v>1306.5749999999998</v>
      </c>
      <c r="P89" s="54">
        <f t="shared" ref="P89:P90" si="83">+L89+M89-N89-O89</f>
        <v>-7279.9900000000152</v>
      </c>
    </row>
    <row r="90" spans="1:16" ht="13.7" customHeight="1">
      <c r="A90" s="48" t="s">
        <v>186</v>
      </c>
      <c r="B90" s="54">
        <v>100269.26999999999</v>
      </c>
      <c r="C90" s="54">
        <v>59979.875</v>
      </c>
      <c r="D90" s="54">
        <v>1718.5409999999999</v>
      </c>
      <c r="E90" s="54">
        <v>884.41099999999994</v>
      </c>
      <c r="F90" s="54">
        <f t="shared" si="80"/>
        <v>39455.264999999992</v>
      </c>
      <c r="G90" s="54">
        <v>-14173.115999999998</v>
      </c>
      <c r="H90" s="54">
        <f t="shared" si="81"/>
        <v>25282.148999999994</v>
      </c>
      <c r="I90" s="54">
        <v>5392.9719999999998</v>
      </c>
      <c r="J90" s="54">
        <v>0</v>
      </c>
      <c r="K90" s="54">
        <v>-1166.6039999999998</v>
      </c>
      <c r="L90" s="54">
        <f t="shared" si="82"/>
        <v>18722.572999999997</v>
      </c>
      <c r="M90" s="54">
        <v>1477.146</v>
      </c>
      <c r="N90" s="54">
        <v>27087.06</v>
      </c>
      <c r="O90" s="54">
        <v>1319.7909999999999</v>
      </c>
      <c r="P90" s="54">
        <f t="shared" si="83"/>
        <v>-8207.1320000000032</v>
      </c>
    </row>
    <row r="91" spans="1:16" ht="13.7" customHeight="1" thickBot="1">
      <c r="A91" s="103" t="s">
        <v>188</v>
      </c>
      <c r="B91" s="90">
        <v>101174.18700000001</v>
      </c>
      <c r="C91" s="90">
        <v>60715.05</v>
      </c>
      <c r="D91" s="90">
        <v>1718.5729999999999</v>
      </c>
      <c r="E91" s="90">
        <v>905.91899999999987</v>
      </c>
      <c r="F91" s="90">
        <f t="shared" ref="F91" si="84">+B91-C91-D91+E91</f>
        <v>39646.483000000007</v>
      </c>
      <c r="G91" s="90">
        <v>-14044.609999999999</v>
      </c>
      <c r="H91" s="90">
        <f t="shared" ref="H91" si="85">+F91+G91</f>
        <v>25601.873000000007</v>
      </c>
      <c r="I91" s="90">
        <v>5390.8509999999997</v>
      </c>
      <c r="J91" s="90">
        <v>0</v>
      </c>
      <c r="K91" s="90">
        <v>-1171.5399999999997</v>
      </c>
      <c r="L91" s="90">
        <f t="shared" ref="L91" si="86">+H91-I91+J91+K91</f>
        <v>19039.482000000007</v>
      </c>
      <c r="M91" s="90">
        <v>1671.4370000000001</v>
      </c>
      <c r="N91" s="90">
        <v>27478.112000000001</v>
      </c>
      <c r="O91" s="90">
        <v>1515.4199999999998</v>
      </c>
      <c r="P91" s="90">
        <f t="shared" ref="P91" si="87">+L91+M91-N91-O91</f>
        <v>-8282.6129999999921</v>
      </c>
    </row>
    <row r="92" spans="1:16" ht="13.7" customHeight="1" thickTop="1"/>
    <row r="93" spans="1:16" ht="13.7" customHeight="1"/>
    <row r="94" spans="1:16" ht="13.7" customHeight="1"/>
    <row r="95" spans="1:16" ht="13.7" customHeight="1"/>
    <row r="96" spans="1:1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</sheetData>
  <phoneticPr fontId="0" type="noConversion"/>
  <pageMargins left="0.75" right="0.75" top="1" bottom="1" header="0.5" footer="0.5"/>
  <pageSetup paperSize="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4"/>
  <sheetViews>
    <sheetView showGridLines="0" topLeftCell="A76" zoomScale="75" workbookViewId="0">
      <selection activeCell="A91" sqref="A91"/>
    </sheetView>
  </sheetViews>
  <sheetFormatPr defaultColWidth="9.140625" defaultRowHeight="11.25"/>
  <cols>
    <col min="1" max="1" width="9.140625" style="1"/>
    <col min="2" max="2" width="11.5703125" style="1" customWidth="1"/>
    <col min="3" max="3" width="10" style="1" customWidth="1"/>
    <col min="4" max="5" width="9.140625" style="1"/>
    <col min="6" max="6" width="11.28515625" style="1" customWidth="1"/>
    <col min="7" max="7" width="11.5703125" style="1" customWidth="1"/>
    <col min="8" max="8" width="12.140625" style="1" customWidth="1"/>
    <col min="9" max="9" width="11.7109375" style="1" customWidth="1"/>
    <col min="10" max="11" width="10.85546875" style="1" customWidth="1"/>
    <col min="12" max="12" width="9.85546875" style="1" customWidth="1"/>
    <col min="13" max="13" width="14" style="1" customWidth="1"/>
    <col min="14" max="14" width="9.85546875" style="1" customWidth="1"/>
    <col min="15" max="15" width="10.85546875" style="1" customWidth="1"/>
    <col min="16" max="16" width="9.140625" style="1"/>
    <col min="17" max="17" width="14.140625" style="1" customWidth="1"/>
    <col min="18" max="18" width="15.5703125" style="1" customWidth="1"/>
    <col min="19" max="16384" width="9.140625" style="1"/>
  </cols>
  <sheetData>
    <row r="1" spans="1:19" ht="12.75">
      <c r="A1" s="16" t="s">
        <v>33</v>
      </c>
      <c r="B1" s="3"/>
    </row>
    <row r="2" spans="1:19" ht="9.75" customHeight="1">
      <c r="A2" s="20"/>
      <c r="B2" s="3"/>
    </row>
    <row r="3" spans="1:19" ht="12.75">
      <c r="A3" s="21" t="s">
        <v>68</v>
      </c>
      <c r="B3" s="3"/>
    </row>
    <row r="4" spans="1:19" ht="12.75">
      <c r="A4" s="104" t="s">
        <v>72</v>
      </c>
      <c r="B4" s="3"/>
    </row>
    <row r="5" spans="1:19" ht="14.25">
      <c r="A5" s="16" t="s">
        <v>71</v>
      </c>
      <c r="B5" s="3"/>
    </row>
    <row r="6" spans="1:19" ht="12" thickBot="1">
      <c r="C6" s="4"/>
      <c r="D6" s="4"/>
      <c r="E6" s="4"/>
      <c r="I6" s="4"/>
      <c r="P6" s="4"/>
      <c r="Q6" s="4"/>
    </row>
    <row r="7" spans="1:19" s="4" customFormat="1">
      <c r="A7" s="100"/>
      <c r="B7" s="37" t="s">
        <v>11</v>
      </c>
      <c r="C7" s="32" t="s">
        <v>12</v>
      </c>
      <c r="D7" s="32" t="s">
        <v>13</v>
      </c>
      <c r="E7" s="32" t="s">
        <v>14</v>
      </c>
      <c r="F7" s="32" t="s">
        <v>15</v>
      </c>
      <c r="G7" s="32" t="s">
        <v>16</v>
      </c>
      <c r="H7" s="32" t="s">
        <v>3</v>
      </c>
      <c r="I7" s="32" t="s">
        <v>17</v>
      </c>
      <c r="J7" s="32" t="s">
        <v>18</v>
      </c>
      <c r="K7" s="32" t="s">
        <v>19</v>
      </c>
      <c r="L7" s="32" t="s">
        <v>21</v>
      </c>
      <c r="M7" s="32" t="s">
        <v>22</v>
      </c>
      <c r="N7" s="32" t="s">
        <v>7</v>
      </c>
      <c r="O7" s="32" t="s">
        <v>8</v>
      </c>
      <c r="P7" s="32" t="s">
        <v>9</v>
      </c>
      <c r="Q7" s="32" t="s">
        <v>32</v>
      </c>
      <c r="R7" s="38" t="s">
        <v>10</v>
      </c>
    </row>
    <row r="8" spans="1:19" s="4" customFormat="1" ht="112.5">
      <c r="A8" s="100" t="s">
        <v>101</v>
      </c>
      <c r="B8" s="39" t="s">
        <v>42</v>
      </c>
      <c r="C8" s="35" t="s">
        <v>56</v>
      </c>
      <c r="D8" s="35" t="s">
        <v>57</v>
      </c>
      <c r="E8" s="35" t="s">
        <v>58</v>
      </c>
      <c r="F8" s="35" t="s">
        <v>59</v>
      </c>
      <c r="G8" s="35" t="s">
        <v>60</v>
      </c>
      <c r="H8" s="35" t="s">
        <v>61</v>
      </c>
      <c r="I8" s="35" t="s">
        <v>62</v>
      </c>
      <c r="J8" s="35" t="s">
        <v>63</v>
      </c>
      <c r="K8" s="35" t="s">
        <v>64</v>
      </c>
      <c r="L8" s="35" t="s">
        <v>73</v>
      </c>
      <c r="M8" s="35" t="s">
        <v>74</v>
      </c>
      <c r="N8" s="35" t="s">
        <v>75</v>
      </c>
      <c r="O8" s="35" t="s">
        <v>66</v>
      </c>
      <c r="P8" s="35" t="s">
        <v>172</v>
      </c>
      <c r="Q8" s="35" t="s">
        <v>67</v>
      </c>
      <c r="R8" s="40" t="s">
        <v>174</v>
      </c>
    </row>
    <row r="9" spans="1:19" s="55" customFormat="1">
      <c r="A9" s="5" t="s">
        <v>102</v>
      </c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7"/>
      <c r="S9" s="51"/>
    </row>
    <row r="10" spans="1:19" s="55" customFormat="1" ht="13.7" customHeight="1">
      <c r="A10" s="5" t="s">
        <v>103</v>
      </c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7"/>
    </row>
    <row r="11" spans="1:19" s="55" customFormat="1" ht="13.7" customHeight="1">
      <c r="A11" s="5" t="s">
        <v>104</v>
      </c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7"/>
    </row>
    <row r="12" spans="1:19" s="55" customFormat="1" ht="13.7" customHeight="1">
      <c r="A12" s="5" t="s">
        <v>105</v>
      </c>
      <c r="B12" s="56">
        <v>6205.665</v>
      </c>
      <c r="C12" s="54">
        <v>2882.9180000000001</v>
      </c>
      <c r="D12" s="54">
        <v>74.158000000000001</v>
      </c>
      <c r="E12" s="54">
        <v>6.5289999999999999</v>
      </c>
      <c r="F12" s="54">
        <f t="shared" ref="F12" si="0">+B12-C12-D12+E12</f>
        <v>3255.1179999999999</v>
      </c>
      <c r="G12" s="54">
        <v>-330.12800000000061</v>
      </c>
      <c r="H12" s="54">
        <f t="shared" ref="H12" si="1">+F12+G12</f>
        <v>2924.9899999999993</v>
      </c>
      <c r="I12" s="54">
        <v>860.64100000000008</v>
      </c>
      <c r="J12" s="54">
        <v>477.55799999999999</v>
      </c>
      <c r="K12" s="54">
        <v>-24.182999999999993</v>
      </c>
      <c r="L12" s="54">
        <f t="shared" ref="L12" si="2">+H12-I12+J12+K12</f>
        <v>2517.7239999999993</v>
      </c>
      <c r="M12" s="54">
        <v>477.56000000000006</v>
      </c>
      <c r="N12" s="54">
        <f t="shared" ref="N12" si="3">+L12-M12</f>
        <v>2040.1639999999993</v>
      </c>
      <c r="O12" s="54">
        <v>-39.399000000000001</v>
      </c>
      <c r="P12" s="54">
        <v>854.79700000000003</v>
      </c>
      <c r="Q12" s="54">
        <v>235.07</v>
      </c>
      <c r="R12" s="57">
        <f t="shared" ref="R12" si="4">+N12+O12-P12-Q12</f>
        <v>910.89799999999946</v>
      </c>
    </row>
    <row r="13" spans="1:19" s="55" customFormat="1" ht="13.7" customHeight="1">
      <c r="A13" s="5" t="s">
        <v>106</v>
      </c>
      <c r="B13" s="56">
        <v>6197.8</v>
      </c>
      <c r="C13" s="54">
        <v>2936.1779999999999</v>
      </c>
      <c r="D13" s="54">
        <v>75.692999999999998</v>
      </c>
      <c r="E13" s="54">
        <v>5.8290000000000006</v>
      </c>
      <c r="F13" s="54">
        <f t="shared" ref="F13:F70" si="5">+B13-C13-D13+E13</f>
        <v>3191.7580000000003</v>
      </c>
      <c r="G13" s="54">
        <v>-461.32200000000012</v>
      </c>
      <c r="H13" s="54">
        <f t="shared" ref="H13:H70" si="6">+F13+G13</f>
        <v>2730.4360000000001</v>
      </c>
      <c r="I13" s="54">
        <v>872.47400000000005</v>
      </c>
      <c r="J13" s="54">
        <v>486.64300000000003</v>
      </c>
      <c r="K13" s="54">
        <v>-34.527999999999793</v>
      </c>
      <c r="L13" s="54">
        <f t="shared" ref="L13:L70" si="7">+H13-I13+J13+K13</f>
        <v>2310.0770000000002</v>
      </c>
      <c r="M13" s="54">
        <v>486.64400000000001</v>
      </c>
      <c r="N13" s="54">
        <f t="shared" ref="N13:N70" si="8">+L13-M13</f>
        <v>1823.4330000000002</v>
      </c>
      <c r="O13" s="54">
        <v>-41.846000000000004</v>
      </c>
      <c r="P13" s="54">
        <v>846.51</v>
      </c>
      <c r="Q13" s="54">
        <v>328.44299999999998</v>
      </c>
      <c r="R13" s="57">
        <f t="shared" ref="R13:R70" si="9">+N13+O13-P13-Q13</f>
        <v>606.63400000000024</v>
      </c>
    </row>
    <row r="14" spans="1:19" s="55" customFormat="1" ht="13.7" customHeight="1">
      <c r="A14" s="5" t="s">
        <v>107</v>
      </c>
      <c r="B14" s="56">
        <v>6220.7000000000007</v>
      </c>
      <c r="C14" s="54">
        <v>2977.5299999999997</v>
      </c>
      <c r="D14" s="54">
        <v>77.87</v>
      </c>
      <c r="E14" s="54">
        <v>5.0240000000000009</v>
      </c>
      <c r="F14" s="54">
        <f t="shared" si="5"/>
        <v>3170.324000000001</v>
      </c>
      <c r="G14" s="54">
        <v>-677.21900000000096</v>
      </c>
      <c r="H14" s="54">
        <f t="shared" si="6"/>
        <v>2493.105</v>
      </c>
      <c r="I14" s="54">
        <v>881.85599999999999</v>
      </c>
      <c r="J14" s="54">
        <v>506.61699999999996</v>
      </c>
      <c r="K14" s="54">
        <v>-40.539999999999964</v>
      </c>
      <c r="L14" s="54">
        <f t="shared" si="7"/>
        <v>2077.326</v>
      </c>
      <c r="M14" s="54">
        <v>506.61700000000002</v>
      </c>
      <c r="N14" s="54">
        <f t="shared" si="8"/>
        <v>1570.7090000000001</v>
      </c>
      <c r="O14" s="54">
        <v>-44.248000000000005</v>
      </c>
      <c r="P14" s="54">
        <v>820.9</v>
      </c>
      <c r="Q14" s="54">
        <v>341.60900000000004</v>
      </c>
      <c r="R14" s="57">
        <f t="shared" si="9"/>
        <v>363.952</v>
      </c>
    </row>
    <row r="15" spans="1:19" s="55" customFormat="1" ht="13.7" customHeight="1">
      <c r="A15" s="5" t="s">
        <v>108</v>
      </c>
      <c r="B15" s="56">
        <v>6256.0310000000009</v>
      </c>
      <c r="C15" s="54">
        <v>3003.2999999999997</v>
      </c>
      <c r="D15" s="54">
        <v>79.707999999999998</v>
      </c>
      <c r="E15" s="54">
        <v>5.1619999999999999</v>
      </c>
      <c r="F15" s="54">
        <f t="shared" si="5"/>
        <v>3178.1850000000009</v>
      </c>
      <c r="G15" s="54">
        <v>-675.8229999999985</v>
      </c>
      <c r="H15" s="54">
        <f t="shared" si="6"/>
        <v>2502.3620000000024</v>
      </c>
      <c r="I15" s="54">
        <v>933.03700000000003</v>
      </c>
      <c r="J15" s="54">
        <v>531.99099999999999</v>
      </c>
      <c r="K15" s="54">
        <v>-46.220000000000255</v>
      </c>
      <c r="L15" s="54">
        <f t="shared" si="7"/>
        <v>2055.0960000000023</v>
      </c>
      <c r="M15" s="54">
        <v>531.99</v>
      </c>
      <c r="N15" s="54">
        <f t="shared" si="8"/>
        <v>1523.1060000000023</v>
      </c>
      <c r="O15" s="54">
        <v>-46.533000000000001</v>
      </c>
      <c r="P15" s="54">
        <v>819.19200000000001</v>
      </c>
      <c r="Q15" s="54">
        <v>320.89399999999995</v>
      </c>
      <c r="R15" s="57">
        <f t="shared" si="9"/>
        <v>336.48700000000241</v>
      </c>
    </row>
    <row r="16" spans="1:19" s="55" customFormat="1" ht="13.7" customHeight="1">
      <c r="A16" s="5" t="s">
        <v>109</v>
      </c>
      <c r="B16" s="56">
        <v>6438.1090000000004</v>
      </c>
      <c r="C16" s="54">
        <v>3012.1909999999998</v>
      </c>
      <c r="D16" s="54">
        <v>81.12</v>
      </c>
      <c r="E16" s="54">
        <v>2.9660000000000002</v>
      </c>
      <c r="F16" s="54">
        <f t="shared" si="5"/>
        <v>3347.7640000000006</v>
      </c>
      <c r="G16" s="54">
        <v>-562.06500000000233</v>
      </c>
      <c r="H16" s="54">
        <f t="shared" si="6"/>
        <v>2785.6989999999983</v>
      </c>
      <c r="I16" s="54">
        <v>963.20299999999997</v>
      </c>
      <c r="J16" s="54">
        <v>552.59799999999996</v>
      </c>
      <c r="K16" s="54">
        <v>-33.286000000000058</v>
      </c>
      <c r="L16" s="54">
        <f t="shared" si="7"/>
        <v>2341.8079999999982</v>
      </c>
      <c r="M16" s="54">
        <v>552.59699999999998</v>
      </c>
      <c r="N16" s="54">
        <f t="shared" si="8"/>
        <v>1789.2109999999982</v>
      </c>
      <c r="O16" s="54">
        <v>-49.245999999999995</v>
      </c>
      <c r="P16" s="54">
        <v>804.34499999999991</v>
      </c>
      <c r="Q16" s="54">
        <v>244.00099999999998</v>
      </c>
      <c r="R16" s="57">
        <f t="shared" si="9"/>
        <v>691.61899999999821</v>
      </c>
    </row>
    <row r="17" spans="1:18" s="55" customFormat="1" ht="13.7" customHeight="1">
      <c r="A17" s="5" t="s">
        <v>110</v>
      </c>
      <c r="B17" s="56">
        <v>6742.7550000000001</v>
      </c>
      <c r="C17" s="54">
        <v>3028.0369999999998</v>
      </c>
      <c r="D17" s="54">
        <v>81.997</v>
      </c>
      <c r="E17" s="54">
        <v>4.8819999999999997</v>
      </c>
      <c r="F17" s="54">
        <f t="shared" si="5"/>
        <v>3637.6030000000005</v>
      </c>
      <c r="G17" s="54">
        <v>-512.02500000000509</v>
      </c>
      <c r="H17" s="54">
        <f t="shared" si="6"/>
        <v>3125.5779999999954</v>
      </c>
      <c r="I17" s="54">
        <v>1000.2809999999999</v>
      </c>
      <c r="J17" s="54">
        <v>554.76499999999987</v>
      </c>
      <c r="K17" s="54">
        <v>-41.398999999999887</v>
      </c>
      <c r="L17" s="54">
        <f t="shared" si="7"/>
        <v>2638.6629999999955</v>
      </c>
      <c r="M17" s="54">
        <v>554.76499999999999</v>
      </c>
      <c r="N17" s="54">
        <f t="shared" si="8"/>
        <v>2083.8979999999956</v>
      </c>
      <c r="O17" s="54">
        <v>-51.569000000000003</v>
      </c>
      <c r="P17" s="54">
        <v>794.37900000000002</v>
      </c>
      <c r="Q17" s="54">
        <v>137.095</v>
      </c>
      <c r="R17" s="57">
        <f t="shared" si="9"/>
        <v>1100.8549999999957</v>
      </c>
    </row>
    <row r="18" spans="1:18" s="55" customFormat="1" ht="13.7" customHeight="1">
      <c r="A18" s="5" t="s">
        <v>111</v>
      </c>
      <c r="B18" s="56">
        <v>7077.165</v>
      </c>
      <c r="C18" s="54">
        <v>3041.991</v>
      </c>
      <c r="D18" s="54">
        <v>83.57</v>
      </c>
      <c r="E18" s="54">
        <v>4.9319999999999995</v>
      </c>
      <c r="F18" s="54">
        <f t="shared" si="5"/>
        <v>3956.5359999999996</v>
      </c>
      <c r="G18" s="54">
        <v>-483.99499999999898</v>
      </c>
      <c r="H18" s="54">
        <f t="shared" si="6"/>
        <v>3472.5410000000006</v>
      </c>
      <c r="I18" s="54">
        <v>1041.046</v>
      </c>
      <c r="J18" s="54">
        <v>545.31800000000021</v>
      </c>
      <c r="K18" s="54">
        <v>-34.075000000000273</v>
      </c>
      <c r="L18" s="54">
        <f t="shared" si="7"/>
        <v>2942.7380000000007</v>
      </c>
      <c r="M18" s="54">
        <v>545.31900000000007</v>
      </c>
      <c r="N18" s="54">
        <f t="shared" si="8"/>
        <v>2397.4190000000008</v>
      </c>
      <c r="O18" s="54">
        <v>-53.954000000000001</v>
      </c>
      <c r="P18" s="54">
        <v>817.7879999999999</v>
      </c>
      <c r="Q18" s="54">
        <v>126.378</v>
      </c>
      <c r="R18" s="57">
        <f t="shared" si="9"/>
        <v>1399.2990000000007</v>
      </c>
    </row>
    <row r="19" spans="1:18" s="55" customFormat="1" ht="13.7" customHeight="1">
      <c r="A19" s="5" t="s">
        <v>112</v>
      </c>
      <c r="B19" s="56">
        <v>7341.4309999999996</v>
      </c>
      <c r="C19" s="54">
        <v>3059.3319999999999</v>
      </c>
      <c r="D19" s="54">
        <v>84.393000000000001</v>
      </c>
      <c r="E19" s="54">
        <v>5.444</v>
      </c>
      <c r="F19" s="54">
        <f t="shared" si="5"/>
        <v>4203.1500000000005</v>
      </c>
      <c r="G19" s="54">
        <v>-259.49700000000303</v>
      </c>
      <c r="H19" s="54">
        <f t="shared" si="6"/>
        <v>3943.6529999999975</v>
      </c>
      <c r="I19" s="54">
        <v>1025.627</v>
      </c>
      <c r="J19" s="54">
        <v>527.93900000000031</v>
      </c>
      <c r="K19" s="54">
        <v>-30.946999999999662</v>
      </c>
      <c r="L19" s="54">
        <f t="shared" si="7"/>
        <v>3415.0179999999982</v>
      </c>
      <c r="M19" s="54">
        <v>527.93900000000008</v>
      </c>
      <c r="N19" s="54">
        <f t="shared" si="8"/>
        <v>2887.0789999999979</v>
      </c>
      <c r="O19" s="54">
        <v>-56.178999999999995</v>
      </c>
      <c r="P19" s="54">
        <v>875.91799999999989</v>
      </c>
      <c r="Q19" s="54">
        <v>154.52100000000002</v>
      </c>
      <c r="R19" s="57">
        <f t="shared" si="9"/>
        <v>1800.460999999998</v>
      </c>
    </row>
    <row r="20" spans="1:18" s="55" customFormat="1" ht="13.7" customHeight="1">
      <c r="A20" s="5" t="s">
        <v>113</v>
      </c>
      <c r="B20" s="56">
        <v>7497.4760000000006</v>
      </c>
      <c r="C20" s="54">
        <v>3049.0889999999999</v>
      </c>
      <c r="D20" s="54">
        <v>92.337999999999994</v>
      </c>
      <c r="E20" s="54">
        <v>6.5949999999999998</v>
      </c>
      <c r="F20" s="54">
        <f t="shared" si="5"/>
        <v>4362.6440000000011</v>
      </c>
      <c r="G20" s="54">
        <v>12.391999999996187</v>
      </c>
      <c r="H20" s="54">
        <f t="shared" si="6"/>
        <v>4375.0359999999973</v>
      </c>
      <c r="I20" s="54">
        <v>1064.047</v>
      </c>
      <c r="J20" s="54">
        <v>499.36099999999988</v>
      </c>
      <c r="K20" s="54">
        <v>-36.579999999999927</v>
      </c>
      <c r="L20" s="54">
        <f t="shared" si="7"/>
        <v>3773.7699999999973</v>
      </c>
      <c r="M20" s="54">
        <v>499.36099999999999</v>
      </c>
      <c r="N20" s="54">
        <f t="shared" si="8"/>
        <v>3274.4089999999974</v>
      </c>
      <c r="O20" s="54">
        <v>-91.066999999999993</v>
      </c>
      <c r="P20" s="54">
        <v>946.18799999999987</v>
      </c>
      <c r="Q20" s="54">
        <v>319.51900000000001</v>
      </c>
      <c r="R20" s="57">
        <f t="shared" si="9"/>
        <v>1917.6349999999977</v>
      </c>
    </row>
    <row r="21" spans="1:18" s="55" customFormat="1" ht="13.7" customHeight="1">
      <c r="A21" s="5" t="s">
        <v>114</v>
      </c>
      <c r="B21" s="56">
        <v>7530.8769999999995</v>
      </c>
      <c r="C21" s="54">
        <v>3075.9939999999997</v>
      </c>
      <c r="D21" s="54">
        <v>85.695999999999998</v>
      </c>
      <c r="E21" s="54">
        <v>5.3940000000000001</v>
      </c>
      <c r="F21" s="54">
        <f t="shared" si="5"/>
        <v>4374.5810000000001</v>
      </c>
      <c r="G21" s="54">
        <v>107.3650000000016</v>
      </c>
      <c r="H21" s="54">
        <f t="shared" si="6"/>
        <v>4481.9460000000017</v>
      </c>
      <c r="I21" s="54">
        <v>1046.9740000000002</v>
      </c>
      <c r="J21" s="54">
        <v>492.45099999999957</v>
      </c>
      <c r="K21" s="54">
        <v>-38.978999999999814</v>
      </c>
      <c r="L21" s="54">
        <f t="shared" si="7"/>
        <v>3888.4440000000013</v>
      </c>
      <c r="M21" s="54">
        <v>492.45199999999994</v>
      </c>
      <c r="N21" s="54">
        <f t="shared" si="8"/>
        <v>3395.9920000000016</v>
      </c>
      <c r="O21" s="54">
        <v>-94.540999999999997</v>
      </c>
      <c r="P21" s="54">
        <v>1055.0510000000002</v>
      </c>
      <c r="Q21" s="54">
        <v>475.38400000000001</v>
      </c>
      <c r="R21" s="57">
        <f t="shared" si="9"/>
        <v>1771.0160000000014</v>
      </c>
    </row>
    <row r="22" spans="1:18" s="55" customFormat="1" ht="13.7" customHeight="1">
      <c r="A22" s="5" t="s">
        <v>115</v>
      </c>
      <c r="B22" s="56">
        <v>7498.4030000000002</v>
      </c>
      <c r="C22" s="54">
        <v>3085.9959999999996</v>
      </c>
      <c r="D22" s="54">
        <v>77.944000000000003</v>
      </c>
      <c r="E22" s="54">
        <v>5.3760000000000003</v>
      </c>
      <c r="F22" s="54">
        <f t="shared" si="5"/>
        <v>4339.8390000000009</v>
      </c>
      <c r="G22" s="54">
        <v>36.255000000004657</v>
      </c>
      <c r="H22" s="54">
        <f t="shared" si="6"/>
        <v>4376.0940000000055</v>
      </c>
      <c r="I22" s="54">
        <v>1016.3539999999999</v>
      </c>
      <c r="J22" s="54">
        <v>491.89199999999983</v>
      </c>
      <c r="K22" s="54">
        <v>-43.263000000000375</v>
      </c>
      <c r="L22" s="54">
        <f t="shared" si="7"/>
        <v>3808.3690000000051</v>
      </c>
      <c r="M22" s="54">
        <v>491.89299999999997</v>
      </c>
      <c r="N22" s="54">
        <f t="shared" si="8"/>
        <v>3316.4760000000051</v>
      </c>
      <c r="O22" s="54">
        <v>-97.802000000000007</v>
      </c>
      <c r="P22" s="54">
        <v>1156.2639999999999</v>
      </c>
      <c r="Q22" s="54">
        <v>579.22299999999996</v>
      </c>
      <c r="R22" s="57">
        <f t="shared" si="9"/>
        <v>1483.1870000000054</v>
      </c>
    </row>
    <row r="23" spans="1:18" s="55" customFormat="1" ht="13.7" customHeight="1">
      <c r="A23" s="5" t="s">
        <v>116</v>
      </c>
      <c r="B23" s="56">
        <v>7559.4350000000004</v>
      </c>
      <c r="C23" s="54">
        <v>3095.9879999999998</v>
      </c>
      <c r="D23" s="54">
        <v>72.230999999999995</v>
      </c>
      <c r="E23" s="54">
        <v>5.4710000000000001</v>
      </c>
      <c r="F23" s="54">
        <f t="shared" si="5"/>
        <v>4396.6869999999999</v>
      </c>
      <c r="G23" s="54">
        <v>-255.98699999999917</v>
      </c>
      <c r="H23" s="54">
        <f t="shared" si="6"/>
        <v>4140.7000000000007</v>
      </c>
      <c r="I23" s="54">
        <v>971.56500000000005</v>
      </c>
      <c r="J23" s="54">
        <v>501.17500000000018</v>
      </c>
      <c r="K23" s="54">
        <v>-72.755999999999858</v>
      </c>
      <c r="L23" s="54">
        <f t="shared" si="7"/>
        <v>3597.554000000001</v>
      </c>
      <c r="M23" s="54">
        <v>501.17699999999996</v>
      </c>
      <c r="N23" s="54">
        <f t="shared" si="8"/>
        <v>3096.3770000000009</v>
      </c>
      <c r="O23" s="54">
        <v>-101.455</v>
      </c>
      <c r="P23" s="54">
        <v>1197.8529999999998</v>
      </c>
      <c r="Q23" s="54">
        <v>678.91399999999999</v>
      </c>
      <c r="R23" s="57">
        <f t="shared" si="9"/>
        <v>1118.1550000000011</v>
      </c>
    </row>
    <row r="24" spans="1:18" s="55" customFormat="1" ht="13.7" customHeight="1">
      <c r="A24" s="5" t="s">
        <v>117</v>
      </c>
      <c r="B24" s="56">
        <v>7647.4539999999997</v>
      </c>
      <c r="C24" s="54">
        <v>3105.058</v>
      </c>
      <c r="D24" s="54">
        <v>73.099999999999994</v>
      </c>
      <c r="E24" s="54">
        <v>4.6760000000000002</v>
      </c>
      <c r="F24" s="54">
        <f t="shared" si="5"/>
        <v>4473.9719999999998</v>
      </c>
      <c r="G24" s="54">
        <v>-549.90499999999884</v>
      </c>
      <c r="H24" s="54">
        <f t="shared" si="6"/>
        <v>3924.0670000000009</v>
      </c>
      <c r="I24" s="54">
        <v>972.62299999999993</v>
      </c>
      <c r="J24" s="54">
        <v>523.2510000000002</v>
      </c>
      <c r="K24" s="54">
        <v>-79.817000000000007</v>
      </c>
      <c r="L24" s="54">
        <f t="shared" si="7"/>
        <v>3394.8780000000011</v>
      </c>
      <c r="M24" s="54">
        <v>523.25400000000002</v>
      </c>
      <c r="N24" s="54">
        <f t="shared" si="8"/>
        <v>2871.6240000000012</v>
      </c>
      <c r="O24" s="54">
        <v>-73.51100000000001</v>
      </c>
      <c r="P24" s="54">
        <v>1060.2629999999999</v>
      </c>
      <c r="Q24" s="54">
        <v>665.24</v>
      </c>
      <c r="R24" s="57">
        <f t="shared" si="9"/>
        <v>1072.6100000000013</v>
      </c>
    </row>
    <row r="25" spans="1:18" s="55" customFormat="1" ht="13.7" customHeight="1">
      <c r="A25" s="5" t="s">
        <v>118</v>
      </c>
      <c r="B25" s="56">
        <v>7736.3760000000002</v>
      </c>
      <c r="C25" s="54">
        <v>3126.1619999999998</v>
      </c>
      <c r="D25" s="54">
        <v>77.725999999999999</v>
      </c>
      <c r="E25" s="54">
        <v>6.109</v>
      </c>
      <c r="F25" s="54">
        <f t="shared" si="5"/>
        <v>4538.5970000000007</v>
      </c>
      <c r="G25" s="54">
        <v>-681.30699999999706</v>
      </c>
      <c r="H25" s="54">
        <f t="shared" si="6"/>
        <v>3857.2900000000036</v>
      </c>
      <c r="I25" s="54">
        <v>942.13099999999997</v>
      </c>
      <c r="J25" s="54">
        <v>561.51099999999997</v>
      </c>
      <c r="K25" s="54">
        <v>-98.989000000000033</v>
      </c>
      <c r="L25" s="54">
        <f t="shared" si="7"/>
        <v>3377.6810000000037</v>
      </c>
      <c r="M25" s="54">
        <v>561.51400000000001</v>
      </c>
      <c r="N25" s="54">
        <f t="shared" si="8"/>
        <v>2816.1670000000036</v>
      </c>
      <c r="O25" s="54">
        <v>-91.045000000000002</v>
      </c>
      <c r="P25" s="54">
        <v>659.61800000000005</v>
      </c>
      <c r="Q25" s="54">
        <v>652.49599999999987</v>
      </c>
      <c r="R25" s="57">
        <f t="shared" si="9"/>
        <v>1413.0080000000037</v>
      </c>
    </row>
    <row r="26" spans="1:18" s="55" customFormat="1" ht="13.7" customHeight="1">
      <c r="A26" s="5" t="s">
        <v>119</v>
      </c>
      <c r="B26" s="56">
        <v>7846.049</v>
      </c>
      <c r="C26" s="54">
        <v>3182.9759999999997</v>
      </c>
      <c r="D26" s="54">
        <v>77.137</v>
      </c>
      <c r="E26" s="54">
        <v>6.4390000000000001</v>
      </c>
      <c r="F26" s="54">
        <f t="shared" si="5"/>
        <v>4592.3750000000009</v>
      </c>
      <c r="G26" s="54">
        <v>-928.22299999999814</v>
      </c>
      <c r="H26" s="54">
        <f t="shared" si="6"/>
        <v>3664.1520000000028</v>
      </c>
      <c r="I26" s="54">
        <v>892.58600000000001</v>
      </c>
      <c r="J26" s="54">
        <v>604.96100000000024</v>
      </c>
      <c r="K26" s="54">
        <v>-103.16199999999981</v>
      </c>
      <c r="L26" s="54">
        <f t="shared" si="7"/>
        <v>3273.365000000003</v>
      </c>
      <c r="M26" s="54">
        <v>604.96300000000008</v>
      </c>
      <c r="N26" s="54">
        <f t="shared" si="8"/>
        <v>2668.4020000000028</v>
      </c>
      <c r="O26" s="54">
        <v>-108.56500000000001</v>
      </c>
      <c r="P26" s="54">
        <v>91.241000000000099</v>
      </c>
      <c r="Q26" s="54">
        <v>577.53</v>
      </c>
      <c r="R26" s="57">
        <f t="shared" si="9"/>
        <v>1891.0660000000028</v>
      </c>
    </row>
    <row r="27" spans="1:18" s="55" customFormat="1" ht="13.7" customHeight="1">
      <c r="A27" s="5" t="s">
        <v>120</v>
      </c>
      <c r="B27" s="56">
        <v>7896.1549999999997</v>
      </c>
      <c r="C27" s="54">
        <v>3213.2589999999996</v>
      </c>
      <c r="D27" s="54">
        <v>75.558999999999997</v>
      </c>
      <c r="E27" s="54">
        <v>7.3689999999999998</v>
      </c>
      <c r="F27" s="54">
        <f t="shared" si="5"/>
        <v>4614.7060000000001</v>
      </c>
      <c r="G27" s="54">
        <v>-1145.8239999999987</v>
      </c>
      <c r="H27" s="54">
        <f t="shared" si="6"/>
        <v>3468.8820000000014</v>
      </c>
      <c r="I27" s="54">
        <v>819.17300000000012</v>
      </c>
      <c r="J27" s="54">
        <v>641.50600000000009</v>
      </c>
      <c r="K27" s="54">
        <v>-109.69399999999951</v>
      </c>
      <c r="L27" s="54">
        <f t="shared" si="7"/>
        <v>3181.5210000000015</v>
      </c>
      <c r="M27" s="54">
        <v>641.50800000000004</v>
      </c>
      <c r="N27" s="54">
        <f t="shared" si="8"/>
        <v>2540.0130000000017</v>
      </c>
      <c r="O27" s="54">
        <v>-126.349</v>
      </c>
      <c r="P27" s="54">
        <v>9.7830000000001291</v>
      </c>
      <c r="Q27" s="54">
        <v>475.23899999999998</v>
      </c>
      <c r="R27" s="57">
        <f t="shared" si="9"/>
        <v>1928.6420000000012</v>
      </c>
    </row>
    <row r="28" spans="1:18" s="55" customFormat="1" ht="13.7" customHeight="1">
      <c r="A28" s="5" t="s">
        <v>121</v>
      </c>
      <c r="B28" s="56">
        <v>8081.8620000000001</v>
      </c>
      <c r="C28" s="54">
        <v>3251.6</v>
      </c>
      <c r="D28" s="54">
        <v>63.334999999999994</v>
      </c>
      <c r="E28" s="54">
        <v>8.8729999999999993</v>
      </c>
      <c r="F28" s="54">
        <f t="shared" si="5"/>
        <v>4775.8</v>
      </c>
      <c r="G28" s="54">
        <v>-1385.4919999999984</v>
      </c>
      <c r="H28" s="54">
        <f t="shared" si="6"/>
        <v>3390.3080000000018</v>
      </c>
      <c r="I28" s="54">
        <v>806.39100000000008</v>
      </c>
      <c r="J28" s="54">
        <v>663.04</v>
      </c>
      <c r="K28" s="54">
        <v>-93.28899999999976</v>
      </c>
      <c r="L28" s="54">
        <f t="shared" si="7"/>
        <v>3153.6680000000019</v>
      </c>
      <c r="M28" s="54">
        <v>663.04100000000005</v>
      </c>
      <c r="N28" s="54">
        <f t="shared" si="8"/>
        <v>2490.6270000000018</v>
      </c>
      <c r="O28" s="54">
        <v>-151.447</v>
      </c>
      <c r="P28" s="54">
        <v>91.015999999999963</v>
      </c>
      <c r="Q28" s="54">
        <v>391.66399999999999</v>
      </c>
      <c r="R28" s="57">
        <f t="shared" si="9"/>
        <v>1856.5000000000016</v>
      </c>
    </row>
    <row r="29" spans="1:18" s="55" customFormat="1" ht="13.7" customHeight="1">
      <c r="A29" s="5" t="s">
        <v>122</v>
      </c>
      <c r="B29" s="56">
        <v>8232.0239999999994</v>
      </c>
      <c r="C29" s="54">
        <v>3265.9169999999999</v>
      </c>
      <c r="D29" s="54">
        <v>74.625999999999991</v>
      </c>
      <c r="E29" s="54">
        <v>7.5819999999999999</v>
      </c>
      <c r="F29" s="54">
        <f t="shared" si="5"/>
        <v>4899.0630000000001</v>
      </c>
      <c r="G29" s="54">
        <v>-1434.0680000000029</v>
      </c>
      <c r="H29" s="54">
        <f t="shared" si="6"/>
        <v>3464.9949999999972</v>
      </c>
      <c r="I29" s="54">
        <v>792.65199999999993</v>
      </c>
      <c r="J29" s="54">
        <v>659.34199999999987</v>
      </c>
      <c r="K29" s="54">
        <v>-94.427999999999884</v>
      </c>
      <c r="L29" s="54">
        <f t="shared" si="7"/>
        <v>3237.2569999999969</v>
      </c>
      <c r="M29" s="54">
        <v>659.34100000000001</v>
      </c>
      <c r="N29" s="54">
        <f t="shared" si="8"/>
        <v>2577.915999999997</v>
      </c>
      <c r="O29" s="54">
        <v>-145.55600000000001</v>
      </c>
      <c r="P29" s="54">
        <v>462.42899999999997</v>
      </c>
      <c r="Q29" s="54">
        <v>376.71299999999997</v>
      </c>
      <c r="R29" s="57">
        <f t="shared" si="9"/>
        <v>1593.2179999999969</v>
      </c>
    </row>
    <row r="30" spans="1:18" s="55" customFormat="1" ht="13.7" customHeight="1">
      <c r="A30" s="5" t="s">
        <v>123</v>
      </c>
      <c r="B30" s="56">
        <v>8410.4189999999999</v>
      </c>
      <c r="C30" s="54">
        <v>3256.2690000000002</v>
      </c>
      <c r="D30" s="54">
        <v>88.516999999999996</v>
      </c>
      <c r="E30" s="54">
        <v>8.1650000000000009</v>
      </c>
      <c r="F30" s="54">
        <f t="shared" si="5"/>
        <v>5073.7979999999998</v>
      </c>
      <c r="G30" s="54">
        <v>-1129.9290000000019</v>
      </c>
      <c r="H30" s="54">
        <f t="shared" si="6"/>
        <v>3943.8689999999979</v>
      </c>
      <c r="I30" s="54">
        <v>790.20799999999997</v>
      </c>
      <c r="J30" s="54">
        <v>638.39200000000005</v>
      </c>
      <c r="K30" s="54">
        <v>-96.381000000000313</v>
      </c>
      <c r="L30" s="54">
        <f t="shared" si="7"/>
        <v>3695.6719999999978</v>
      </c>
      <c r="M30" s="54">
        <v>638.39099999999996</v>
      </c>
      <c r="N30" s="54">
        <f t="shared" si="8"/>
        <v>3057.2809999999977</v>
      </c>
      <c r="O30" s="54">
        <v>-140.43200000000002</v>
      </c>
      <c r="P30" s="54">
        <v>633.97700000000009</v>
      </c>
      <c r="Q30" s="54">
        <v>412.35799999999995</v>
      </c>
      <c r="R30" s="57">
        <f t="shared" si="9"/>
        <v>1870.5139999999976</v>
      </c>
    </row>
    <row r="31" spans="1:18" s="55" customFormat="1" ht="13.7" customHeight="1">
      <c r="A31" s="5" t="s">
        <v>124</v>
      </c>
      <c r="B31" s="56">
        <v>8563.9559999999983</v>
      </c>
      <c r="C31" s="54">
        <v>3249.2370000000001</v>
      </c>
      <c r="D31" s="54">
        <v>113.423</v>
      </c>
      <c r="E31" s="54">
        <v>7.2560000000000002</v>
      </c>
      <c r="F31" s="54">
        <f t="shared" si="5"/>
        <v>5208.5519999999988</v>
      </c>
      <c r="G31" s="54">
        <v>-893.73099999999977</v>
      </c>
      <c r="H31" s="54">
        <f t="shared" si="6"/>
        <v>4314.820999999999</v>
      </c>
      <c r="I31" s="54">
        <v>774.20399999999995</v>
      </c>
      <c r="J31" s="54">
        <v>608.3420000000001</v>
      </c>
      <c r="K31" s="54">
        <v>-89.263999999999669</v>
      </c>
      <c r="L31" s="54">
        <f t="shared" si="7"/>
        <v>4059.6949999999993</v>
      </c>
      <c r="M31" s="54">
        <v>608.34099999999989</v>
      </c>
      <c r="N31" s="54">
        <f t="shared" si="8"/>
        <v>3451.3539999999994</v>
      </c>
      <c r="O31" s="54">
        <v>-134.82</v>
      </c>
      <c r="P31" s="54">
        <v>688.17100000000005</v>
      </c>
      <c r="Q31" s="54">
        <v>475.88099999999997</v>
      </c>
      <c r="R31" s="57">
        <f t="shared" si="9"/>
        <v>2152.4819999999995</v>
      </c>
    </row>
    <row r="32" spans="1:18" s="55" customFormat="1" ht="13.7" customHeight="1">
      <c r="A32" s="5" t="s">
        <v>125</v>
      </c>
      <c r="B32" s="56">
        <v>8651.505000000001</v>
      </c>
      <c r="C32" s="54">
        <v>3279.0940000000005</v>
      </c>
      <c r="D32" s="54">
        <v>122.55099999999999</v>
      </c>
      <c r="E32" s="54">
        <v>6.6909999999999998</v>
      </c>
      <c r="F32" s="54">
        <f t="shared" si="5"/>
        <v>5256.5509999999995</v>
      </c>
      <c r="G32" s="54">
        <v>-619.34100000000035</v>
      </c>
      <c r="H32" s="54">
        <f t="shared" si="6"/>
        <v>4637.2099999999991</v>
      </c>
      <c r="I32" s="54">
        <v>719.03200000000004</v>
      </c>
      <c r="J32" s="54">
        <v>574.39399999999978</v>
      </c>
      <c r="K32" s="54">
        <v>-131.20100000000048</v>
      </c>
      <c r="L32" s="54">
        <f t="shared" si="7"/>
        <v>4361.3709999999974</v>
      </c>
      <c r="M32" s="54">
        <v>574.39199999999994</v>
      </c>
      <c r="N32" s="54">
        <f t="shared" si="8"/>
        <v>3786.9789999999975</v>
      </c>
      <c r="O32" s="54">
        <v>-154.072</v>
      </c>
      <c r="P32" s="54">
        <v>510.52</v>
      </c>
      <c r="Q32" s="54">
        <v>546.23500000000001</v>
      </c>
      <c r="R32" s="57">
        <f t="shared" si="9"/>
        <v>2576.1519999999973</v>
      </c>
    </row>
    <row r="33" spans="1:18" s="55" customFormat="1" ht="13.7" customHeight="1">
      <c r="A33" s="5" t="s">
        <v>126</v>
      </c>
      <c r="B33" s="56">
        <v>8740.5190000000002</v>
      </c>
      <c r="C33" s="54">
        <v>3344.9960000000001</v>
      </c>
      <c r="D33" s="54">
        <v>119.73599999999999</v>
      </c>
      <c r="E33" s="54">
        <v>6.6120000000000001</v>
      </c>
      <c r="F33" s="54">
        <f t="shared" si="5"/>
        <v>5282.3990000000003</v>
      </c>
      <c r="G33" s="54">
        <v>-611.05400000000009</v>
      </c>
      <c r="H33" s="54">
        <f t="shared" si="6"/>
        <v>4671.3450000000003</v>
      </c>
      <c r="I33" s="54">
        <v>712.44499999999994</v>
      </c>
      <c r="J33" s="54">
        <v>576.74900000000025</v>
      </c>
      <c r="K33" s="54">
        <v>-123.51400000000012</v>
      </c>
      <c r="L33" s="54">
        <f t="shared" si="7"/>
        <v>4412.1350000000011</v>
      </c>
      <c r="M33" s="54">
        <v>576.74800000000005</v>
      </c>
      <c r="N33" s="54">
        <f t="shared" si="8"/>
        <v>3835.3870000000011</v>
      </c>
      <c r="O33" s="54">
        <v>-147.251</v>
      </c>
      <c r="P33" s="54">
        <v>405.74699999999996</v>
      </c>
      <c r="Q33" s="54">
        <v>514.27499999999998</v>
      </c>
      <c r="R33" s="57">
        <f t="shared" si="9"/>
        <v>2768.1140000000009</v>
      </c>
    </row>
    <row r="34" spans="1:18" s="55" customFormat="1" ht="13.7" customHeight="1">
      <c r="A34" s="5" t="s">
        <v>127</v>
      </c>
      <c r="B34" s="56">
        <v>8770.6710000000003</v>
      </c>
      <c r="C34" s="54">
        <v>3415.5439999999999</v>
      </c>
      <c r="D34" s="54">
        <v>114.23099999999999</v>
      </c>
      <c r="E34" s="54">
        <v>6.3160000000000007</v>
      </c>
      <c r="F34" s="54">
        <f t="shared" si="5"/>
        <v>5247.2120000000004</v>
      </c>
      <c r="G34" s="54">
        <v>311.53800000000047</v>
      </c>
      <c r="H34" s="54">
        <f t="shared" si="6"/>
        <v>5558.7500000000009</v>
      </c>
      <c r="I34" s="54">
        <v>722.82799999999997</v>
      </c>
      <c r="J34" s="54">
        <v>548.99800000000005</v>
      </c>
      <c r="K34" s="54">
        <v>-159.24400000000014</v>
      </c>
      <c r="L34" s="54">
        <f t="shared" si="7"/>
        <v>5225.6759999999995</v>
      </c>
      <c r="M34" s="54">
        <v>548.99599999999998</v>
      </c>
      <c r="N34" s="54">
        <f t="shared" si="8"/>
        <v>4676.6799999999994</v>
      </c>
      <c r="O34" s="54">
        <v>-140.11699999999999</v>
      </c>
      <c r="P34" s="54">
        <v>384.73599999999999</v>
      </c>
      <c r="Q34" s="54">
        <v>474.87199999999996</v>
      </c>
      <c r="R34" s="57">
        <f t="shared" si="9"/>
        <v>3676.9549999999995</v>
      </c>
    </row>
    <row r="35" spans="1:18" s="55" customFormat="1" ht="13.7" customHeight="1">
      <c r="A35" s="5" t="s">
        <v>128</v>
      </c>
      <c r="B35" s="56">
        <v>8796.351999999999</v>
      </c>
      <c r="C35" s="54">
        <v>3529.8470000000002</v>
      </c>
      <c r="D35" s="54">
        <v>109.49199999999999</v>
      </c>
      <c r="E35" s="54">
        <v>5.8999999999999995</v>
      </c>
      <c r="F35" s="54">
        <f t="shared" si="5"/>
        <v>5162.9129999999986</v>
      </c>
      <c r="G35" s="54">
        <v>326.11899999999878</v>
      </c>
      <c r="H35" s="54">
        <f t="shared" si="6"/>
        <v>5489.0319999999974</v>
      </c>
      <c r="I35" s="54">
        <v>737.16799999999989</v>
      </c>
      <c r="J35" s="54">
        <v>534.38400000000001</v>
      </c>
      <c r="K35" s="54">
        <v>-167.89099999999962</v>
      </c>
      <c r="L35" s="54">
        <f t="shared" si="7"/>
        <v>5118.3569999999982</v>
      </c>
      <c r="M35" s="54">
        <v>534.38200000000006</v>
      </c>
      <c r="N35" s="54">
        <f t="shared" si="8"/>
        <v>4583.9749999999985</v>
      </c>
      <c r="O35" s="54">
        <v>-133.21099999999998</v>
      </c>
      <c r="P35" s="54">
        <v>191.89100000000008</v>
      </c>
      <c r="Q35" s="54">
        <v>485.55700000000002</v>
      </c>
      <c r="R35" s="57">
        <f t="shared" si="9"/>
        <v>3773.315999999998</v>
      </c>
    </row>
    <row r="36" spans="1:18" s="55" customFormat="1" ht="13.7" customHeight="1">
      <c r="A36" s="5" t="s">
        <v>129</v>
      </c>
      <c r="B36" s="56">
        <v>8849.0679999999993</v>
      </c>
      <c r="C36" s="54">
        <v>3630.4380000000001</v>
      </c>
      <c r="D36" s="54">
        <v>100.358</v>
      </c>
      <c r="E36" s="54">
        <v>6.2249999999999996</v>
      </c>
      <c r="F36" s="54">
        <f t="shared" si="5"/>
        <v>5124.4969999999994</v>
      </c>
      <c r="G36" s="54">
        <v>360.65899999999965</v>
      </c>
      <c r="H36" s="54">
        <f t="shared" si="6"/>
        <v>5485.155999999999</v>
      </c>
      <c r="I36" s="54">
        <v>722.47799999999995</v>
      </c>
      <c r="J36" s="54">
        <v>543.01299999999992</v>
      </c>
      <c r="K36" s="54">
        <v>-171.55600000000004</v>
      </c>
      <c r="L36" s="54">
        <f t="shared" si="7"/>
        <v>5134.1349999999984</v>
      </c>
      <c r="M36" s="54">
        <v>543.01200000000006</v>
      </c>
      <c r="N36" s="54">
        <f t="shared" si="8"/>
        <v>4591.1229999999987</v>
      </c>
      <c r="O36" s="54">
        <v>-89.504000000000019</v>
      </c>
      <c r="P36" s="54">
        <v>257.15800000000002</v>
      </c>
      <c r="Q36" s="54">
        <v>530.48900000000003</v>
      </c>
      <c r="R36" s="57">
        <f t="shared" si="9"/>
        <v>3713.9719999999984</v>
      </c>
    </row>
    <row r="37" spans="1:18" s="55" customFormat="1" ht="13.7" customHeight="1">
      <c r="A37" s="5" t="s">
        <v>130</v>
      </c>
      <c r="B37" s="56">
        <v>9108.7119999999995</v>
      </c>
      <c r="C37" s="54">
        <v>3702.8629999999998</v>
      </c>
      <c r="D37" s="54">
        <v>102.977</v>
      </c>
      <c r="E37" s="54">
        <v>6.4009999999999998</v>
      </c>
      <c r="F37" s="54">
        <f t="shared" si="5"/>
        <v>5309.2730000000001</v>
      </c>
      <c r="G37" s="54">
        <v>65.903999999998632</v>
      </c>
      <c r="H37" s="54">
        <f t="shared" si="6"/>
        <v>5375.1769999999988</v>
      </c>
      <c r="I37" s="54">
        <v>867.43299999999999</v>
      </c>
      <c r="J37" s="54">
        <v>538.39099999999962</v>
      </c>
      <c r="K37" s="54">
        <v>-179.73599999999942</v>
      </c>
      <c r="L37" s="54">
        <f t="shared" si="7"/>
        <v>4866.3989999999994</v>
      </c>
      <c r="M37" s="54">
        <v>538.39</v>
      </c>
      <c r="N37" s="54">
        <f t="shared" si="8"/>
        <v>4328.0089999999991</v>
      </c>
      <c r="O37" s="54">
        <v>-80.713000000000008</v>
      </c>
      <c r="P37" s="54">
        <v>452.57400000000007</v>
      </c>
      <c r="Q37" s="54">
        <v>747.846</v>
      </c>
      <c r="R37" s="57">
        <f t="shared" si="9"/>
        <v>3046.8759999999993</v>
      </c>
    </row>
    <row r="38" spans="1:18" s="55" customFormat="1" ht="13.7" customHeight="1">
      <c r="A38" s="5" t="s">
        <v>131</v>
      </c>
      <c r="B38" s="56">
        <v>9503.5489999999991</v>
      </c>
      <c r="C38" s="54">
        <v>3753.4049999999997</v>
      </c>
      <c r="D38" s="54">
        <v>106.04</v>
      </c>
      <c r="E38" s="54">
        <v>6.254999999999999</v>
      </c>
      <c r="F38" s="54">
        <f t="shared" si="5"/>
        <v>5650.3589999999995</v>
      </c>
      <c r="G38" s="54">
        <v>-1413.6500000000015</v>
      </c>
      <c r="H38" s="54">
        <f t="shared" si="6"/>
        <v>4236.708999999998</v>
      </c>
      <c r="I38" s="54">
        <v>1058.0539999999999</v>
      </c>
      <c r="J38" s="54">
        <v>561.29100000000017</v>
      </c>
      <c r="K38" s="54">
        <v>-155.84199999999964</v>
      </c>
      <c r="L38" s="54">
        <f t="shared" si="7"/>
        <v>3584.1039999999985</v>
      </c>
      <c r="M38" s="54">
        <v>561.29099999999994</v>
      </c>
      <c r="N38" s="54">
        <f t="shared" si="8"/>
        <v>3022.8129999999983</v>
      </c>
      <c r="O38" s="54">
        <v>-70.199999999999989</v>
      </c>
      <c r="P38" s="54">
        <v>939.98700000000008</v>
      </c>
      <c r="Q38" s="54">
        <v>987.23399999999992</v>
      </c>
      <c r="R38" s="57">
        <f t="shared" si="9"/>
        <v>1025.3919999999985</v>
      </c>
    </row>
    <row r="39" spans="1:18" s="55" customFormat="1" ht="13.7" customHeight="1">
      <c r="A39" s="5" t="s">
        <v>132</v>
      </c>
      <c r="B39" s="56">
        <v>9949.9340000000011</v>
      </c>
      <c r="C39" s="54">
        <v>3783.4159999999997</v>
      </c>
      <c r="D39" s="54">
        <v>105.943</v>
      </c>
      <c r="E39" s="54">
        <v>6.2330000000000005</v>
      </c>
      <c r="F39" s="54">
        <f t="shared" si="5"/>
        <v>6066.8080000000018</v>
      </c>
      <c r="G39" s="54">
        <v>-1710.377000000004</v>
      </c>
      <c r="H39" s="54">
        <f t="shared" si="6"/>
        <v>4356.4309999999978</v>
      </c>
      <c r="I39" s="54">
        <v>1251.973</v>
      </c>
      <c r="J39" s="54">
        <v>583.99499999999989</v>
      </c>
      <c r="K39" s="54">
        <v>-173.25399999999991</v>
      </c>
      <c r="L39" s="54">
        <f t="shared" si="7"/>
        <v>3515.1989999999978</v>
      </c>
      <c r="M39" s="54">
        <v>583.995</v>
      </c>
      <c r="N39" s="54">
        <f t="shared" si="8"/>
        <v>2931.2039999999979</v>
      </c>
      <c r="O39" s="54">
        <v>-60.672000000000011</v>
      </c>
      <c r="P39" s="54">
        <v>749.27299999999991</v>
      </c>
      <c r="Q39" s="54">
        <v>1154.4189999999999</v>
      </c>
      <c r="R39" s="57">
        <f t="shared" si="9"/>
        <v>966.83999999999833</v>
      </c>
    </row>
    <row r="40" spans="1:18" s="55" customFormat="1" ht="13.7" customHeight="1">
      <c r="A40" s="5" t="s">
        <v>133</v>
      </c>
      <c r="B40" s="56">
        <v>10486.268</v>
      </c>
      <c r="C40" s="54">
        <v>3838.4300000000003</v>
      </c>
      <c r="D40" s="54">
        <v>113.54900000000001</v>
      </c>
      <c r="E40" s="54">
        <v>5.9799999999999995</v>
      </c>
      <c r="F40" s="54">
        <f t="shared" si="5"/>
        <v>6540.2689999999993</v>
      </c>
      <c r="G40" s="54">
        <v>-2068.0190000000002</v>
      </c>
      <c r="H40" s="54">
        <f t="shared" si="6"/>
        <v>4472.2499999999991</v>
      </c>
      <c r="I40" s="54">
        <v>1436.0260000000001</v>
      </c>
      <c r="J40" s="54">
        <v>551.17499999999973</v>
      </c>
      <c r="K40" s="54">
        <v>-155.0939999999996</v>
      </c>
      <c r="L40" s="54">
        <f t="shared" si="7"/>
        <v>3432.3049999999994</v>
      </c>
      <c r="M40" s="54">
        <v>551.17499999999995</v>
      </c>
      <c r="N40" s="54">
        <f t="shared" si="8"/>
        <v>2881.1299999999992</v>
      </c>
      <c r="O40" s="54">
        <v>-51.445999999999998</v>
      </c>
      <c r="P40" s="54">
        <v>1073.1589999999999</v>
      </c>
      <c r="Q40" s="54">
        <v>1202.4949999999999</v>
      </c>
      <c r="R40" s="57">
        <f t="shared" si="9"/>
        <v>554.02999999999952</v>
      </c>
    </row>
    <row r="41" spans="1:18" s="55" customFormat="1" ht="13.7" customHeight="1">
      <c r="A41" s="5" t="s">
        <v>134</v>
      </c>
      <c r="B41" s="56">
        <v>10849.691999999999</v>
      </c>
      <c r="C41" s="54">
        <v>3882.7</v>
      </c>
      <c r="D41" s="54">
        <v>115.97900000000001</v>
      </c>
      <c r="E41" s="54">
        <v>5.8319999999999999</v>
      </c>
      <c r="F41" s="54">
        <f t="shared" si="5"/>
        <v>6856.8449999999993</v>
      </c>
      <c r="G41" s="54">
        <v>-1679.7890000000007</v>
      </c>
      <c r="H41" s="54">
        <f t="shared" si="6"/>
        <v>5177.0559999999987</v>
      </c>
      <c r="I41" s="54">
        <v>1458.65</v>
      </c>
      <c r="J41" s="54">
        <v>526.32400000000007</v>
      </c>
      <c r="K41" s="54">
        <v>-169.25699999999961</v>
      </c>
      <c r="L41" s="54">
        <f t="shared" si="7"/>
        <v>4075.472999999999</v>
      </c>
      <c r="M41" s="54">
        <v>526.32400000000007</v>
      </c>
      <c r="N41" s="54">
        <f t="shared" si="8"/>
        <v>3549.148999999999</v>
      </c>
      <c r="O41" s="54">
        <v>-51.785000000000011</v>
      </c>
      <c r="P41" s="54">
        <v>1050.7060000000001</v>
      </c>
      <c r="Q41" s="54">
        <v>1406.0900000000001</v>
      </c>
      <c r="R41" s="57">
        <f t="shared" si="9"/>
        <v>1040.5679999999988</v>
      </c>
    </row>
    <row r="42" spans="1:18" s="55" customFormat="1" ht="13.7" customHeight="1">
      <c r="A42" s="5" t="s">
        <v>135</v>
      </c>
      <c r="B42" s="56">
        <v>11113.566000000001</v>
      </c>
      <c r="C42" s="54">
        <v>3941.431</v>
      </c>
      <c r="D42" s="54">
        <v>122.596</v>
      </c>
      <c r="E42" s="54">
        <v>5.552999999999999</v>
      </c>
      <c r="F42" s="54">
        <f t="shared" si="5"/>
        <v>7055.0920000000006</v>
      </c>
      <c r="G42" s="54">
        <v>-1442.7969999999987</v>
      </c>
      <c r="H42" s="54">
        <f t="shared" si="6"/>
        <v>5612.2950000000019</v>
      </c>
      <c r="I42" s="54">
        <v>1550.8810000000001</v>
      </c>
      <c r="J42" s="54">
        <v>515.06700000000001</v>
      </c>
      <c r="K42" s="54">
        <v>-154.12099999999964</v>
      </c>
      <c r="L42" s="54">
        <f t="shared" si="7"/>
        <v>4422.3600000000024</v>
      </c>
      <c r="M42" s="54">
        <v>515.06600000000003</v>
      </c>
      <c r="N42" s="54">
        <f t="shared" si="8"/>
        <v>3907.2940000000026</v>
      </c>
      <c r="O42" s="54">
        <v>-56.561999999999998</v>
      </c>
      <c r="P42" s="54">
        <v>978.505</v>
      </c>
      <c r="Q42" s="54">
        <v>1185.114</v>
      </c>
      <c r="R42" s="57">
        <f t="shared" si="9"/>
        <v>1687.1130000000026</v>
      </c>
    </row>
    <row r="43" spans="1:18" s="55" customFormat="1" ht="13.7" customHeight="1">
      <c r="A43" s="5" t="s">
        <v>136</v>
      </c>
      <c r="B43" s="56">
        <v>11325.844000000001</v>
      </c>
      <c r="C43" s="54">
        <v>4029.9870000000001</v>
      </c>
      <c r="D43" s="54">
        <v>126.31099999999999</v>
      </c>
      <c r="E43" s="54">
        <v>5.2689999999999992</v>
      </c>
      <c r="F43" s="54">
        <f t="shared" si="5"/>
        <v>7174.8150000000014</v>
      </c>
      <c r="G43" s="54">
        <v>-1355.5510000000031</v>
      </c>
      <c r="H43" s="54">
        <f t="shared" si="6"/>
        <v>5819.2639999999983</v>
      </c>
      <c r="I43" s="54">
        <v>1647.758</v>
      </c>
      <c r="J43" s="54">
        <v>497.77700000000004</v>
      </c>
      <c r="K43" s="54">
        <v>-153.73199999999952</v>
      </c>
      <c r="L43" s="54">
        <f t="shared" si="7"/>
        <v>4515.5509999999995</v>
      </c>
      <c r="M43" s="54">
        <v>497.77599999999995</v>
      </c>
      <c r="N43" s="54">
        <f t="shared" si="8"/>
        <v>4017.7749999999996</v>
      </c>
      <c r="O43" s="54">
        <v>-57.847000000000008</v>
      </c>
      <c r="P43" s="54">
        <v>1387.68</v>
      </c>
      <c r="Q43" s="54">
        <v>787.06400000000008</v>
      </c>
      <c r="R43" s="57">
        <f t="shared" si="9"/>
        <v>1785.1839999999995</v>
      </c>
    </row>
    <row r="44" spans="1:18" s="55" customFormat="1" ht="13.7" customHeight="1">
      <c r="A44" s="5" t="s">
        <v>137</v>
      </c>
      <c r="B44" s="56">
        <v>11504.906000000001</v>
      </c>
      <c r="C44" s="54">
        <v>4055.2439999999997</v>
      </c>
      <c r="D44" s="54">
        <v>131.25400000000002</v>
      </c>
      <c r="E44" s="54">
        <v>5.1740000000000004</v>
      </c>
      <c r="F44" s="54">
        <f t="shared" si="5"/>
        <v>7323.5820000000012</v>
      </c>
      <c r="G44" s="54">
        <v>-1448.3639999999941</v>
      </c>
      <c r="H44" s="54">
        <f t="shared" si="6"/>
        <v>5875.2180000000071</v>
      </c>
      <c r="I44" s="54">
        <v>1734.672</v>
      </c>
      <c r="J44" s="54">
        <v>475.15200000000004</v>
      </c>
      <c r="K44" s="54">
        <v>-124.05799999999999</v>
      </c>
      <c r="L44" s="54">
        <f t="shared" si="7"/>
        <v>4491.6400000000076</v>
      </c>
      <c r="M44" s="54">
        <v>475.15199999999999</v>
      </c>
      <c r="N44" s="54">
        <f t="shared" si="8"/>
        <v>4016.4880000000076</v>
      </c>
      <c r="O44" s="54">
        <v>-80.203999999999994</v>
      </c>
      <c r="P44" s="54">
        <v>1280.752</v>
      </c>
      <c r="Q44" s="54">
        <v>344.75200000000007</v>
      </c>
      <c r="R44" s="57">
        <f t="shared" si="9"/>
        <v>2310.7800000000075</v>
      </c>
    </row>
    <row r="45" spans="1:18" s="55" customFormat="1" ht="13.7" customHeight="1">
      <c r="A45" s="5" t="s">
        <v>138</v>
      </c>
      <c r="B45" s="56">
        <v>11765.027000000002</v>
      </c>
      <c r="C45" s="54">
        <v>4078.1499999999996</v>
      </c>
      <c r="D45" s="54">
        <v>133.91</v>
      </c>
      <c r="E45" s="54">
        <v>4.9920000000000009</v>
      </c>
      <c r="F45" s="54">
        <f t="shared" si="5"/>
        <v>7557.9590000000026</v>
      </c>
      <c r="G45" s="54">
        <v>-1493.3630000000048</v>
      </c>
      <c r="H45" s="54">
        <f t="shared" si="6"/>
        <v>6064.5959999999977</v>
      </c>
      <c r="I45" s="54">
        <v>1819.3620000000001</v>
      </c>
      <c r="J45" s="54">
        <v>425.45099999999957</v>
      </c>
      <c r="K45" s="54">
        <v>-131.63100000000031</v>
      </c>
      <c r="L45" s="54">
        <f t="shared" si="7"/>
        <v>4539.0539999999974</v>
      </c>
      <c r="M45" s="54">
        <v>425.44999999999993</v>
      </c>
      <c r="N45" s="54">
        <f t="shared" si="8"/>
        <v>4113.6039999999975</v>
      </c>
      <c r="O45" s="54">
        <v>-78.483000000000004</v>
      </c>
      <c r="P45" s="54">
        <v>1276.25</v>
      </c>
      <c r="Q45" s="54">
        <v>6.0190000000000055</v>
      </c>
      <c r="R45" s="57">
        <f t="shared" si="9"/>
        <v>2752.8519999999971</v>
      </c>
    </row>
    <row r="46" spans="1:18" s="58" customFormat="1" ht="13.7" customHeight="1" thickBot="1">
      <c r="A46" s="6" t="s">
        <v>139</v>
      </c>
      <c r="B46" s="56">
        <v>12021.456000000002</v>
      </c>
      <c r="C46" s="54">
        <v>4164.5630000000001</v>
      </c>
      <c r="D46" s="54">
        <v>136.10399999999998</v>
      </c>
      <c r="E46" s="54">
        <v>4.6289999999999996</v>
      </c>
      <c r="F46" s="54">
        <f t="shared" si="5"/>
        <v>7725.4180000000015</v>
      </c>
      <c r="G46" s="54">
        <v>-1779.3749999999964</v>
      </c>
      <c r="H46" s="54">
        <f t="shared" si="6"/>
        <v>5946.0430000000051</v>
      </c>
      <c r="I46" s="54">
        <v>1715.9969999999998</v>
      </c>
      <c r="J46" s="54">
        <v>389.70300000000043</v>
      </c>
      <c r="K46" s="54">
        <v>-121.32600000000048</v>
      </c>
      <c r="L46" s="54">
        <f t="shared" si="7"/>
        <v>4498.4230000000061</v>
      </c>
      <c r="M46" s="54">
        <v>389.70299999999997</v>
      </c>
      <c r="N46" s="54">
        <f t="shared" si="8"/>
        <v>4108.7200000000066</v>
      </c>
      <c r="O46" s="54">
        <v>-72.897999999999996</v>
      </c>
      <c r="P46" s="54">
        <v>1343.2829999999999</v>
      </c>
      <c r="Q46" s="54">
        <v>-84.464000000000027</v>
      </c>
      <c r="R46" s="57">
        <f t="shared" si="9"/>
        <v>2777.0030000000065</v>
      </c>
    </row>
    <row r="47" spans="1:18" s="58" customFormat="1" ht="13.7" customHeight="1">
      <c r="A47" s="5" t="s">
        <v>140</v>
      </c>
      <c r="B47" s="56">
        <v>12254.244000000001</v>
      </c>
      <c r="C47" s="54">
        <v>4182.5190000000002</v>
      </c>
      <c r="D47" s="54">
        <v>133.61699999999999</v>
      </c>
      <c r="E47" s="54">
        <v>4.6979999999999995</v>
      </c>
      <c r="F47" s="54">
        <f t="shared" si="5"/>
        <v>7942.8060000000005</v>
      </c>
      <c r="G47" s="54">
        <v>-2127.4809999999998</v>
      </c>
      <c r="H47" s="54">
        <f t="shared" si="6"/>
        <v>5815.3250000000007</v>
      </c>
      <c r="I47" s="54">
        <v>1575.1000000000001</v>
      </c>
      <c r="J47" s="54">
        <v>332.07699999999977</v>
      </c>
      <c r="K47" s="54">
        <v>-123.86700000000019</v>
      </c>
      <c r="L47" s="54">
        <f t="shared" si="7"/>
        <v>4448.4349999999995</v>
      </c>
      <c r="M47" s="54">
        <v>332.077</v>
      </c>
      <c r="N47" s="54">
        <f t="shared" si="8"/>
        <v>4116.3579999999993</v>
      </c>
      <c r="O47" s="54">
        <v>-71.688999999999993</v>
      </c>
      <c r="P47" s="54">
        <v>1456.1960000000001</v>
      </c>
      <c r="Q47" s="54">
        <v>48.512999999999991</v>
      </c>
      <c r="R47" s="57">
        <f t="shared" si="9"/>
        <v>2539.9599999999991</v>
      </c>
    </row>
    <row r="48" spans="1:18" s="58" customFormat="1" ht="13.7" customHeight="1">
      <c r="A48" s="5" t="s">
        <v>141</v>
      </c>
      <c r="B48" s="56">
        <v>12402.262000000001</v>
      </c>
      <c r="C48" s="54">
        <v>4177.0060000000003</v>
      </c>
      <c r="D48" s="54">
        <v>137.678</v>
      </c>
      <c r="E48" s="54">
        <v>3.819</v>
      </c>
      <c r="F48" s="54">
        <f t="shared" si="5"/>
        <v>8091.3970000000018</v>
      </c>
      <c r="G48" s="54">
        <v>-2073.1150000000052</v>
      </c>
      <c r="H48" s="54">
        <f t="shared" si="6"/>
        <v>6018.2819999999965</v>
      </c>
      <c r="I48" s="54">
        <v>1579.4080000000001</v>
      </c>
      <c r="J48" s="54">
        <v>312.69200000000046</v>
      </c>
      <c r="K48" s="54">
        <v>-95.219000000000051</v>
      </c>
      <c r="L48" s="54">
        <f t="shared" si="7"/>
        <v>4656.346999999997</v>
      </c>
      <c r="M48" s="54">
        <v>312.69200000000001</v>
      </c>
      <c r="N48" s="54">
        <f t="shared" si="8"/>
        <v>4343.654999999997</v>
      </c>
      <c r="O48" s="54">
        <v>-48.052</v>
      </c>
      <c r="P48" s="54">
        <v>1551.6949999999999</v>
      </c>
      <c r="Q48" s="54">
        <v>469.57799999999997</v>
      </c>
      <c r="R48" s="57">
        <f t="shared" si="9"/>
        <v>2274.3299999999977</v>
      </c>
    </row>
    <row r="49" spans="1:18" s="55" customFormat="1" ht="13.7" customHeight="1" thickBot="1">
      <c r="A49" s="6" t="s">
        <v>142</v>
      </c>
      <c r="B49" s="56">
        <v>12328.907999999999</v>
      </c>
      <c r="C49" s="54">
        <v>4194.88</v>
      </c>
      <c r="D49" s="54">
        <v>138.28399999999999</v>
      </c>
      <c r="E49" s="54">
        <v>3.972</v>
      </c>
      <c r="F49" s="54">
        <f t="shared" si="5"/>
        <v>7999.7159999999994</v>
      </c>
      <c r="G49" s="54">
        <v>-2601.3890000000029</v>
      </c>
      <c r="H49" s="54">
        <f t="shared" si="6"/>
        <v>5398.3269999999966</v>
      </c>
      <c r="I49" s="54">
        <v>1493.432</v>
      </c>
      <c r="J49" s="54">
        <v>311.60700000000043</v>
      </c>
      <c r="K49" s="54">
        <v>-94.449000000000069</v>
      </c>
      <c r="L49" s="54">
        <f t="shared" si="7"/>
        <v>4122.0529999999962</v>
      </c>
      <c r="M49" s="54">
        <v>311.60900000000004</v>
      </c>
      <c r="N49" s="54">
        <f t="shared" si="8"/>
        <v>3810.4439999999963</v>
      </c>
      <c r="O49" s="54">
        <v>-58.471000000000004</v>
      </c>
      <c r="P49" s="54">
        <v>1539.182</v>
      </c>
      <c r="Q49" s="54">
        <v>-853.077</v>
      </c>
      <c r="R49" s="57">
        <f t="shared" si="9"/>
        <v>3065.8679999999968</v>
      </c>
    </row>
    <row r="50" spans="1:18" s="58" customFormat="1" ht="13.7" customHeight="1">
      <c r="A50" s="5" t="s">
        <v>143</v>
      </c>
      <c r="B50" s="56">
        <v>11982.304</v>
      </c>
      <c r="C50" s="54">
        <v>4137.0259999999998</v>
      </c>
      <c r="D50" s="54">
        <v>138.49599999999998</v>
      </c>
      <c r="E50" s="54">
        <v>4.3810000000000002</v>
      </c>
      <c r="F50" s="54">
        <f t="shared" si="5"/>
        <v>7711.1630000000005</v>
      </c>
      <c r="G50" s="54">
        <v>-1802.3810000000012</v>
      </c>
      <c r="H50" s="54">
        <f t="shared" si="6"/>
        <v>5908.7819999999992</v>
      </c>
      <c r="I50" s="54">
        <v>1248.365</v>
      </c>
      <c r="J50" s="54">
        <v>334.47299999999996</v>
      </c>
      <c r="K50" s="54">
        <v>-85.190999999999804</v>
      </c>
      <c r="L50" s="54">
        <f t="shared" si="7"/>
        <v>4909.6989999999996</v>
      </c>
      <c r="M50" s="54">
        <v>334.47500000000002</v>
      </c>
      <c r="N50" s="54">
        <f t="shared" si="8"/>
        <v>4575.2239999999993</v>
      </c>
      <c r="O50" s="54">
        <v>-67.210999999999999</v>
      </c>
      <c r="P50" s="54">
        <v>1495.9580000000001</v>
      </c>
      <c r="Q50" s="54">
        <v>-746.47</v>
      </c>
      <c r="R50" s="57">
        <f t="shared" si="9"/>
        <v>3758.5249999999987</v>
      </c>
    </row>
    <row r="51" spans="1:18" s="58" customFormat="1" ht="13.7" customHeight="1" thickBot="1">
      <c r="A51" s="6" t="s">
        <v>144</v>
      </c>
      <c r="B51" s="56">
        <v>11392.05</v>
      </c>
      <c r="C51" s="54">
        <v>4127.7369999999992</v>
      </c>
      <c r="D51" s="54">
        <v>139.023</v>
      </c>
      <c r="E51" s="54">
        <v>4.7229999999999999</v>
      </c>
      <c r="F51" s="54">
        <f t="shared" si="5"/>
        <v>7130.0129999999999</v>
      </c>
      <c r="G51" s="54">
        <v>-1658.1180000000022</v>
      </c>
      <c r="H51" s="54">
        <f t="shared" si="6"/>
        <v>5471.8949999999977</v>
      </c>
      <c r="I51" s="54">
        <v>1363.556</v>
      </c>
      <c r="J51" s="54">
        <v>390.59099999999989</v>
      </c>
      <c r="K51" s="54">
        <v>-79.13799999999992</v>
      </c>
      <c r="L51" s="54">
        <f t="shared" si="7"/>
        <v>4419.7919999999986</v>
      </c>
      <c r="M51" s="54">
        <v>390.59300000000007</v>
      </c>
      <c r="N51" s="54">
        <f t="shared" si="8"/>
        <v>4029.1989999999987</v>
      </c>
      <c r="O51" s="54">
        <v>-71.781999999999982</v>
      </c>
      <c r="P51" s="54">
        <v>1397.9</v>
      </c>
      <c r="Q51" s="54">
        <v>-618.73500000000013</v>
      </c>
      <c r="R51" s="57">
        <f t="shared" si="9"/>
        <v>3178.2519999999986</v>
      </c>
    </row>
    <row r="52" spans="1:18" s="58" customFormat="1" ht="13.7" customHeight="1" thickBot="1">
      <c r="A52" s="6" t="s">
        <v>145</v>
      </c>
      <c r="B52" s="56">
        <v>10739.608</v>
      </c>
      <c r="C52" s="54">
        <v>4173.9059999999999</v>
      </c>
      <c r="D52" s="54">
        <v>139.267</v>
      </c>
      <c r="E52" s="54">
        <v>7.07</v>
      </c>
      <c r="F52" s="54">
        <f t="shared" si="5"/>
        <v>6433.5050000000001</v>
      </c>
      <c r="G52" s="54">
        <v>-1399.252999999997</v>
      </c>
      <c r="H52" s="54">
        <f t="shared" si="6"/>
        <v>5034.2520000000031</v>
      </c>
      <c r="I52" s="54">
        <v>1168.232</v>
      </c>
      <c r="J52" s="54">
        <v>461.80500000000029</v>
      </c>
      <c r="K52" s="54">
        <v>-79.395000000000437</v>
      </c>
      <c r="L52" s="54">
        <f t="shared" si="7"/>
        <v>4248.430000000003</v>
      </c>
      <c r="M52" s="54">
        <v>461.80599999999998</v>
      </c>
      <c r="N52" s="54">
        <f t="shared" si="8"/>
        <v>3786.624000000003</v>
      </c>
      <c r="O52" s="54">
        <v>-68.798000000000002</v>
      </c>
      <c r="P52" s="54">
        <v>1237.2050000000002</v>
      </c>
      <c r="Q52" s="54">
        <v>300.25400000000013</v>
      </c>
      <c r="R52" s="57">
        <f t="shared" si="9"/>
        <v>2180.3670000000029</v>
      </c>
    </row>
    <row r="53" spans="1:18" s="58" customFormat="1" ht="13.7" customHeight="1" thickBot="1">
      <c r="A53" s="28" t="s">
        <v>146</v>
      </c>
      <c r="B53" s="59">
        <v>10203.001</v>
      </c>
      <c r="C53" s="60">
        <v>4175.5810000000001</v>
      </c>
      <c r="D53" s="60">
        <v>134.70699999999999</v>
      </c>
      <c r="E53" s="60">
        <v>6.3790000000000004</v>
      </c>
      <c r="F53" s="60">
        <f t="shared" si="5"/>
        <v>5899.0919999999996</v>
      </c>
      <c r="G53" s="60">
        <v>-775.91800000000148</v>
      </c>
      <c r="H53" s="60">
        <f t="shared" si="6"/>
        <v>5123.1739999999982</v>
      </c>
      <c r="I53" s="60">
        <v>1049.8139999999999</v>
      </c>
      <c r="J53" s="60">
        <v>545.6520000000005</v>
      </c>
      <c r="K53" s="60">
        <v>-69.518000000000029</v>
      </c>
      <c r="L53" s="60">
        <f t="shared" si="7"/>
        <v>4549.4939999999988</v>
      </c>
      <c r="M53" s="60">
        <v>545.65300000000002</v>
      </c>
      <c r="N53" s="60">
        <f t="shared" si="8"/>
        <v>4003.8409999999985</v>
      </c>
      <c r="O53" s="60">
        <v>-36.069000000000003</v>
      </c>
      <c r="P53" s="60">
        <v>1127.0609999999999</v>
      </c>
      <c r="Q53" s="60">
        <v>1585.0550000000001</v>
      </c>
      <c r="R53" s="61">
        <f t="shared" si="9"/>
        <v>1255.6559999999984</v>
      </c>
    </row>
    <row r="54" spans="1:18" s="55" customFormat="1" ht="13.7" customHeight="1" thickBot="1">
      <c r="A54" s="98" t="s">
        <v>147</v>
      </c>
      <c r="B54" s="62">
        <v>9944.7079999999987</v>
      </c>
      <c r="C54" s="63">
        <v>4193.2470000000003</v>
      </c>
      <c r="D54" s="63">
        <v>135.99</v>
      </c>
      <c r="E54" s="63">
        <v>6.8460000000000001</v>
      </c>
      <c r="F54" s="63">
        <f t="shared" si="5"/>
        <v>5622.3169999999982</v>
      </c>
      <c r="G54" s="63">
        <v>-2092.0329999999994</v>
      </c>
      <c r="H54" s="63">
        <f t="shared" si="6"/>
        <v>3530.2839999999987</v>
      </c>
      <c r="I54" s="63">
        <v>1118.05</v>
      </c>
      <c r="J54" s="63">
        <v>608.52999999999975</v>
      </c>
      <c r="K54" s="63">
        <v>-94.269000000000233</v>
      </c>
      <c r="L54" s="63">
        <f t="shared" si="7"/>
        <v>2926.4949999999981</v>
      </c>
      <c r="M54" s="63">
        <v>608.53200000000004</v>
      </c>
      <c r="N54" s="63">
        <f t="shared" si="8"/>
        <v>2317.9629999999979</v>
      </c>
      <c r="O54" s="63">
        <v>401.69399999999996</v>
      </c>
      <c r="P54" s="63">
        <v>980.65699999999993</v>
      </c>
      <c r="Q54" s="63">
        <v>1468.691</v>
      </c>
      <c r="R54" s="64">
        <f t="shared" si="9"/>
        <v>270.30899999999792</v>
      </c>
    </row>
    <row r="55" spans="1:18" s="55" customFormat="1" ht="13.7" customHeight="1">
      <c r="A55" s="98" t="s">
        <v>148</v>
      </c>
      <c r="B55" s="65">
        <v>9995.4490000000005</v>
      </c>
      <c r="C55" s="66">
        <v>4217.0079999999998</v>
      </c>
      <c r="D55" s="66">
        <v>133.51300000000001</v>
      </c>
      <c r="E55" s="66">
        <v>6.49</v>
      </c>
      <c r="F55" s="66">
        <f t="shared" si="5"/>
        <v>5651.4180000000006</v>
      </c>
      <c r="G55" s="66">
        <v>-2065.9730000000018</v>
      </c>
      <c r="H55" s="66">
        <f t="shared" si="6"/>
        <v>3585.4449999999988</v>
      </c>
      <c r="I55" s="66">
        <v>1047.258</v>
      </c>
      <c r="J55" s="66">
        <v>634.36200000000008</v>
      </c>
      <c r="K55" s="66">
        <v>-74.268999999999323</v>
      </c>
      <c r="L55" s="66">
        <f t="shared" si="7"/>
        <v>3098.2799999999997</v>
      </c>
      <c r="M55" s="66">
        <v>634.36400000000003</v>
      </c>
      <c r="N55" s="66">
        <f t="shared" si="8"/>
        <v>2463.9159999999997</v>
      </c>
      <c r="O55" s="66">
        <v>469.06400000000002</v>
      </c>
      <c r="P55" s="66">
        <v>867.66399999999999</v>
      </c>
      <c r="Q55" s="66">
        <v>1342.912</v>
      </c>
      <c r="R55" s="67">
        <f t="shared" si="9"/>
        <v>722.40399999999977</v>
      </c>
    </row>
    <row r="56" spans="1:18" s="55" customFormat="1" ht="13.7" customHeight="1">
      <c r="A56" s="25" t="s">
        <v>149</v>
      </c>
      <c r="B56" s="54">
        <v>10061.567999999999</v>
      </c>
      <c r="C56" s="54">
        <v>4220.6370000000006</v>
      </c>
      <c r="D56" s="54">
        <v>133.69200000000001</v>
      </c>
      <c r="E56" s="54">
        <v>4.915</v>
      </c>
      <c r="F56" s="54">
        <f t="shared" si="5"/>
        <v>5712.1539999999986</v>
      </c>
      <c r="G56" s="54">
        <v>-2625.5429999999978</v>
      </c>
      <c r="H56" s="54">
        <f t="shared" si="6"/>
        <v>3086.6110000000008</v>
      </c>
      <c r="I56" s="54">
        <v>1049.2180000000001</v>
      </c>
      <c r="J56" s="54">
        <v>651.7529999999997</v>
      </c>
      <c r="K56" s="54">
        <v>-14.549000000000433</v>
      </c>
      <c r="L56" s="54">
        <f t="shared" si="7"/>
        <v>2674.5970000000002</v>
      </c>
      <c r="M56" s="54">
        <v>651.755</v>
      </c>
      <c r="N56" s="54">
        <f t="shared" si="8"/>
        <v>2022.8420000000001</v>
      </c>
      <c r="O56" s="54">
        <v>2249.288</v>
      </c>
      <c r="P56" s="54">
        <v>827.07499999999993</v>
      </c>
      <c r="Q56" s="54">
        <v>200.90800000000002</v>
      </c>
      <c r="R56" s="54">
        <f t="shared" si="9"/>
        <v>3244.1470000000004</v>
      </c>
    </row>
    <row r="57" spans="1:18" s="55" customFormat="1" ht="13.7" customHeight="1">
      <c r="A57" s="48" t="s">
        <v>150</v>
      </c>
      <c r="B57" s="54">
        <v>10237.91</v>
      </c>
      <c r="C57" s="54">
        <v>4190.3469999999998</v>
      </c>
      <c r="D57" s="54">
        <v>175.56799999999998</v>
      </c>
      <c r="E57" s="54">
        <v>5.4779999999999998</v>
      </c>
      <c r="F57" s="54">
        <f t="shared" si="5"/>
        <v>5877.473</v>
      </c>
      <c r="G57" s="54">
        <v>-2126.8299999999981</v>
      </c>
      <c r="H57" s="54">
        <f t="shared" si="6"/>
        <v>3750.6430000000018</v>
      </c>
      <c r="I57" s="54">
        <v>1074.009</v>
      </c>
      <c r="J57" s="54">
        <v>497.70100000000002</v>
      </c>
      <c r="K57" s="54">
        <v>14.726999999999407</v>
      </c>
      <c r="L57" s="54">
        <f t="shared" si="7"/>
        <v>3189.0620000000013</v>
      </c>
      <c r="M57" s="54">
        <v>497.70300000000003</v>
      </c>
      <c r="N57" s="54">
        <f t="shared" si="8"/>
        <v>2691.3590000000013</v>
      </c>
      <c r="O57" s="54">
        <v>2256.1369999999997</v>
      </c>
      <c r="P57" s="54">
        <v>849.16599999999994</v>
      </c>
      <c r="Q57" s="54">
        <v>64.820999999999998</v>
      </c>
      <c r="R57" s="54">
        <f t="shared" si="9"/>
        <v>4033.5090000000009</v>
      </c>
    </row>
    <row r="58" spans="1:18" s="55" customFormat="1" ht="13.7" customHeight="1">
      <c r="A58" s="48" t="s">
        <v>151</v>
      </c>
      <c r="B58" s="54">
        <v>10346.976999999999</v>
      </c>
      <c r="C58" s="54">
        <v>4143.1769999999997</v>
      </c>
      <c r="D58" s="54">
        <v>214.67399999999998</v>
      </c>
      <c r="E58" s="54">
        <v>5.0990000000000002</v>
      </c>
      <c r="F58" s="54">
        <f t="shared" si="5"/>
        <v>5994.2249999999995</v>
      </c>
      <c r="G58" s="54">
        <v>-189.69699999999648</v>
      </c>
      <c r="H58" s="54">
        <f t="shared" si="6"/>
        <v>5804.528000000003</v>
      </c>
      <c r="I58" s="54">
        <v>1044.127</v>
      </c>
      <c r="J58" s="54">
        <v>282.4970000000003</v>
      </c>
      <c r="K58" s="54">
        <v>76.9050000000002</v>
      </c>
      <c r="L58" s="54">
        <f t="shared" si="7"/>
        <v>5119.8030000000035</v>
      </c>
      <c r="M58" s="54">
        <v>282.49700000000001</v>
      </c>
      <c r="N58" s="54">
        <f t="shared" si="8"/>
        <v>4837.3060000000032</v>
      </c>
      <c r="O58" s="54">
        <v>1880.9929999999997</v>
      </c>
      <c r="P58" s="54">
        <v>890.14399999999989</v>
      </c>
      <c r="Q58" s="54">
        <v>60.442</v>
      </c>
      <c r="R58" s="54">
        <f t="shared" si="9"/>
        <v>5767.7130000000025</v>
      </c>
    </row>
    <row r="59" spans="1:18" s="55" customFormat="1" ht="13.7" customHeight="1">
      <c r="A59" s="25" t="s">
        <v>152</v>
      </c>
      <c r="B59" s="56">
        <v>10457.585999999999</v>
      </c>
      <c r="C59" s="54">
        <v>4092.0259999999998</v>
      </c>
      <c r="D59" s="54">
        <v>247.274</v>
      </c>
      <c r="E59" s="54">
        <v>5.4470000000000001</v>
      </c>
      <c r="F59" s="54">
        <f t="shared" si="5"/>
        <v>6123.7329999999993</v>
      </c>
      <c r="G59" s="54">
        <v>803.14500000000044</v>
      </c>
      <c r="H59" s="54">
        <f t="shared" si="6"/>
        <v>6926.8779999999997</v>
      </c>
      <c r="I59" s="54">
        <v>1058.779</v>
      </c>
      <c r="J59" s="54">
        <v>84.292000000000371</v>
      </c>
      <c r="K59" s="54">
        <v>85.177999999999884</v>
      </c>
      <c r="L59" s="54">
        <f t="shared" si="7"/>
        <v>6037.5690000000004</v>
      </c>
      <c r="M59" s="54">
        <v>84.292999999999992</v>
      </c>
      <c r="N59" s="54">
        <f t="shared" si="8"/>
        <v>5953.2760000000007</v>
      </c>
      <c r="O59" s="54">
        <v>1833.963</v>
      </c>
      <c r="P59" s="54">
        <v>920.08199999999999</v>
      </c>
      <c r="Q59" s="54">
        <v>17.683999999999997</v>
      </c>
      <c r="R59" s="57">
        <f t="shared" si="9"/>
        <v>6849.473</v>
      </c>
    </row>
    <row r="60" spans="1:18" s="55" customFormat="1" ht="13.7" customHeight="1">
      <c r="A60" s="48" t="s">
        <v>153</v>
      </c>
      <c r="B60" s="54">
        <v>10526.539999999999</v>
      </c>
      <c r="C60" s="54">
        <v>4016.1070000000004</v>
      </c>
      <c r="D60" s="54">
        <v>283.95299999999997</v>
      </c>
      <c r="E60" s="54">
        <v>4.9390000000000001</v>
      </c>
      <c r="F60" s="54">
        <f t="shared" si="5"/>
        <v>6231.4189999999999</v>
      </c>
      <c r="G60" s="54">
        <v>1869.3250000000007</v>
      </c>
      <c r="H60" s="54">
        <f t="shared" si="6"/>
        <v>8100.7440000000006</v>
      </c>
      <c r="I60" s="54">
        <v>1100.0039999999999</v>
      </c>
      <c r="J60" s="54">
        <v>-166.40099999999984</v>
      </c>
      <c r="K60" s="54">
        <v>-40.008000000000266</v>
      </c>
      <c r="L60" s="54">
        <f t="shared" si="7"/>
        <v>6794.3310000000001</v>
      </c>
      <c r="M60" s="54">
        <v>-166.40100000000001</v>
      </c>
      <c r="N60" s="54">
        <f t="shared" si="8"/>
        <v>6960.732</v>
      </c>
      <c r="O60" s="54">
        <v>542.01199999999994</v>
      </c>
      <c r="P60" s="54">
        <v>903.61500000000001</v>
      </c>
      <c r="Q60" s="54">
        <v>181.01599999999999</v>
      </c>
      <c r="R60" s="54">
        <f t="shared" si="9"/>
        <v>6418.1130000000003</v>
      </c>
    </row>
    <row r="61" spans="1:18" s="55" customFormat="1" ht="13.7" customHeight="1">
      <c r="A61" s="25" t="s">
        <v>154</v>
      </c>
      <c r="B61" s="56">
        <v>10347.41</v>
      </c>
      <c r="C61" s="54">
        <v>4020.4880000000003</v>
      </c>
      <c r="D61" s="54">
        <v>270.66199999999998</v>
      </c>
      <c r="E61" s="54">
        <v>4.9880000000000004</v>
      </c>
      <c r="F61" s="54">
        <f t="shared" si="5"/>
        <v>6061.2479999999996</v>
      </c>
      <c r="G61" s="54">
        <v>1593.7520000000004</v>
      </c>
      <c r="H61" s="54">
        <f t="shared" si="6"/>
        <v>7655</v>
      </c>
      <c r="I61" s="54">
        <v>1114.49</v>
      </c>
      <c r="J61" s="54">
        <v>-138.62999999999965</v>
      </c>
      <c r="K61" s="54">
        <v>-53.651000000000295</v>
      </c>
      <c r="L61" s="54">
        <f t="shared" si="7"/>
        <v>6348.2290000000012</v>
      </c>
      <c r="M61" s="54">
        <v>-138.631</v>
      </c>
      <c r="N61" s="54">
        <f t="shared" si="8"/>
        <v>6486.8600000000015</v>
      </c>
      <c r="O61" s="54">
        <v>615.447</v>
      </c>
      <c r="P61" s="54">
        <v>808.15300000000002</v>
      </c>
      <c r="Q61" s="54">
        <v>361.601</v>
      </c>
      <c r="R61" s="57">
        <f t="shared" si="9"/>
        <v>5932.5530000000017</v>
      </c>
    </row>
    <row r="62" spans="1:18" ht="13.7" customHeight="1">
      <c r="A62" s="48" t="s">
        <v>155</v>
      </c>
      <c r="B62" s="54">
        <v>10073.344999999999</v>
      </c>
      <c r="C62" s="54">
        <v>4033.9349999999999</v>
      </c>
      <c r="D62" s="54">
        <v>329.46699999999998</v>
      </c>
      <c r="E62" s="54">
        <v>4.9170000000000007</v>
      </c>
      <c r="F62" s="54">
        <f t="shared" si="5"/>
        <v>5714.8600000000006</v>
      </c>
      <c r="G62" s="54">
        <v>1737.5879999999997</v>
      </c>
      <c r="H62" s="54">
        <f t="shared" si="6"/>
        <v>7452.4480000000003</v>
      </c>
      <c r="I62" s="54">
        <v>1330.68</v>
      </c>
      <c r="J62" s="54">
        <v>-51.166999999999916</v>
      </c>
      <c r="K62" s="54">
        <v>-139.904</v>
      </c>
      <c r="L62" s="54">
        <f t="shared" si="7"/>
        <v>5930.6970000000001</v>
      </c>
      <c r="M62" s="54">
        <v>-51.166999999999987</v>
      </c>
      <c r="N62" s="54">
        <f t="shared" si="8"/>
        <v>5981.8640000000005</v>
      </c>
      <c r="O62" s="54">
        <v>1304.518</v>
      </c>
      <c r="P62" s="54">
        <v>690.42699999999991</v>
      </c>
      <c r="Q62" s="54">
        <v>403.8</v>
      </c>
      <c r="R62" s="54">
        <f t="shared" si="9"/>
        <v>6192.1550000000007</v>
      </c>
    </row>
    <row r="63" spans="1:18" ht="13.7" customHeight="1">
      <c r="A63" s="48" t="s">
        <v>156</v>
      </c>
      <c r="B63" s="54">
        <v>9590.6810000000005</v>
      </c>
      <c r="C63" s="54">
        <v>4038.7270000000003</v>
      </c>
      <c r="D63" s="54">
        <v>316.31399999999996</v>
      </c>
      <c r="E63" s="54">
        <v>4.8880000000000008</v>
      </c>
      <c r="F63" s="54">
        <f t="shared" si="5"/>
        <v>5240.5279999999993</v>
      </c>
      <c r="G63" s="54">
        <v>1437.1910000000025</v>
      </c>
      <c r="H63" s="54">
        <f t="shared" si="6"/>
        <v>6677.7190000000019</v>
      </c>
      <c r="I63" s="54">
        <v>1211.6270000000002</v>
      </c>
      <c r="J63" s="54">
        <v>36.360000000000127</v>
      </c>
      <c r="K63" s="54">
        <v>-150.48899999999958</v>
      </c>
      <c r="L63" s="54">
        <f t="shared" si="7"/>
        <v>5351.9630000000016</v>
      </c>
      <c r="M63" s="54">
        <v>36.359000000000002</v>
      </c>
      <c r="N63" s="54">
        <f t="shared" si="8"/>
        <v>5315.6040000000012</v>
      </c>
      <c r="O63" s="54">
        <v>1288.5800000000002</v>
      </c>
      <c r="P63" s="54">
        <v>583.09399999999994</v>
      </c>
      <c r="Q63" s="54">
        <v>427.60700000000003</v>
      </c>
      <c r="R63" s="54">
        <f t="shared" si="9"/>
        <v>5593.4830000000011</v>
      </c>
    </row>
    <row r="64" spans="1:18" ht="13.7" customHeight="1">
      <c r="A64" s="102" t="s">
        <v>157</v>
      </c>
      <c r="B64" s="54">
        <v>9039.0169999999998</v>
      </c>
      <c r="C64" s="54">
        <v>4030.8160000000003</v>
      </c>
      <c r="D64" s="54">
        <v>298.452</v>
      </c>
      <c r="E64" s="54">
        <v>4.9260000000000002</v>
      </c>
      <c r="F64" s="54">
        <f t="shared" si="5"/>
        <v>4714.6749999999993</v>
      </c>
      <c r="G64" s="54">
        <v>1222.2580000000016</v>
      </c>
      <c r="H64" s="54">
        <f t="shared" si="6"/>
        <v>5936.9330000000009</v>
      </c>
      <c r="I64" s="54">
        <v>1089.5940000000001</v>
      </c>
      <c r="J64" s="54">
        <v>160.2470000000003</v>
      </c>
      <c r="K64" s="54">
        <v>-71.533999999999651</v>
      </c>
      <c r="L64" s="54">
        <f t="shared" si="7"/>
        <v>4936.0520000000015</v>
      </c>
      <c r="M64" s="54">
        <v>160.24699999999999</v>
      </c>
      <c r="N64" s="54">
        <f t="shared" si="8"/>
        <v>4775.8050000000012</v>
      </c>
      <c r="O64" s="54">
        <v>734.21399999999994</v>
      </c>
      <c r="P64" s="54">
        <v>436.62099999999998</v>
      </c>
      <c r="Q64" s="54">
        <v>358.51900000000001</v>
      </c>
      <c r="R64" s="54">
        <f t="shared" si="9"/>
        <v>4714.8790000000008</v>
      </c>
    </row>
    <row r="65" spans="1:18" ht="13.7" customHeight="1">
      <c r="A65" s="48" t="s">
        <v>158</v>
      </c>
      <c r="B65" s="54">
        <v>8605.878999999999</v>
      </c>
      <c r="C65" s="54">
        <v>4049.9769999999999</v>
      </c>
      <c r="D65" s="54">
        <v>290.654</v>
      </c>
      <c r="E65" s="54">
        <v>5.1769999999999996</v>
      </c>
      <c r="F65" s="54">
        <f t="shared" si="5"/>
        <v>4270.4249999999993</v>
      </c>
      <c r="G65" s="54">
        <v>1288.7080000000024</v>
      </c>
      <c r="H65" s="54">
        <f t="shared" si="6"/>
        <v>5559.1330000000016</v>
      </c>
      <c r="I65" s="54">
        <v>1110.703</v>
      </c>
      <c r="J65" s="54">
        <v>207.28899999999999</v>
      </c>
      <c r="K65" s="54">
        <v>-82.112999999999829</v>
      </c>
      <c r="L65" s="54">
        <f t="shared" si="7"/>
        <v>4573.6060000000016</v>
      </c>
      <c r="M65" s="54">
        <v>207.29</v>
      </c>
      <c r="N65" s="54">
        <f t="shared" si="8"/>
        <v>4366.3160000000016</v>
      </c>
      <c r="O65" s="54">
        <v>1331.579</v>
      </c>
      <c r="P65" s="54">
        <v>466.04400000000004</v>
      </c>
      <c r="Q65" s="54">
        <v>236.77600000000001</v>
      </c>
      <c r="R65" s="54">
        <f t="shared" si="9"/>
        <v>4995.0750000000016</v>
      </c>
    </row>
    <row r="66" spans="1:18" ht="13.7" customHeight="1">
      <c r="A66" s="48" t="s">
        <v>159</v>
      </c>
      <c r="B66" s="54">
        <v>8346.1239999999998</v>
      </c>
      <c r="C66" s="54">
        <v>4034.9189999999999</v>
      </c>
      <c r="D66" s="54">
        <v>238.10300000000001</v>
      </c>
      <c r="E66" s="54">
        <v>5.2810000000000006</v>
      </c>
      <c r="F66" s="54">
        <f t="shared" si="5"/>
        <v>4078.3829999999998</v>
      </c>
      <c r="G66" s="54">
        <v>1405.4190000000017</v>
      </c>
      <c r="H66" s="54">
        <f t="shared" si="6"/>
        <v>5483.8020000000015</v>
      </c>
      <c r="I66" s="54">
        <v>892.53300000000002</v>
      </c>
      <c r="J66" s="54">
        <v>236.05700000000024</v>
      </c>
      <c r="K66" s="54">
        <v>-85.844000000000506</v>
      </c>
      <c r="L66" s="54">
        <f t="shared" si="7"/>
        <v>4741.482</v>
      </c>
      <c r="M66" s="54">
        <v>236.05799999999999</v>
      </c>
      <c r="N66" s="54">
        <f t="shared" si="8"/>
        <v>4505.424</v>
      </c>
      <c r="O66" s="54">
        <v>582.92700000000002</v>
      </c>
      <c r="P66" s="54">
        <v>548.70499999999993</v>
      </c>
      <c r="Q66" s="54">
        <v>236.52799999999999</v>
      </c>
      <c r="R66" s="54">
        <f t="shared" si="9"/>
        <v>4303.1179999999995</v>
      </c>
    </row>
    <row r="67" spans="1:18" ht="13.7" customHeight="1">
      <c r="A67" s="48" t="s">
        <v>160</v>
      </c>
      <c r="B67" s="54">
        <v>8141.3020000000006</v>
      </c>
      <c r="C67" s="54">
        <v>4007.4669999999996</v>
      </c>
      <c r="D67" s="54">
        <v>253.30700000000002</v>
      </c>
      <c r="E67" s="54">
        <v>5.12</v>
      </c>
      <c r="F67" s="54">
        <f t="shared" si="5"/>
        <v>3885.648000000001</v>
      </c>
      <c r="G67" s="54">
        <v>1457.1209999999992</v>
      </c>
      <c r="H67" s="54">
        <f t="shared" si="6"/>
        <v>5342.7690000000002</v>
      </c>
      <c r="I67" s="54">
        <v>779.46199999999999</v>
      </c>
      <c r="J67" s="54">
        <v>259.13099999999986</v>
      </c>
      <c r="K67" s="54">
        <v>-96.581000000000131</v>
      </c>
      <c r="L67" s="54">
        <f t="shared" si="7"/>
        <v>4725.857</v>
      </c>
      <c r="M67" s="54">
        <v>259.13200000000001</v>
      </c>
      <c r="N67" s="54">
        <f t="shared" si="8"/>
        <v>4466.7250000000004</v>
      </c>
      <c r="O67" s="54">
        <v>566.3130000000001</v>
      </c>
      <c r="P67" s="54">
        <v>653.82399999999996</v>
      </c>
      <c r="Q67" s="54">
        <v>222.63200000000001</v>
      </c>
      <c r="R67" s="57">
        <f t="shared" si="9"/>
        <v>4156.5820000000012</v>
      </c>
    </row>
    <row r="68" spans="1:18" ht="13.7" customHeight="1">
      <c r="A68" s="48" t="s">
        <v>161</v>
      </c>
      <c r="B68" s="54">
        <v>8000.7860000000001</v>
      </c>
      <c r="C68" s="54">
        <v>4157.5569999999998</v>
      </c>
      <c r="D68" s="54">
        <v>315.40700000000004</v>
      </c>
      <c r="E68" s="54">
        <v>5.7809999999999997</v>
      </c>
      <c r="F68" s="54">
        <f t="shared" si="5"/>
        <v>3533.6030000000001</v>
      </c>
      <c r="G68" s="54">
        <v>1585.8679999999986</v>
      </c>
      <c r="H68" s="54">
        <f t="shared" si="6"/>
        <v>5119.4709999999986</v>
      </c>
      <c r="I68" s="54">
        <v>1220.9449999999999</v>
      </c>
      <c r="J68" s="54">
        <v>321.66800000000012</v>
      </c>
      <c r="K68" s="54">
        <v>-200.05699999999979</v>
      </c>
      <c r="L68" s="54">
        <f t="shared" si="7"/>
        <v>4020.1369999999997</v>
      </c>
      <c r="M68" s="54">
        <v>321.66800000000001</v>
      </c>
      <c r="N68" s="54">
        <f t="shared" si="8"/>
        <v>3698.4689999999996</v>
      </c>
      <c r="O68" s="54">
        <v>657.30200000000013</v>
      </c>
      <c r="P68" s="54">
        <v>815.29899999999998</v>
      </c>
      <c r="Q68" s="54">
        <v>248.108</v>
      </c>
      <c r="R68" s="54">
        <f t="shared" si="9"/>
        <v>3292.3639999999996</v>
      </c>
    </row>
    <row r="69" spans="1:18" ht="13.7" customHeight="1">
      <c r="A69" s="48" t="s">
        <v>162</v>
      </c>
      <c r="B69" s="54">
        <v>8017.1380000000008</v>
      </c>
      <c r="C69" s="54">
        <v>4057.9139999999998</v>
      </c>
      <c r="D69" s="54">
        <v>333.29200000000003</v>
      </c>
      <c r="E69" s="54">
        <v>5.3959999999999999</v>
      </c>
      <c r="F69" s="54">
        <f t="shared" si="5"/>
        <v>3631.3280000000013</v>
      </c>
      <c r="G69" s="54">
        <v>1502.0499999999993</v>
      </c>
      <c r="H69" s="54">
        <f t="shared" si="6"/>
        <v>5133.3780000000006</v>
      </c>
      <c r="I69" s="54">
        <v>1282.0620000000001</v>
      </c>
      <c r="J69" s="54">
        <v>333.36999999999966</v>
      </c>
      <c r="K69" s="54">
        <v>-183.51500000000033</v>
      </c>
      <c r="L69" s="54">
        <f t="shared" si="7"/>
        <v>4001.1710000000003</v>
      </c>
      <c r="M69" s="54">
        <v>333.36900000000003</v>
      </c>
      <c r="N69" s="54">
        <f t="shared" si="8"/>
        <v>3667.8020000000001</v>
      </c>
      <c r="O69" s="54">
        <v>-51.812999999999988</v>
      </c>
      <c r="P69" s="54">
        <v>760.05799999999988</v>
      </c>
      <c r="Q69" s="54">
        <v>180.38299999999998</v>
      </c>
      <c r="R69" s="54">
        <f t="shared" si="9"/>
        <v>2675.5480000000002</v>
      </c>
    </row>
    <row r="70" spans="1:18" ht="13.7" customHeight="1">
      <c r="A70" s="25" t="s">
        <v>163</v>
      </c>
      <c r="B70" s="56">
        <v>7981.7969999999996</v>
      </c>
      <c r="C70" s="54">
        <v>4013.9929999999999</v>
      </c>
      <c r="D70" s="54">
        <v>362.94799999999998</v>
      </c>
      <c r="E70" s="54">
        <v>4.7320000000000002</v>
      </c>
      <c r="F70" s="54">
        <f t="shared" si="5"/>
        <v>3609.5879999999997</v>
      </c>
      <c r="G70" s="54">
        <v>709.53299999999581</v>
      </c>
      <c r="H70" s="54">
        <f t="shared" si="6"/>
        <v>4319.1209999999955</v>
      </c>
      <c r="I70" s="54">
        <v>1343.3629999999998</v>
      </c>
      <c r="J70" s="54">
        <v>347.85599999999999</v>
      </c>
      <c r="K70" s="54">
        <v>-166.05099999999993</v>
      </c>
      <c r="L70" s="54">
        <f t="shared" si="7"/>
        <v>3157.562999999996</v>
      </c>
      <c r="M70" s="54">
        <v>347.85500000000002</v>
      </c>
      <c r="N70" s="54">
        <f t="shared" si="8"/>
        <v>2809.707999999996</v>
      </c>
      <c r="O70" s="54">
        <v>39.941000000000017</v>
      </c>
      <c r="P70" s="54">
        <v>654.90399999999988</v>
      </c>
      <c r="Q70" s="54">
        <v>119.72799999999998</v>
      </c>
      <c r="R70" s="57">
        <f t="shared" si="9"/>
        <v>2075.0169999999957</v>
      </c>
    </row>
    <row r="71" spans="1:18" ht="13.7" customHeight="1">
      <c r="A71" s="48" t="s">
        <v>164</v>
      </c>
      <c r="B71" s="54">
        <v>7947.3060000000005</v>
      </c>
      <c r="C71" s="54">
        <v>3964.328</v>
      </c>
      <c r="D71" s="54">
        <v>362.86900000000003</v>
      </c>
      <c r="E71" s="54">
        <v>5.3210000000000006</v>
      </c>
      <c r="F71" s="54">
        <f t="shared" ref="F71" si="10">+B71-C71-D71+E71</f>
        <v>3625.4300000000003</v>
      </c>
      <c r="G71" s="54">
        <v>526.28899999999703</v>
      </c>
      <c r="H71" s="54">
        <f t="shared" ref="H71" si="11">+F71+G71</f>
        <v>4151.7189999999973</v>
      </c>
      <c r="I71" s="54">
        <v>1386.1819999999998</v>
      </c>
      <c r="J71" s="54">
        <v>381.87699999999995</v>
      </c>
      <c r="K71" s="54">
        <v>-153.82799999999997</v>
      </c>
      <c r="L71" s="54">
        <f t="shared" ref="L71" si="12">+H71-I71+J71+K71</f>
        <v>2993.5859999999975</v>
      </c>
      <c r="M71" s="54">
        <v>381.87599999999998</v>
      </c>
      <c r="N71" s="54">
        <f t="shared" ref="N71" si="13">+L71-M71</f>
        <v>2611.7099999999973</v>
      </c>
      <c r="O71" s="54">
        <v>5001.5929999999998</v>
      </c>
      <c r="P71" s="54">
        <v>464.99</v>
      </c>
      <c r="Q71" s="54">
        <v>96.379000000000005</v>
      </c>
      <c r="R71" s="54">
        <f t="shared" ref="R71" si="14">+N71+O71-P71-Q71</f>
        <v>7051.9339999999975</v>
      </c>
    </row>
    <row r="72" spans="1:18" ht="13.7" customHeight="1">
      <c r="A72" s="48" t="s">
        <v>165</v>
      </c>
      <c r="B72" s="54">
        <v>7905.4040000000005</v>
      </c>
      <c r="C72" s="54">
        <v>3797.9849999999997</v>
      </c>
      <c r="D72" s="54">
        <v>314.29599999999999</v>
      </c>
      <c r="E72" s="54">
        <v>3.7159999999999997</v>
      </c>
      <c r="F72" s="54">
        <f t="shared" ref="F72" si="15">+B72-C72-D72+E72</f>
        <v>3796.8390000000009</v>
      </c>
      <c r="G72" s="54">
        <v>-366.79500000000189</v>
      </c>
      <c r="H72" s="54">
        <f t="shared" ref="H72" si="16">+F72+G72</f>
        <v>3430.043999999999</v>
      </c>
      <c r="I72" s="54">
        <v>1168.578</v>
      </c>
      <c r="J72" s="54">
        <v>373.73900000000003</v>
      </c>
      <c r="K72" s="54">
        <v>-152.45400000000018</v>
      </c>
      <c r="L72" s="54">
        <f t="shared" ref="L72" si="17">+H72-I72+J72+K72</f>
        <v>2482.7509999999988</v>
      </c>
      <c r="M72" s="54">
        <v>373.73900000000003</v>
      </c>
      <c r="N72" s="54">
        <f t="shared" ref="N72" si="18">+L72-M72</f>
        <v>2109.0119999999988</v>
      </c>
      <c r="O72" s="54">
        <v>4974.6280000000006</v>
      </c>
      <c r="P72" s="54">
        <v>119.23400000000002</v>
      </c>
      <c r="Q72" s="54">
        <v>-143.05700000000002</v>
      </c>
      <c r="R72" s="54">
        <f t="shared" ref="R72" si="19">+N72+O72-P72-Q72</f>
        <v>7107.4629999999988</v>
      </c>
    </row>
    <row r="73" spans="1:18" ht="13.7" customHeight="1">
      <c r="A73" s="48" t="s">
        <v>166</v>
      </c>
      <c r="B73" s="54">
        <v>7939.5470000000005</v>
      </c>
      <c r="C73" s="54">
        <v>3830.973</v>
      </c>
      <c r="D73" s="54">
        <v>308.27999999999997</v>
      </c>
      <c r="E73" s="54">
        <v>6.802999999999999</v>
      </c>
      <c r="F73" s="54">
        <f t="shared" ref="F73" si="20">+B73-C73-D73+E73</f>
        <v>3807.0970000000007</v>
      </c>
      <c r="G73" s="54">
        <v>-560.08100000000195</v>
      </c>
      <c r="H73" s="54">
        <f t="shared" ref="H73" si="21">+F73+G73</f>
        <v>3247.0159999999987</v>
      </c>
      <c r="I73" s="54">
        <v>1138.1379999999999</v>
      </c>
      <c r="J73" s="54">
        <v>313.93500000000017</v>
      </c>
      <c r="K73" s="54">
        <v>-162.65699999999924</v>
      </c>
      <c r="L73" s="54">
        <f t="shared" ref="L73" si="22">+H73-I73+J73+K73</f>
        <v>2260.1559999999999</v>
      </c>
      <c r="M73" s="54">
        <v>313.935</v>
      </c>
      <c r="N73" s="54">
        <f t="shared" ref="N73" si="23">+L73-M73</f>
        <v>1946.221</v>
      </c>
      <c r="O73" s="54">
        <v>5052.4669999999996</v>
      </c>
      <c r="P73" s="54">
        <v>-10.858999999999979</v>
      </c>
      <c r="Q73" s="54">
        <v>-198.63400000000001</v>
      </c>
      <c r="R73" s="54">
        <f t="shared" ref="R73" si="24">+N73+O73-P73-Q73</f>
        <v>7208.1810000000005</v>
      </c>
    </row>
    <row r="74" spans="1:18" s="96" customFormat="1" ht="13.7" customHeight="1">
      <c r="A74" s="48" t="s">
        <v>167</v>
      </c>
      <c r="B74" s="54">
        <v>7953.74</v>
      </c>
      <c r="C74" s="54">
        <v>3826.4690000000001</v>
      </c>
      <c r="D74" s="54">
        <v>275.06400000000002</v>
      </c>
      <c r="E74" s="54">
        <v>6.9089999999999989</v>
      </c>
      <c r="F74" s="54">
        <f t="shared" ref="F74" si="25">+B74-C74-D74+E74</f>
        <v>3859.116</v>
      </c>
      <c r="G74" s="54">
        <v>-397.17000000000189</v>
      </c>
      <c r="H74" s="54">
        <f t="shared" ref="H74" si="26">+F74+G74</f>
        <v>3461.9459999999981</v>
      </c>
      <c r="I74" s="54">
        <v>1200.5810000000001</v>
      </c>
      <c r="J74" s="54">
        <v>248.60799999999995</v>
      </c>
      <c r="K74" s="54">
        <v>-186.97600000000011</v>
      </c>
      <c r="L74" s="54">
        <f t="shared" ref="L74" si="27">+H74-I74+J74+K74</f>
        <v>2322.996999999998</v>
      </c>
      <c r="M74" s="54">
        <v>248.608</v>
      </c>
      <c r="N74" s="54">
        <f t="shared" ref="N74" si="28">+L74-M74</f>
        <v>2074.3889999999978</v>
      </c>
      <c r="O74" s="54">
        <v>4982.2020000000002</v>
      </c>
      <c r="P74" s="54">
        <v>-149.59699999999998</v>
      </c>
      <c r="Q74" s="54">
        <v>-241.52500000000001</v>
      </c>
      <c r="R74" s="54">
        <f t="shared" ref="R74" si="29">+N74+O74-P74-Q74</f>
        <v>7447.7129999999979</v>
      </c>
    </row>
    <row r="75" spans="1:18" ht="13.7" customHeight="1">
      <c r="A75" s="48" t="s">
        <v>168</v>
      </c>
      <c r="B75" s="54">
        <v>8001.1799999999994</v>
      </c>
      <c r="C75" s="54">
        <v>3842.7009999999996</v>
      </c>
      <c r="D75" s="54">
        <v>308.17099999999999</v>
      </c>
      <c r="E75" s="54">
        <v>7.2440000000000007</v>
      </c>
      <c r="F75" s="54">
        <f t="shared" ref="F75" si="30">+B75-C75-D75+E75</f>
        <v>3857.5519999999997</v>
      </c>
      <c r="G75" s="54">
        <v>-322.7400000000016</v>
      </c>
      <c r="H75" s="54">
        <f t="shared" ref="H75" si="31">+F75+G75</f>
        <v>3534.8119999999981</v>
      </c>
      <c r="I75" s="54">
        <v>1179.5619999999999</v>
      </c>
      <c r="J75" s="54">
        <v>152.62000000000012</v>
      </c>
      <c r="K75" s="54">
        <v>-192.9079999999999</v>
      </c>
      <c r="L75" s="54">
        <f t="shared" ref="L75" si="32">+H75-I75+J75+K75</f>
        <v>2314.9619999999982</v>
      </c>
      <c r="M75" s="54">
        <v>152.62</v>
      </c>
      <c r="N75" s="54">
        <f t="shared" ref="N75" si="33">+L75-M75</f>
        <v>2162.3419999999983</v>
      </c>
      <c r="O75" s="54">
        <v>52.586000000000006</v>
      </c>
      <c r="P75" s="54">
        <v>-202.636</v>
      </c>
      <c r="Q75" s="54">
        <v>-308.22699999999998</v>
      </c>
      <c r="R75" s="54">
        <f t="shared" ref="R75" si="34">+N75+O75-P75-Q75</f>
        <v>2725.7909999999979</v>
      </c>
    </row>
    <row r="76" spans="1:18" ht="13.7" customHeight="1">
      <c r="A76" s="48" t="s">
        <v>169</v>
      </c>
      <c r="B76" s="54">
        <v>8104.6129999999994</v>
      </c>
      <c r="C76" s="54">
        <v>3839.9880000000003</v>
      </c>
      <c r="D76" s="54">
        <v>430.80700000000002</v>
      </c>
      <c r="E76" s="54">
        <v>8.1489999999999991</v>
      </c>
      <c r="F76" s="54">
        <f t="shared" ref="F76" si="35">+B76-C76-D76+E76</f>
        <v>3841.9669999999992</v>
      </c>
      <c r="G76" s="54">
        <v>72.614999999999782</v>
      </c>
      <c r="H76" s="54">
        <f t="shared" ref="H76" si="36">+F76+G76</f>
        <v>3914.581999999999</v>
      </c>
      <c r="I76" s="54">
        <v>1020.174</v>
      </c>
      <c r="J76" s="54">
        <v>19.963999999999942</v>
      </c>
      <c r="K76" s="54">
        <v>-215.59800000000041</v>
      </c>
      <c r="L76" s="54">
        <f t="shared" ref="L76" si="37">+H76-I76+J76+K76</f>
        <v>2698.7739999999985</v>
      </c>
      <c r="M76" s="54">
        <v>19.964000000000013</v>
      </c>
      <c r="N76" s="54">
        <f t="shared" ref="N76" si="38">+L76-M76</f>
        <v>2678.8099999999986</v>
      </c>
      <c r="O76" s="54">
        <v>2354.3489999999997</v>
      </c>
      <c r="P76" s="54">
        <v>-317.80399999999997</v>
      </c>
      <c r="Q76" s="54">
        <v>-329.38499999999999</v>
      </c>
      <c r="R76" s="54">
        <f t="shared" ref="R76" si="39">+N76+O76-P76-Q76</f>
        <v>5680.3479999999981</v>
      </c>
    </row>
    <row r="77" spans="1:18" ht="13.7" customHeight="1">
      <c r="A77" s="48" t="s">
        <v>170</v>
      </c>
      <c r="B77" s="54">
        <v>8116.63</v>
      </c>
      <c r="C77" s="54">
        <v>3795.6970000000001</v>
      </c>
      <c r="D77" s="54">
        <v>429.40000000000003</v>
      </c>
      <c r="E77" s="54">
        <v>5.532</v>
      </c>
      <c r="F77" s="54">
        <f t="shared" ref="F77" si="40">+B77-C77-D77+E77</f>
        <v>3897.0650000000001</v>
      </c>
      <c r="G77" s="54">
        <v>214.21999999999753</v>
      </c>
      <c r="H77" s="54">
        <f t="shared" ref="H77" si="41">+F77+G77</f>
        <v>4111.284999999998</v>
      </c>
      <c r="I77" s="54">
        <v>1071.441</v>
      </c>
      <c r="J77" s="54">
        <v>-59.685999999999922</v>
      </c>
      <c r="K77" s="54">
        <v>-213.10899999999992</v>
      </c>
      <c r="L77" s="54">
        <f t="shared" ref="L77" si="42">+H77-I77+J77+K77</f>
        <v>2767.0489999999986</v>
      </c>
      <c r="M77" s="54">
        <v>-59.686</v>
      </c>
      <c r="N77" s="54">
        <f t="shared" ref="N77" si="43">+L77-M77</f>
        <v>2826.7349999999988</v>
      </c>
      <c r="O77" s="54">
        <v>2293.5869999999995</v>
      </c>
      <c r="P77" s="54">
        <v>-160.92600000000002</v>
      </c>
      <c r="Q77" s="54">
        <v>-247.90799999999999</v>
      </c>
      <c r="R77" s="54">
        <f t="shared" ref="R77" si="44">+N77+O77-P77-Q77</f>
        <v>5529.155999999999</v>
      </c>
    </row>
    <row r="78" spans="1:18" ht="13.7" customHeight="1">
      <c r="A78" s="48" t="s">
        <v>171</v>
      </c>
      <c r="B78" s="54">
        <v>8111.3549999999996</v>
      </c>
      <c r="C78" s="54">
        <v>3753.433</v>
      </c>
      <c r="D78" s="54">
        <v>571.91200000000003</v>
      </c>
      <c r="E78" s="54">
        <v>6.6519999999999992</v>
      </c>
      <c r="F78" s="54">
        <f t="shared" ref="F78" si="45">+B78-C78-D78+E78</f>
        <v>3792.6619999999994</v>
      </c>
      <c r="G78" s="54">
        <v>821.89299999999821</v>
      </c>
      <c r="H78" s="54">
        <f t="shared" ref="H78" si="46">+F78+G78</f>
        <v>4614.5549999999976</v>
      </c>
      <c r="I78" s="54">
        <v>1117.3679999999999</v>
      </c>
      <c r="J78" s="54">
        <v>-149.77399999999989</v>
      </c>
      <c r="K78" s="54">
        <v>-199.0619999999999</v>
      </c>
      <c r="L78" s="54">
        <f t="shared" ref="L78" si="47">+H78-I78+J78+K78</f>
        <v>3148.3509999999978</v>
      </c>
      <c r="M78" s="54">
        <v>-149.774</v>
      </c>
      <c r="N78" s="54">
        <f t="shared" ref="N78" si="48">+L78-M78</f>
        <v>3298.1249999999977</v>
      </c>
      <c r="O78" s="54">
        <v>2283.4100000000003</v>
      </c>
      <c r="P78" s="54">
        <v>-20.099000000000018</v>
      </c>
      <c r="Q78" s="54">
        <v>7.936000000000007</v>
      </c>
      <c r="R78" s="54">
        <f t="shared" ref="R78" si="49">+N78+O78-P78-Q78</f>
        <v>5593.6979999999985</v>
      </c>
    </row>
    <row r="79" spans="1:18" ht="13.7" customHeight="1">
      <c r="A79" s="48" t="s">
        <v>175</v>
      </c>
      <c r="B79" s="54">
        <v>8163.7649999999994</v>
      </c>
      <c r="C79" s="54">
        <v>3704.1760000000004</v>
      </c>
      <c r="D79" s="54">
        <v>534.58699999999999</v>
      </c>
      <c r="E79" s="54">
        <v>5.6970000000000001</v>
      </c>
      <c r="F79" s="54">
        <f t="shared" ref="F79" si="50">+B79-C79-D79+E79</f>
        <v>3930.6989999999992</v>
      </c>
      <c r="G79" s="54">
        <v>975.38999999999942</v>
      </c>
      <c r="H79" s="54">
        <f t="shared" ref="H79" si="51">+F79+G79</f>
        <v>4906.0889999999981</v>
      </c>
      <c r="I79" s="54">
        <v>1166.481</v>
      </c>
      <c r="J79" s="54">
        <v>-203.83500000000026</v>
      </c>
      <c r="K79" s="54">
        <v>-211.14899999999989</v>
      </c>
      <c r="L79" s="54">
        <f t="shared" ref="L79" si="52">+H79-I79+J79+K79</f>
        <v>3324.6239999999984</v>
      </c>
      <c r="M79" s="54">
        <v>-203.83500000000001</v>
      </c>
      <c r="N79" s="54">
        <f t="shared" ref="N79" si="53">+L79-M79</f>
        <v>3528.4589999999985</v>
      </c>
      <c r="O79" s="54">
        <v>2273.2840000000001</v>
      </c>
      <c r="P79" s="54">
        <v>112.20399999999999</v>
      </c>
      <c r="Q79" s="54">
        <v>194.13800000000001</v>
      </c>
      <c r="R79" s="54">
        <f t="shared" ref="R79" si="54">+N79+O79-P79-Q79</f>
        <v>5495.4009999999989</v>
      </c>
    </row>
    <row r="80" spans="1:18" s="96" customFormat="1" ht="13.7" customHeight="1">
      <c r="A80" s="48" t="s">
        <v>176</v>
      </c>
      <c r="B80" s="54">
        <v>8220.9079999999994</v>
      </c>
      <c r="C80" s="54">
        <v>3647.402</v>
      </c>
      <c r="D80" s="54">
        <v>465.24300000000005</v>
      </c>
      <c r="E80" s="54">
        <v>6.8579999999999997</v>
      </c>
      <c r="F80" s="54">
        <f t="shared" ref="F80" si="55">+B80-C80-D80+E80</f>
        <v>4115.1209999999992</v>
      </c>
      <c r="G80" s="54">
        <v>1506.5930000000008</v>
      </c>
      <c r="H80" s="54">
        <f t="shared" ref="H80" si="56">+F80+G80</f>
        <v>5621.7139999999999</v>
      </c>
      <c r="I80" s="54">
        <v>1320.145</v>
      </c>
      <c r="J80" s="54">
        <v>-122.34300000000007</v>
      </c>
      <c r="K80" s="54">
        <v>-106.15199999999959</v>
      </c>
      <c r="L80" s="54">
        <f t="shared" ref="L80" si="57">+H80-I80+J80+K80</f>
        <v>4073.0740000000001</v>
      </c>
      <c r="M80" s="54">
        <v>-122.34299999999999</v>
      </c>
      <c r="N80" s="54">
        <f t="shared" ref="N80" si="58">+L80-M80</f>
        <v>4195.4170000000004</v>
      </c>
      <c r="O80" s="54">
        <v>16.662999999999997</v>
      </c>
      <c r="P80" s="54">
        <v>391.43799999999999</v>
      </c>
      <c r="Q80" s="54">
        <v>273.13</v>
      </c>
      <c r="R80" s="54">
        <f t="shared" ref="R80" si="59">+N80+O80-P80-Q80</f>
        <v>3547.5119999999997</v>
      </c>
    </row>
    <row r="81" spans="1:18" ht="13.7" customHeight="1">
      <c r="A81" s="48" t="s">
        <v>177</v>
      </c>
      <c r="B81" s="54">
        <v>8335.8829999999998</v>
      </c>
      <c r="C81" s="54">
        <v>3708.0379999999996</v>
      </c>
      <c r="D81" s="54">
        <v>475.22300000000007</v>
      </c>
      <c r="E81" s="54">
        <v>6.23</v>
      </c>
      <c r="F81" s="54">
        <f t="shared" ref="F81" si="60">+B81-C81-D81+E81</f>
        <v>4158.8519999999999</v>
      </c>
      <c r="G81" s="54">
        <v>1695.5710000000017</v>
      </c>
      <c r="H81" s="54">
        <f t="shared" ref="H81" si="61">+F81+G81</f>
        <v>5854.4230000000016</v>
      </c>
      <c r="I81" s="54">
        <v>1222.5609999999999</v>
      </c>
      <c r="J81" s="54">
        <v>-100.36700000000019</v>
      </c>
      <c r="K81" s="54">
        <v>-111.86700000000019</v>
      </c>
      <c r="L81" s="54">
        <f t="shared" ref="L81" si="62">+H81-I81+J81+K81</f>
        <v>4419.6280000000015</v>
      </c>
      <c r="M81" s="54">
        <v>-100.36699999999999</v>
      </c>
      <c r="N81" s="54">
        <f t="shared" ref="N81" si="63">+L81-M81</f>
        <v>4519.9950000000017</v>
      </c>
      <c r="O81" s="54">
        <v>3909.9309999999996</v>
      </c>
      <c r="P81" s="54">
        <v>387.298</v>
      </c>
      <c r="Q81" s="54">
        <v>221.17000000000002</v>
      </c>
      <c r="R81" s="54">
        <f t="shared" ref="R81" si="64">+N81+O81-P81-Q81</f>
        <v>7821.4580000000014</v>
      </c>
    </row>
    <row r="82" spans="1:18" ht="13.7" customHeight="1">
      <c r="A82" s="48" t="s">
        <v>178</v>
      </c>
      <c r="B82" s="54">
        <v>8344.7739999999994</v>
      </c>
      <c r="C82" s="54">
        <v>3745.9939999999997</v>
      </c>
      <c r="D82" s="54">
        <v>474.27699999999999</v>
      </c>
      <c r="E82" s="54">
        <v>6.0169999999999995</v>
      </c>
      <c r="F82" s="54">
        <f t="shared" ref="F82" si="65">+B82-C82-D82+E82</f>
        <v>4130.5199999999995</v>
      </c>
      <c r="G82" s="54">
        <v>1408.735999999999</v>
      </c>
      <c r="H82" s="54">
        <f t="shared" ref="H82" si="66">+F82+G82</f>
        <v>5539.2559999999985</v>
      </c>
      <c r="I82" s="54">
        <v>1062.3430000000001</v>
      </c>
      <c r="J82" s="54">
        <v>-26.323000000000093</v>
      </c>
      <c r="K82" s="54">
        <v>-108.10699999999997</v>
      </c>
      <c r="L82" s="54">
        <f t="shared" ref="L82" si="67">+H82-I82+J82+K82</f>
        <v>4342.4829999999984</v>
      </c>
      <c r="M82" s="54">
        <v>-26.323999999999998</v>
      </c>
      <c r="N82" s="54">
        <f t="shared" ref="N82" si="68">+L82-M82</f>
        <v>4368.806999999998</v>
      </c>
      <c r="O82" s="54">
        <v>3854.27</v>
      </c>
      <c r="P82" s="54">
        <v>229.43700000000001</v>
      </c>
      <c r="Q82" s="54">
        <v>17.281000000000002</v>
      </c>
      <c r="R82" s="54">
        <f t="shared" ref="R82" si="69">+N82+O82-P82-Q82</f>
        <v>7976.3589999999976</v>
      </c>
    </row>
    <row r="83" spans="1:18" ht="13.7" customHeight="1">
      <c r="A83" s="48" t="s">
        <v>179</v>
      </c>
      <c r="B83" s="54">
        <v>8392.1569999999992</v>
      </c>
      <c r="C83" s="54">
        <v>3778.4309999999996</v>
      </c>
      <c r="D83" s="54">
        <v>484.19099999999997</v>
      </c>
      <c r="E83" s="54">
        <v>5.891</v>
      </c>
      <c r="F83" s="54">
        <f t="shared" ref="F83" si="70">+B83-C83-D83+E83</f>
        <v>4135.4259999999995</v>
      </c>
      <c r="G83" s="54">
        <v>1609.7880000000005</v>
      </c>
      <c r="H83" s="54">
        <f t="shared" ref="H83" si="71">+F83+G83</f>
        <v>5745.2139999999999</v>
      </c>
      <c r="I83" s="54">
        <v>1162.9839999999999</v>
      </c>
      <c r="J83" s="54">
        <v>17.418999999999869</v>
      </c>
      <c r="K83" s="54">
        <v>-92.954999999999927</v>
      </c>
      <c r="L83" s="54">
        <f t="shared" ref="L83" si="72">+H83-I83+J83+K83</f>
        <v>4506.6939999999995</v>
      </c>
      <c r="M83" s="54">
        <v>17.417000000000002</v>
      </c>
      <c r="N83" s="54">
        <f t="shared" ref="N83" si="73">+L83-M83</f>
        <v>4489.2769999999991</v>
      </c>
      <c r="O83" s="54">
        <v>3863.9539999999997</v>
      </c>
      <c r="P83" s="54">
        <v>181.25</v>
      </c>
      <c r="Q83" s="54">
        <v>-78.468999999999994</v>
      </c>
      <c r="R83" s="54">
        <f t="shared" ref="R83" si="74">+N83+O83-P83-Q83</f>
        <v>8250.4499999999989</v>
      </c>
    </row>
    <row r="84" spans="1:18" ht="13.7" customHeight="1">
      <c r="A84" s="48" t="s">
        <v>180</v>
      </c>
      <c r="B84" s="54">
        <v>8390.4909999999982</v>
      </c>
      <c r="C84" s="54">
        <v>3815.7309999999998</v>
      </c>
      <c r="D84" s="54">
        <v>435.81600000000003</v>
      </c>
      <c r="E84" s="54">
        <v>4.694</v>
      </c>
      <c r="F84" s="54">
        <f t="shared" ref="F84" si="75">+B84-C84-D84+E84</f>
        <v>4143.637999999999</v>
      </c>
      <c r="G84" s="54">
        <v>1272.0999999999967</v>
      </c>
      <c r="H84" s="54">
        <f t="shared" ref="H84" si="76">+F84+G84</f>
        <v>5415.7379999999957</v>
      </c>
      <c r="I84" s="54">
        <v>1093.6799999999998</v>
      </c>
      <c r="J84" s="54">
        <v>-65.432999999999993</v>
      </c>
      <c r="K84" s="54">
        <v>-104.09700000000021</v>
      </c>
      <c r="L84" s="54">
        <f t="shared" ref="L84" si="77">+H84-I84+J84+K84</f>
        <v>4152.5279999999948</v>
      </c>
      <c r="M84" s="54">
        <v>-65.435000000000002</v>
      </c>
      <c r="N84" s="54">
        <f t="shared" ref="N84" si="78">+L84-M84</f>
        <v>4217.9629999999952</v>
      </c>
      <c r="O84" s="54">
        <v>3979.5729999999994</v>
      </c>
      <c r="P84" s="54">
        <v>241.89</v>
      </c>
      <c r="Q84" s="54">
        <v>-50.768000000000001</v>
      </c>
      <c r="R84" s="54">
        <f t="shared" ref="R84" si="79">+N84+O84-P84-Q84</f>
        <v>8006.4139999999943</v>
      </c>
    </row>
    <row r="85" spans="1:18" ht="13.7" customHeight="1">
      <c r="A85" s="48" t="s">
        <v>181</v>
      </c>
      <c r="B85" s="54">
        <v>8363.982</v>
      </c>
      <c r="C85" s="54">
        <v>3842.848</v>
      </c>
      <c r="D85" s="54">
        <v>440.96699999999998</v>
      </c>
      <c r="E85" s="54">
        <v>5.1920000000000002</v>
      </c>
      <c r="F85" s="54">
        <f t="shared" ref="F85" si="80">+B85-C85-D85+E85</f>
        <v>4085.3589999999999</v>
      </c>
      <c r="G85" s="54">
        <v>1264.4110000000001</v>
      </c>
      <c r="H85" s="54">
        <f t="shared" ref="H85" si="81">+F85+G85</f>
        <v>5349.77</v>
      </c>
      <c r="I85" s="54">
        <v>1037.402</v>
      </c>
      <c r="J85" s="54">
        <v>-71.067000000000007</v>
      </c>
      <c r="K85" s="54">
        <v>-47.265000000000327</v>
      </c>
      <c r="L85" s="54">
        <f t="shared" ref="L85" si="82">+H85-I85+J85+K85</f>
        <v>4194.0360000000001</v>
      </c>
      <c r="M85" s="54">
        <v>-71.069000000000003</v>
      </c>
      <c r="N85" s="54">
        <f t="shared" ref="N85" si="83">+L85-M85</f>
        <v>4265.1050000000005</v>
      </c>
      <c r="O85" s="54">
        <v>95.882000000000005</v>
      </c>
      <c r="P85" s="54">
        <v>199.22499999999999</v>
      </c>
      <c r="Q85" s="54">
        <v>-26.652000000000001</v>
      </c>
      <c r="R85" s="54">
        <f t="shared" ref="R85" si="84">+N85+O85-P85-Q85</f>
        <v>4188.4139999999998</v>
      </c>
    </row>
    <row r="86" spans="1:18" s="96" customFormat="1" ht="13.7" customHeight="1">
      <c r="A86" s="48" t="s">
        <v>182</v>
      </c>
      <c r="B86" s="54">
        <v>8414.4140000000007</v>
      </c>
      <c r="C86" s="54">
        <v>3869.7719999999999</v>
      </c>
      <c r="D86" s="54">
        <v>453.41100000000006</v>
      </c>
      <c r="E86" s="54">
        <v>4.7690000000000001</v>
      </c>
      <c r="F86" s="54">
        <f t="shared" ref="F86" si="85">+B86-C86-D86+E86</f>
        <v>4096.0000000000009</v>
      </c>
      <c r="G86" s="54">
        <v>1952.4900000000016</v>
      </c>
      <c r="H86" s="54">
        <f t="shared" ref="H86" si="86">+F86+G86</f>
        <v>6048.4900000000025</v>
      </c>
      <c r="I86" s="54">
        <v>1139.8339999999998</v>
      </c>
      <c r="J86" s="54">
        <v>-108.71599999999989</v>
      </c>
      <c r="K86" s="54">
        <v>-17.309000000000196</v>
      </c>
      <c r="L86" s="54">
        <f t="shared" ref="L86" si="87">+H86-I86+J86+K86</f>
        <v>4782.6310000000021</v>
      </c>
      <c r="M86" s="54">
        <v>-108.71700000000001</v>
      </c>
      <c r="N86" s="54">
        <f t="shared" ref="N86" si="88">+L86-M86</f>
        <v>4891.3480000000018</v>
      </c>
      <c r="O86" s="54">
        <v>1075.0740000000001</v>
      </c>
      <c r="P86" s="54">
        <v>407.91499999999996</v>
      </c>
      <c r="Q86" s="54">
        <v>-38.871000000000002</v>
      </c>
      <c r="R86" s="54">
        <f t="shared" ref="R86" si="89">+N86+O86-P86-Q86</f>
        <v>5597.3780000000024</v>
      </c>
    </row>
    <row r="87" spans="1:18" s="96" customFormat="1" ht="13.7" customHeight="1">
      <c r="A87" s="48" t="s">
        <v>183</v>
      </c>
      <c r="B87" s="54">
        <v>8504.1090000000004</v>
      </c>
      <c r="C87" s="54">
        <v>3905.9140000000002</v>
      </c>
      <c r="D87" s="54">
        <v>454.69600000000003</v>
      </c>
      <c r="E87" s="54">
        <v>5.0389999999999997</v>
      </c>
      <c r="F87" s="54">
        <f t="shared" ref="F87" si="90">+B87-C87-D87+E87</f>
        <v>4148.5379999999996</v>
      </c>
      <c r="G87" s="54">
        <v>1813.5370000000003</v>
      </c>
      <c r="H87" s="54">
        <f t="shared" ref="H87" si="91">+F87+G87</f>
        <v>5962.0749999999998</v>
      </c>
      <c r="I87" s="54">
        <v>1303.952</v>
      </c>
      <c r="J87" s="54">
        <v>-106.47699999999986</v>
      </c>
      <c r="K87" s="54">
        <v>-6.6730000000006839</v>
      </c>
      <c r="L87" s="54">
        <f t="shared" ref="L87" si="92">+H87-I87+J87+K87</f>
        <v>4544.972999999999</v>
      </c>
      <c r="M87" s="54">
        <v>-106.47799999999999</v>
      </c>
      <c r="N87" s="54">
        <f t="shared" ref="N87" si="93">+L87-M87</f>
        <v>4651.4509999999991</v>
      </c>
      <c r="O87" s="54">
        <v>912.80599999999981</v>
      </c>
      <c r="P87" s="54">
        <v>127.39100000000001</v>
      </c>
      <c r="Q87" s="54">
        <v>-125.393</v>
      </c>
      <c r="R87" s="54">
        <f t="shared" ref="R87" si="94">+N87+O87-P87-Q87</f>
        <v>5562.2589999999991</v>
      </c>
    </row>
    <row r="88" spans="1:18" ht="13.7" customHeight="1">
      <c r="A88" s="25" t="s">
        <v>184</v>
      </c>
      <c r="B88" s="56">
        <v>8449.7659999999996</v>
      </c>
      <c r="C88" s="54">
        <v>3970.5219999999999</v>
      </c>
      <c r="D88" s="54">
        <v>446.71600000000001</v>
      </c>
      <c r="E88" s="54">
        <v>5.032</v>
      </c>
      <c r="F88" s="54">
        <f t="shared" ref="F88" si="95">+B88-C88-D88+E88</f>
        <v>4037.56</v>
      </c>
      <c r="G88" s="54">
        <v>2308.1640000000007</v>
      </c>
      <c r="H88" s="54">
        <f t="shared" ref="H88" si="96">+F88+G88</f>
        <v>6345.7240000000002</v>
      </c>
      <c r="I88" s="54">
        <v>1481.29</v>
      </c>
      <c r="J88" s="54">
        <v>-83.175999999999931</v>
      </c>
      <c r="K88" s="54">
        <v>-4.3109999999996944</v>
      </c>
      <c r="L88" s="54">
        <f t="shared" ref="L88" si="97">+H88-I88+J88+K88</f>
        <v>4776.9470000000001</v>
      </c>
      <c r="M88" s="54">
        <v>-83.176999999999992</v>
      </c>
      <c r="N88" s="54">
        <f t="shared" ref="N88" si="98">+L88-M88</f>
        <v>4860.1239999999998</v>
      </c>
      <c r="O88" s="54">
        <v>1043.8979999999999</v>
      </c>
      <c r="P88" s="54">
        <v>188.36200000000002</v>
      </c>
      <c r="Q88" s="54">
        <v>-134.732</v>
      </c>
      <c r="R88" s="57">
        <f t="shared" ref="R88" si="99">+N88+O88-P88-Q88</f>
        <v>5850.3919999999998</v>
      </c>
    </row>
    <row r="89" spans="1:18" ht="13.7" customHeight="1">
      <c r="A89" s="48" t="s">
        <v>185</v>
      </c>
      <c r="B89" s="54">
        <v>8568.1530000000002</v>
      </c>
      <c r="C89" s="54">
        <v>3957.6390000000001</v>
      </c>
      <c r="D89" s="54">
        <v>443.80400000000003</v>
      </c>
      <c r="E89" s="54">
        <v>5.04</v>
      </c>
      <c r="F89" s="54">
        <f t="shared" ref="F89:F90" si="100">+B89-C89-D89+E89</f>
        <v>4171.75</v>
      </c>
      <c r="G89" s="54">
        <v>2190.8449999999975</v>
      </c>
      <c r="H89" s="54">
        <f t="shared" ref="H89:H90" si="101">+F89+G89</f>
        <v>6362.5949999999975</v>
      </c>
      <c r="I89" s="54">
        <v>1481.8510000000001</v>
      </c>
      <c r="J89" s="54">
        <v>-76.432999999999538</v>
      </c>
      <c r="K89" s="54">
        <v>-30.421000000000276</v>
      </c>
      <c r="L89" s="54">
        <f t="shared" ref="L89:L90" si="102">+H89-I89+J89+K89</f>
        <v>4773.8899999999976</v>
      </c>
      <c r="M89" s="54">
        <v>-76.433999999999997</v>
      </c>
      <c r="N89" s="54">
        <f t="shared" ref="N89:N90" si="103">+L89-M89</f>
        <v>4850.3239999999978</v>
      </c>
      <c r="O89" s="54">
        <v>1037.2750000000001</v>
      </c>
      <c r="P89" s="54">
        <v>220.18799999999999</v>
      </c>
      <c r="Q89" s="54">
        <v>-137.91300000000001</v>
      </c>
      <c r="R89" s="54">
        <f t="shared" ref="R89:R90" si="104">+N89+O89-P89-Q89</f>
        <v>5805.3239999999987</v>
      </c>
    </row>
    <row r="90" spans="1:18" ht="13.7" customHeight="1">
      <c r="A90" s="48" t="s">
        <v>186</v>
      </c>
      <c r="B90" s="54">
        <v>8628.5850000000009</v>
      </c>
      <c r="C90" s="54">
        <v>3946.355</v>
      </c>
      <c r="D90" s="54">
        <v>441.82299999999998</v>
      </c>
      <c r="E90" s="54">
        <v>5.0350000000000001</v>
      </c>
      <c r="F90" s="54">
        <f t="shared" si="100"/>
        <v>4245.4420000000009</v>
      </c>
      <c r="G90" s="54">
        <v>2542.58</v>
      </c>
      <c r="H90" s="54">
        <f t="shared" si="101"/>
        <v>6788.0220000000008</v>
      </c>
      <c r="I90" s="54">
        <v>1483.4910000000002</v>
      </c>
      <c r="J90" s="54">
        <v>-129.03299999999945</v>
      </c>
      <c r="K90" s="54">
        <v>-41.061999999999898</v>
      </c>
      <c r="L90" s="54">
        <f t="shared" si="102"/>
        <v>5134.4360000000015</v>
      </c>
      <c r="M90" s="54">
        <v>-129.03399999999999</v>
      </c>
      <c r="N90" s="54">
        <f t="shared" si="103"/>
        <v>5263.4700000000012</v>
      </c>
      <c r="O90" s="54">
        <v>1263.9880000000001</v>
      </c>
      <c r="P90" s="54">
        <v>238.874</v>
      </c>
      <c r="Q90" s="54">
        <v>-140.00799999999998</v>
      </c>
      <c r="R90" s="54">
        <f t="shared" si="104"/>
        <v>6428.5920000000015</v>
      </c>
    </row>
    <row r="91" spans="1:18" ht="13.7" customHeight="1" thickBot="1">
      <c r="A91" s="103" t="s">
        <v>188</v>
      </c>
      <c r="B91" s="90">
        <v>8764.6180000000004</v>
      </c>
      <c r="C91" s="91">
        <v>3950.82</v>
      </c>
      <c r="D91" s="91">
        <v>443.39800000000002</v>
      </c>
      <c r="E91" s="91">
        <v>5.0490000000000004</v>
      </c>
      <c r="F91" s="91">
        <f t="shared" ref="F91" si="105">+B91-C91-D91+E91</f>
        <v>4375.4490000000005</v>
      </c>
      <c r="G91" s="91">
        <v>2505.9120000000003</v>
      </c>
      <c r="H91" s="91">
        <f t="shared" ref="H91" si="106">+F91+G91</f>
        <v>6881.3610000000008</v>
      </c>
      <c r="I91" s="91">
        <v>1477.3969999999999</v>
      </c>
      <c r="J91" s="91">
        <v>-214.4650000000006</v>
      </c>
      <c r="K91" s="91">
        <v>-83.899000000000342</v>
      </c>
      <c r="L91" s="91">
        <f t="shared" ref="L91" si="107">+H91-I91+J91+K91</f>
        <v>5105.5999999999995</v>
      </c>
      <c r="M91" s="91">
        <v>-214.46499999999997</v>
      </c>
      <c r="N91" s="91">
        <f t="shared" ref="N91" si="108">+L91-M91</f>
        <v>5320.0649999999996</v>
      </c>
      <c r="O91" s="91">
        <v>1427.7690000000002</v>
      </c>
      <c r="P91" s="91">
        <v>506.15499999999997</v>
      </c>
      <c r="Q91" s="91">
        <v>-81.216000000000008</v>
      </c>
      <c r="R91" s="92">
        <f t="shared" ref="R91" si="109">+N91+O91-P91-Q91</f>
        <v>6322.8950000000004</v>
      </c>
    </row>
    <row r="92" spans="1:18" ht="13.7" customHeight="1" thickTop="1"/>
    <row r="93" spans="1:18" ht="13.7" customHeight="1"/>
    <row r="94" spans="1:18" ht="13.7" customHeight="1"/>
    <row r="95" spans="1:18" ht="13.7" customHeight="1"/>
    <row r="96" spans="1:18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</sheetData>
  <phoneticPr fontId="0" type="noConversion"/>
  <pageMargins left="0.75" right="0.75" top="1" bottom="1" header="0.5" footer="0.5"/>
  <pageSetup paperSize="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showGridLines="0" topLeftCell="A73" zoomScale="75" workbookViewId="0">
      <selection activeCell="A91" sqref="A91"/>
    </sheetView>
  </sheetViews>
  <sheetFormatPr defaultColWidth="9.140625" defaultRowHeight="11.25"/>
  <cols>
    <col min="1" max="1" width="9.140625" style="1"/>
    <col min="2" max="2" width="11.5703125" style="1" customWidth="1"/>
    <col min="3" max="3" width="10" style="1" customWidth="1"/>
    <col min="4" max="5" width="9.140625" style="1"/>
    <col min="6" max="8" width="11.28515625" style="1" customWidth="1"/>
    <col min="9" max="9" width="9.85546875" style="1" customWidth="1"/>
    <col min="10" max="10" width="12.140625" style="1" customWidth="1"/>
    <col min="11" max="11" width="11.7109375" style="1" customWidth="1"/>
    <col min="12" max="13" width="10.85546875" style="1" customWidth="1"/>
    <col min="14" max="16" width="9.85546875" style="1" customWidth="1"/>
    <col min="17" max="17" width="11.28515625" style="1" customWidth="1"/>
    <col min="18" max="18" width="9.140625" style="1"/>
    <col min="19" max="19" width="10.85546875" style="1" customWidth="1"/>
    <col min="20" max="20" width="9.140625" style="1"/>
    <col min="21" max="21" width="15.5703125" style="1" customWidth="1"/>
    <col min="22" max="22" width="16.28515625" style="1" customWidth="1"/>
    <col min="23" max="16384" width="9.140625" style="1"/>
  </cols>
  <sheetData>
    <row r="1" spans="1:22" ht="12.75">
      <c r="A1" s="16" t="s">
        <v>33</v>
      </c>
      <c r="B1" s="3"/>
    </row>
    <row r="2" spans="1:22" ht="9.75" customHeight="1">
      <c r="A2" s="20"/>
      <c r="B2" s="3"/>
    </row>
    <row r="3" spans="1:22" ht="12.75">
      <c r="A3" s="21" t="s">
        <v>68</v>
      </c>
      <c r="B3" s="3"/>
    </row>
    <row r="4" spans="1:22" ht="12.75">
      <c r="A4" s="104" t="s">
        <v>76</v>
      </c>
      <c r="B4" s="3"/>
    </row>
    <row r="5" spans="1:22" ht="14.25">
      <c r="A5" s="16" t="s">
        <v>71</v>
      </c>
      <c r="B5" s="3"/>
    </row>
    <row r="6" spans="1:22" ht="12" thickBot="1">
      <c r="C6" s="4"/>
      <c r="D6" s="4"/>
      <c r="E6" s="4"/>
      <c r="G6" s="4"/>
      <c r="H6" s="4"/>
      <c r="K6" s="4"/>
      <c r="Q6" s="4"/>
      <c r="T6" s="4"/>
      <c r="U6" s="4"/>
    </row>
    <row r="7" spans="1:22" s="4" customFormat="1">
      <c r="A7" s="100"/>
      <c r="B7" s="37" t="s">
        <v>11</v>
      </c>
      <c r="C7" s="32" t="s">
        <v>12</v>
      </c>
      <c r="D7" s="32" t="s">
        <v>13</v>
      </c>
      <c r="E7" s="32" t="s">
        <v>14</v>
      </c>
      <c r="F7" s="32" t="s">
        <v>15</v>
      </c>
      <c r="G7" s="32" t="s">
        <v>13</v>
      </c>
      <c r="H7" s="32" t="s">
        <v>14</v>
      </c>
      <c r="I7" s="32" t="s">
        <v>16</v>
      </c>
      <c r="J7" s="32" t="s">
        <v>3</v>
      </c>
      <c r="K7" s="32" t="s">
        <v>17</v>
      </c>
      <c r="L7" s="32" t="s">
        <v>18</v>
      </c>
      <c r="M7" s="32" t="s">
        <v>19</v>
      </c>
      <c r="N7" s="32" t="s">
        <v>5</v>
      </c>
      <c r="O7" s="32" t="s">
        <v>23</v>
      </c>
      <c r="P7" s="32" t="s">
        <v>24</v>
      </c>
      <c r="Q7" s="32" t="s">
        <v>6</v>
      </c>
      <c r="R7" s="32" t="s">
        <v>7</v>
      </c>
      <c r="S7" s="32" t="s">
        <v>8</v>
      </c>
      <c r="T7" s="32" t="s">
        <v>9</v>
      </c>
      <c r="U7" s="32" t="s">
        <v>32</v>
      </c>
      <c r="V7" s="38" t="s">
        <v>10</v>
      </c>
    </row>
    <row r="8" spans="1:22" s="4" customFormat="1" ht="101.25">
      <c r="A8" s="100" t="s">
        <v>101</v>
      </c>
      <c r="B8" s="39" t="s">
        <v>42</v>
      </c>
      <c r="C8" s="35" t="s">
        <v>56</v>
      </c>
      <c r="D8" s="35" t="s">
        <v>57</v>
      </c>
      <c r="E8" s="35" t="s">
        <v>58</v>
      </c>
      <c r="F8" s="35" t="s">
        <v>59</v>
      </c>
      <c r="G8" s="35" t="s">
        <v>57</v>
      </c>
      <c r="H8" s="35" t="s">
        <v>58</v>
      </c>
      <c r="I8" s="35" t="s">
        <v>60</v>
      </c>
      <c r="J8" s="35" t="s">
        <v>61</v>
      </c>
      <c r="K8" s="35" t="s">
        <v>62</v>
      </c>
      <c r="L8" s="35" t="s">
        <v>63</v>
      </c>
      <c r="M8" s="35" t="s">
        <v>64</v>
      </c>
      <c r="N8" s="35" t="s">
        <v>73</v>
      </c>
      <c r="O8" s="35" t="s">
        <v>77</v>
      </c>
      <c r="P8" s="35" t="s">
        <v>78</v>
      </c>
      <c r="Q8" s="35" t="s">
        <v>51</v>
      </c>
      <c r="R8" s="35" t="s">
        <v>52</v>
      </c>
      <c r="S8" s="35" t="s">
        <v>66</v>
      </c>
      <c r="T8" s="35" t="s">
        <v>172</v>
      </c>
      <c r="U8" s="35" t="s">
        <v>67</v>
      </c>
      <c r="V8" s="40" t="s">
        <v>174</v>
      </c>
    </row>
    <row r="9" spans="1:22" s="55" customFormat="1" ht="13.7" customHeight="1">
      <c r="A9" s="5" t="s">
        <v>102</v>
      </c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7"/>
    </row>
    <row r="10" spans="1:22" s="55" customFormat="1" ht="13.7" customHeight="1">
      <c r="A10" s="5" t="s">
        <v>103</v>
      </c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7"/>
    </row>
    <row r="11" spans="1:22" s="55" customFormat="1" ht="13.7" customHeight="1">
      <c r="A11" s="5" t="s">
        <v>104</v>
      </c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7"/>
    </row>
    <row r="12" spans="1:22" s="55" customFormat="1" ht="13.7" customHeight="1">
      <c r="A12" s="5" t="s">
        <v>105</v>
      </c>
      <c r="B12" s="56">
        <v>18338.513999999999</v>
      </c>
      <c r="C12" s="54">
        <v>15896.880999999999</v>
      </c>
      <c r="D12" s="54">
        <v>0</v>
      </c>
      <c r="E12" s="54">
        <v>414.03099999999995</v>
      </c>
      <c r="F12" s="54">
        <f t="shared" ref="F12" si="0">+B12-C12-D12+E12</f>
        <v>2855.6639999999998</v>
      </c>
      <c r="G12" s="54">
        <v>16641.243999999999</v>
      </c>
      <c r="H12" s="54">
        <v>1621.931</v>
      </c>
      <c r="I12" s="54">
        <v>-2468.4230000000007</v>
      </c>
      <c r="J12" s="54">
        <f t="shared" ref="J12" si="1">+F12+G12-H12+I12</f>
        <v>15406.553999999998</v>
      </c>
      <c r="K12" s="54">
        <v>10646.991</v>
      </c>
      <c r="L12" s="54">
        <v>-13674.493</v>
      </c>
      <c r="M12" s="54">
        <v>-1438.769</v>
      </c>
      <c r="N12" s="54">
        <f>+J12+K12+L12+M12+O12</f>
        <v>23716.977999999996</v>
      </c>
      <c r="O12" s="54">
        <v>12776.695</v>
      </c>
      <c r="P12" s="54">
        <f t="shared" ref="P12" si="2">+N12-O12</f>
        <v>10940.282999999996</v>
      </c>
      <c r="Q12" s="54">
        <v>21562.936000000002</v>
      </c>
      <c r="R12" s="54">
        <f t="shared" ref="R12" si="3">+N12-Q12</f>
        <v>2154.041999999994</v>
      </c>
      <c r="S12" s="54">
        <v>176.404</v>
      </c>
      <c r="T12" s="54">
        <v>5907.7670000000007</v>
      </c>
      <c r="U12" s="54">
        <v>48.448999999999998</v>
      </c>
      <c r="V12" s="57">
        <f t="shared" ref="V12" si="4">+R12+S12-T12-U12</f>
        <v>-3625.7700000000068</v>
      </c>
    </row>
    <row r="13" spans="1:22" s="55" customFormat="1" ht="13.7" customHeight="1">
      <c r="A13" s="5" t="s">
        <v>106</v>
      </c>
      <c r="B13" s="56">
        <v>18723.022999999997</v>
      </c>
      <c r="C13" s="54">
        <v>16191.874</v>
      </c>
      <c r="D13" s="54">
        <v>0</v>
      </c>
      <c r="E13" s="54">
        <v>386.89099999999996</v>
      </c>
      <c r="F13" s="54">
        <f t="shared" ref="F13:F70" si="5">+B13-C13-D13+E13</f>
        <v>2918.0399999999977</v>
      </c>
      <c r="G13" s="54">
        <v>16776.808000000001</v>
      </c>
      <c r="H13" s="54">
        <v>1564.2040000000002</v>
      </c>
      <c r="I13" s="54">
        <v>-2486.0510000000004</v>
      </c>
      <c r="J13" s="54">
        <f t="shared" ref="J13:J70" si="6">+F13+G13-H13+I13</f>
        <v>15644.592999999997</v>
      </c>
      <c r="K13" s="54">
        <v>10822.621999999999</v>
      </c>
      <c r="L13" s="54">
        <v>-13876.663999999997</v>
      </c>
      <c r="M13" s="54">
        <v>-1220.3820000000001</v>
      </c>
      <c r="N13" s="54">
        <f t="shared" ref="N13:N70" si="7">+J13+K13+L13+M13+O13</f>
        <v>24376.545999999998</v>
      </c>
      <c r="O13" s="54">
        <v>13006.376999999999</v>
      </c>
      <c r="P13" s="54">
        <f t="shared" ref="P13:P70" si="8">+N13-O13</f>
        <v>11370.169</v>
      </c>
      <c r="Q13" s="54">
        <v>21986.893</v>
      </c>
      <c r="R13" s="54">
        <f t="shared" ref="R13:R70" si="9">+N13-Q13</f>
        <v>2389.6529999999984</v>
      </c>
      <c r="S13" s="54">
        <v>220.49100000000021</v>
      </c>
      <c r="T13" s="54">
        <v>6421.3230000000003</v>
      </c>
      <c r="U13" s="54">
        <v>41.54</v>
      </c>
      <c r="V13" s="57">
        <f t="shared" ref="V13:V70" si="10">+R13+S13-T13-U13</f>
        <v>-3852.7190000000019</v>
      </c>
    </row>
    <row r="14" spans="1:22" s="55" customFormat="1" ht="13.7" customHeight="1">
      <c r="A14" s="5" t="s">
        <v>107</v>
      </c>
      <c r="B14" s="56">
        <v>19251.857</v>
      </c>
      <c r="C14" s="54">
        <v>16591.674999999999</v>
      </c>
      <c r="D14" s="54">
        <v>0</v>
      </c>
      <c r="E14" s="54">
        <v>330.57100000000003</v>
      </c>
      <c r="F14" s="54">
        <f t="shared" si="5"/>
        <v>2990.7530000000006</v>
      </c>
      <c r="G14" s="54">
        <v>16871.241000000002</v>
      </c>
      <c r="H14" s="54">
        <v>1502.6209999999999</v>
      </c>
      <c r="I14" s="54">
        <v>-2578.748</v>
      </c>
      <c r="J14" s="54">
        <f t="shared" si="6"/>
        <v>15780.625000000004</v>
      </c>
      <c r="K14" s="54">
        <v>10971.237999999999</v>
      </c>
      <c r="L14" s="54">
        <v>-14222.293999999998</v>
      </c>
      <c r="M14" s="54">
        <v>-1611.826</v>
      </c>
      <c r="N14" s="54">
        <f t="shared" si="7"/>
        <v>24285.450000000004</v>
      </c>
      <c r="O14" s="54">
        <v>13367.707</v>
      </c>
      <c r="P14" s="54">
        <f t="shared" si="8"/>
        <v>10917.743000000004</v>
      </c>
      <c r="Q14" s="54">
        <v>22732.767</v>
      </c>
      <c r="R14" s="54">
        <f t="shared" si="9"/>
        <v>1552.6830000000045</v>
      </c>
      <c r="S14" s="54">
        <v>172.24400000000014</v>
      </c>
      <c r="T14" s="54">
        <v>5923.2249999999995</v>
      </c>
      <c r="U14" s="54">
        <v>47.183</v>
      </c>
      <c r="V14" s="57">
        <f t="shared" si="10"/>
        <v>-4245.4809999999952</v>
      </c>
    </row>
    <row r="15" spans="1:22" s="55" customFormat="1" ht="13.7" customHeight="1">
      <c r="A15" s="5" t="s">
        <v>108</v>
      </c>
      <c r="B15" s="56">
        <v>19855.760999999999</v>
      </c>
      <c r="C15" s="54">
        <v>17114.463</v>
      </c>
      <c r="D15" s="54">
        <v>0</v>
      </c>
      <c r="E15" s="54">
        <v>310.11799999999999</v>
      </c>
      <c r="F15" s="54">
        <f t="shared" si="5"/>
        <v>3051.4159999999988</v>
      </c>
      <c r="G15" s="54">
        <v>16972.446000000004</v>
      </c>
      <c r="H15" s="54">
        <v>1582.3530000000001</v>
      </c>
      <c r="I15" s="54">
        <v>-2595.346</v>
      </c>
      <c r="J15" s="54">
        <f t="shared" si="6"/>
        <v>15846.163000000002</v>
      </c>
      <c r="K15" s="54">
        <v>11613.927</v>
      </c>
      <c r="L15" s="54">
        <v>-14644.559999999996</v>
      </c>
      <c r="M15" s="54">
        <v>-1637.7360000000003</v>
      </c>
      <c r="N15" s="54">
        <f t="shared" si="7"/>
        <v>24885.907000000007</v>
      </c>
      <c r="O15" s="54">
        <v>13708.112999999998</v>
      </c>
      <c r="P15" s="54">
        <f t="shared" si="8"/>
        <v>11177.794000000009</v>
      </c>
      <c r="Q15" s="54">
        <v>23401.749</v>
      </c>
      <c r="R15" s="54">
        <f t="shared" si="9"/>
        <v>1484.1580000000067</v>
      </c>
      <c r="S15" s="54">
        <v>239.75199999999995</v>
      </c>
      <c r="T15" s="54">
        <v>6001.8179999999993</v>
      </c>
      <c r="U15" s="54">
        <v>72.471000000000004</v>
      </c>
      <c r="V15" s="57">
        <f t="shared" si="10"/>
        <v>-4350.3789999999917</v>
      </c>
    </row>
    <row r="16" spans="1:22" s="55" customFormat="1" ht="13.7" customHeight="1">
      <c r="A16" s="5" t="s">
        <v>109</v>
      </c>
      <c r="B16" s="56">
        <v>20508.89</v>
      </c>
      <c r="C16" s="54">
        <v>17627.815000000002</v>
      </c>
      <c r="D16" s="54">
        <v>0</v>
      </c>
      <c r="E16" s="54">
        <v>249.72200000000001</v>
      </c>
      <c r="F16" s="54">
        <f t="shared" si="5"/>
        <v>3130.7969999999973</v>
      </c>
      <c r="G16" s="54">
        <v>17231.080999999998</v>
      </c>
      <c r="H16" s="54">
        <v>1524.9490000000001</v>
      </c>
      <c r="I16" s="54">
        <v>-2736.26</v>
      </c>
      <c r="J16" s="54">
        <f t="shared" si="6"/>
        <v>16100.668999999996</v>
      </c>
      <c r="K16" s="54">
        <v>11999.009000000002</v>
      </c>
      <c r="L16" s="54">
        <v>-15148.446</v>
      </c>
      <c r="M16" s="54">
        <v>-1653.6390000000004</v>
      </c>
      <c r="N16" s="54">
        <f t="shared" si="7"/>
        <v>25436.131999999998</v>
      </c>
      <c r="O16" s="54">
        <v>14138.539000000001</v>
      </c>
      <c r="P16" s="54">
        <f t="shared" si="8"/>
        <v>11297.592999999997</v>
      </c>
      <c r="Q16" s="54">
        <v>24226.670000000002</v>
      </c>
      <c r="R16" s="54">
        <f t="shared" si="9"/>
        <v>1209.4619999999959</v>
      </c>
      <c r="S16" s="54">
        <v>343.72700000000009</v>
      </c>
      <c r="T16" s="54">
        <v>5921.125</v>
      </c>
      <c r="U16" s="54">
        <v>-237.86700000000002</v>
      </c>
      <c r="V16" s="57">
        <f t="shared" si="10"/>
        <v>-4130.0690000000041</v>
      </c>
    </row>
    <row r="17" spans="1:22" s="55" customFormat="1" ht="13.7" customHeight="1">
      <c r="A17" s="5" t="s">
        <v>110</v>
      </c>
      <c r="B17" s="56">
        <v>20684.832999999999</v>
      </c>
      <c r="C17" s="54">
        <v>17769.829000000002</v>
      </c>
      <c r="D17" s="54">
        <v>0</v>
      </c>
      <c r="E17" s="54">
        <v>263.14799999999997</v>
      </c>
      <c r="F17" s="54">
        <f t="shared" si="5"/>
        <v>3178.1519999999973</v>
      </c>
      <c r="G17" s="54">
        <v>17247.241999999998</v>
      </c>
      <c r="H17" s="54">
        <v>1659.818</v>
      </c>
      <c r="I17" s="54">
        <v>-2809.4619999999995</v>
      </c>
      <c r="J17" s="54">
        <f t="shared" si="6"/>
        <v>15956.113999999998</v>
      </c>
      <c r="K17" s="54">
        <v>12226.643</v>
      </c>
      <c r="L17" s="54">
        <v>-15453.405999999997</v>
      </c>
      <c r="M17" s="54">
        <v>-1977.4769999999999</v>
      </c>
      <c r="N17" s="54">
        <f t="shared" si="7"/>
        <v>25182.639999999999</v>
      </c>
      <c r="O17" s="54">
        <v>14430.766</v>
      </c>
      <c r="P17" s="54">
        <f t="shared" si="8"/>
        <v>10751.874</v>
      </c>
      <c r="Q17" s="54">
        <v>24737.675999999999</v>
      </c>
      <c r="R17" s="54">
        <f t="shared" si="9"/>
        <v>444.96399999999994</v>
      </c>
      <c r="S17" s="54">
        <v>285.13500000000022</v>
      </c>
      <c r="T17" s="54">
        <v>5292.1729999999989</v>
      </c>
      <c r="U17" s="54">
        <v>-235.63500000000002</v>
      </c>
      <c r="V17" s="57">
        <f t="shared" si="10"/>
        <v>-4326.4389999999985</v>
      </c>
    </row>
    <row r="18" spans="1:22" s="55" customFormat="1" ht="13.7" customHeight="1">
      <c r="A18" s="5" t="s">
        <v>111</v>
      </c>
      <c r="B18" s="56">
        <v>21121.957000000002</v>
      </c>
      <c r="C18" s="54">
        <v>18174.632000000001</v>
      </c>
      <c r="D18" s="54">
        <v>0</v>
      </c>
      <c r="E18" s="54">
        <v>262.98700000000002</v>
      </c>
      <c r="F18" s="54">
        <f t="shared" si="5"/>
        <v>3210.3120000000008</v>
      </c>
      <c r="G18" s="54">
        <v>17564.146000000001</v>
      </c>
      <c r="H18" s="54">
        <v>1636.8209999999999</v>
      </c>
      <c r="I18" s="54">
        <v>-2941.6660000000002</v>
      </c>
      <c r="J18" s="54">
        <f t="shared" si="6"/>
        <v>16195.971000000001</v>
      </c>
      <c r="K18" s="54">
        <v>12410.634</v>
      </c>
      <c r="L18" s="54">
        <v>-15864.873000000003</v>
      </c>
      <c r="M18" s="54">
        <v>-1831.2919999999999</v>
      </c>
      <c r="N18" s="54">
        <f t="shared" si="7"/>
        <v>25717.339999999997</v>
      </c>
      <c r="O18" s="54">
        <v>14806.899999999998</v>
      </c>
      <c r="P18" s="54">
        <f t="shared" si="8"/>
        <v>10910.439999999999</v>
      </c>
      <c r="Q18" s="54">
        <v>25385.33</v>
      </c>
      <c r="R18" s="54">
        <f t="shared" si="9"/>
        <v>332.00999999999476</v>
      </c>
      <c r="S18" s="54">
        <v>249.08199999999988</v>
      </c>
      <c r="T18" s="54">
        <v>5918.4199999999992</v>
      </c>
      <c r="U18" s="54">
        <v>-227.29299999999998</v>
      </c>
      <c r="V18" s="57">
        <f t="shared" si="10"/>
        <v>-5110.0350000000053</v>
      </c>
    </row>
    <row r="19" spans="1:22" s="55" customFormat="1" ht="13.7" customHeight="1">
      <c r="A19" s="5" t="s">
        <v>112</v>
      </c>
      <c r="B19" s="56">
        <v>21383.691999999999</v>
      </c>
      <c r="C19" s="54">
        <v>18420.594000000001</v>
      </c>
      <c r="D19" s="54">
        <v>0</v>
      </c>
      <c r="E19" s="54">
        <v>278.73099999999999</v>
      </c>
      <c r="F19" s="54">
        <f t="shared" si="5"/>
        <v>3241.8289999999979</v>
      </c>
      <c r="G19" s="54">
        <v>17881.309999999998</v>
      </c>
      <c r="H19" s="54">
        <v>1624.548</v>
      </c>
      <c r="I19" s="54">
        <v>-2949.7340000000004</v>
      </c>
      <c r="J19" s="54">
        <f t="shared" si="6"/>
        <v>16548.856999999996</v>
      </c>
      <c r="K19" s="54">
        <v>11962.198</v>
      </c>
      <c r="L19" s="54">
        <v>-16248.175999999994</v>
      </c>
      <c r="M19" s="54">
        <v>-1882.7899999999995</v>
      </c>
      <c r="N19" s="54">
        <f t="shared" si="7"/>
        <v>25480.863000000001</v>
      </c>
      <c r="O19" s="54">
        <v>15100.773999999998</v>
      </c>
      <c r="P19" s="54">
        <f t="shared" si="8"/>
        <v>10380.089000000004</v>
      </c>
      <c r="Q19" s="54">
        <v>25879.841</v>
      </c>
      <c r="R19" s="54">
        <f t="shared" si="9"/>
        <v>-398.97799999999916</v>
      </c>
      <c r="S19" s="54">
        <v>416.04199999999992</v>
      </c>
      <c r="T19" s="54">
        <v>6094.6760000000004</v>
      </c>
      <c r="U19" s="54">
        <v>-208.15600000000006</v>
      </c>
      <c r="V19" s="57">
        <f t="shared" si="10"/>
        <v>-5869.4559999999992</v>
      </c>
    </row>
    <row r="20" spans="1:22" s="55" customFormat="1" ht="13.7" customHeight="1">
      <c r="A20" s="5" t="s">
        <v>113</v>
      </c>
      <c r="B20" s="56">
        <v>21851.681000000004</v>
      </c>
      <c r="C20" s="54">
        <v>18806.304</v>
      </c>
      <c r="D20" s="54">
        <v>0</v>
      </c>
      <c r="E20" s="54">
        <v>281.40899999999999</v>
      </c>
      <c r="F20" s="54">
        <f t="shared" si="5"/>
        <v>3326.7860000000042</v>
      </c>
      <c r="G20" s="54">
        <v>18193.918000000001</v>
      </c>
      <c r="H20" s="54">
        <v>1653.4699999999998</v>
      </c>
      <c r="I20" s="54">
        <v>-2954.4940000000006</v>
      </c>
      <c r="J20" s="54">
        <f t="shared" si="6"/>
        <v>16912.740000000005</v>
      </c>
      <c r="K20" s="54">
        <v>12119.955999999998</v>
      </c>
      <c r="L20" s="54">
        <v>-16583.213</v>
      </c>
      <c r="M20" s="54">
        <v>-1936.8429999999998</v>
      </c>
      <c r="N20" s="54">
        <f t="shared" si="7"/>
        <v>25886.018000000004</v>
      </c>
      <c r="O20" s="54">
        <v>15373.377999999999</v>
      </c>
      <c r="P20" s="54">
        <f t="shared" si="8"/>
        <v>10512.640000000005</v>
      </c>
      <c r="Q20" s="54">
        <v>26136.243000000002</v>
      </c>
      <c r="R20" s="54">
        <f t="shared" si="9"/>
        <v>-250.22499999999854</v>
      </c>
      <c r="S20" s="54">
        <v>589.59500000000025</v>
      </c>
      <c r="T20" s="54">
        <v>6838.2619999999997</v>
      </c>
      <c r="U20" s="54">
        <v>4.5480000000000018</v>
      </c>
      <c r="V20" s="57">
        <f t="shared" si="10"/>
        <v>-6503.4399999999978</v>
      </c>
    </row>
    <row r="21" spans="1:22" s="55" customFormat="1" ht="13.7" customHeight="1">
      <c r="A21" s="5" t="s">
        <v>114</v>
      </c>
      <c r="B21" s="56">
        <v>22486.736000000001</v>
      </c>
      <c r="C21" s="54">
        <v>19400.05</v>
      </c>
      <c r="D21" s="54">
        <v>0</v>
      </c>
      <c r="E21" s="54">
        <v>306.37099999999998</v>
      </c>
      <c r="F21" s="54">
        <f t="shared" si="5"/>
        <v>3393.0570000000016</v>
      </c>
      <c r="G21" s="54">
        <v>18491.868999999999</v>
      </c>
      <c r="H21" s="54">
        <v>1591.846</v>
      </c>
      <c r="I21" s="54">
        <v>-2967.3450000000003</v>
      </c>
      <c r="J21" s="54">
        <f t="shared" si="6"/>
        <v>17325.734999999997</v>
      </c>
      <c r="K21" s="54">
        <v>12232.221</v>
      </c>
      <c r="L21" s="54">
        <v>-16899.010000000006</v>
      </c>
      <c r="M21" s="54">
        <v>-1829.2510000000002</v>
      </c>
      <c r="N21" s="54">
        <f t="shared" si="7"/>
        <v>26439.433999999994</v>
      </c>
      <c r="O21" s="54">
        <v>15609.739</v>
      </c>
      <c r="P21" s="54">
        <f t="shared" si="8"/>
        <v>10829.694999999994</v>
      </c>
      <c r="Q21" s="54">
        <v>26522.862999999998</v>
      </c>
      <c r="R21" s="54">
        <f t="shared" si="9"/>
        <v>-83.429000000003725</v>
      </c>
      <c r="S21" s="54">
        <v>681.05499999999984</v>
      </c>
      <c r="T21" s="54">
        <v>7379.5030000000006</v>
      </c>
      <c r="U21" s="54">
        <v>-8.7199999999999989</v>
      </c>
      <c r="V21" s="57">
        <f t="shared" si="10"/>
        <v>-6773.1570000000038</v>
      </c>
    </row>
    <row r="22" spans="1:22" s="55" customFormat="1" ht="13.7" customHeight="1">
      <c r="A22" s="5" t="s">
        <v>115</v>
      </c>
      <c r="B22" s="56">
        <v>22876.268999999997</v>
      </c>
      <c r="C22" s="54">
        <v>19749.936000000002</v>
      </c>
      <c r="D22" s="54">
        <v>0</v>
      </c>
      <c r="E22" s="54">
        <v>338.70699999999999</v>
      </c>
      <c r="F22" s="54">
        <f t="shared" si="5"/>
        <v>3465.039999999995</v>
      </c>
      <c r="G22" s="54">
        <v>18920.224999999999</v>
      </c>
      <c r="H22" s="54">
        <v>1554.979</v>
      </c>
      <c r="I22" s="54">
        <v>-2929.3059999999996</v>
      </c>
      <c r="J22" s="54">
        <f t="shared" si="6"/>
        <v>17900.979999999992</v>
      </c>
      <c r="K22" s="54">
        <v>12313.528</v>
      </c>
      <c r="L22" s="54">
        <v>-17327.946</v>
      </c>
      <c r="M22" s="54">
        <v>-1822.8799999999999</v>
      </c>
      <c r="N22" s="54">
        <f t="shared" si="7"/>
        <v>26904.345999999994</v>
      </c>
      <c r="O22" s="54">
        <v>15840.663999999999</v>
      </c>
      <c r="P22" s="54">
        <f t="shared" si="8"/>
        <v>11063.681999999995</v>
      </c>
      <c r="Q22" s="54">
        <v>26896.819</v>
      </c>
      <c r="R22" s="54">
        <f t="shared" si="9"/>
        <v>7.5269999999945867</v>
      </c>
      <c r="S22" s="54">
        <v>891.94000000000028</v>
      </c>
      <c r="T22" s="54">
        <v>7435.7970000000005</v>
      </c>
      <c r="U22" s="54">
        <v>-195.46299999999999</v>
      </c>
      <c r="V22" s="57">
        <f t="shared" si="10"/>
        <v>-6340.8670000000056</v>
      </c>
    </row>
    <row r="23" spans="1:22" s="55" customFormat="1" ht="13.7" customHeight="1">
      <c r="A23" s="5" t="s">
        <v>116</v>
      </c>
      <c r="B23" s="56">
        <v>23278.741999999998</v>
      </c>
      <c r="C23" s="54">
        <v>20086.707000000002</v>
      </c>
      <c r="D23" s="54">
        <v>0</v>
      </c>
      <c r="E23" s="54">
        <v>349.41</v>
      </c>
      <c r="F23" s="54">
        <f t="shared" si="5"/>
        <v>3541.4449999999961</v>
      </c>
      <c r="G23" s="54">
        <v>19347.228999999999</v>
      </c>
      <c r="H23" s="54">
        <v>1575.5309999999999</v>
      </c>
      <c r="I23" s="54">
        <v>-2926.1950000000002</v>
      </c>
      <c r="J23" s="54">
        <f t="shared" si="6"/>
        <v>18386.947999999997</v>
      </c>
      <c r="K23" s="54">
        <v>12118.742999999999</v>
      </c>
      <c r="L23" s="54">
        <v>-17742.087</v>
      </c>
      <c r="M23" s="54">
        <v>-1915.7929999999999</v>
      </c>
      <c r="N23" s="54">
        <f t="shared" si="7"/>
        <v>27004.835999999996</v>
      </c>
      <c r="O23" s="54">
        <v>16157.025</v>
      </c>
      <c r="P23" s="54">
        <f t="shared" si="8"/>
        <v>10847.810999999996</v>
      </c>
      <c r="Q23" s="54">
        <v>27421.732</v>
      </c>
      <c r="R23" s="54">
        <f t="shared" si="9"/>
        <v>-416.89600000000428</v>
      </c>
      <c r="S23" s="54">
        <v>857.30400000000009</v>
      </c>
      <c r="T23" s="54">
        <v>8431.2489999999998</v>
      </c>
      <c r="U23" s="54">
        <v>-307.57900000000001</v>
      </c>
      <c r="V23" s="57">
        <f t="shared" si="10"/>
        <v>-7683.2620000000043</v>
      </c>
    </row>
    <row r="24" spans="1:22" s="55" customFormat="1" ht="13.7" customHeight="1">
      <c r="A24" s="5" t="s">
        <v>117</v>
      </c>
      <c r="B24" s="56">
        <v>23337.334999999999</v>
      </c>
      <c r="C24" s="54">
        <v>20160.548000000003</v>
      </c>
      <c r="D24" s="54">
        <v>0</v>
      </c>
      <c r="E24" s="54">
        <v>376.315</v>
      </c>
      <c r="F24" s="54">
        <f t="shared" si="5"/>
        <v>3553.1019999999967</v>
      </c>
      <c r="G24" s="54">
        <v>19823.901000000002</v>
      </c>
      <c r="H24" s="54">
        <v>1558.3</v>
      </c>
      <c r="I24" s="54">
        <v>-2842.4900000000002</v>
      </c>
      <c r="J24" s="54">
        <f t="shared" si="6"/>
        <v>18976.212999999996</v>
      </c>
      <c r="K24" s="54">
        <v>12577.521000000001</v>
      </c>
      <c r="L24" s="54">
        <v>-17996.933000000005</v>
      </c>
      <c r="M24" s="54">
        <v>-2040.4640000000002</v>
      </c>
      <c r="N24" s="54">
        <f t="shared" si="7"/>
        <v>27955.925999999992</v>
      </c>
      <c r="O24" s="54">
        <v>16439.589</v>
      </c>
      <c r="P24" s="54">
        <f t="shared" si="8"/>
        <v>11516.336999999992</v>
      </c>
      <c r="Q24" s="54">
        <v>27872.344000000001</v>
      </c>
      <c r="R24" s="54">
        <f t="shared" si="9"/>
        <v>83.58199999999124</v>
      </c>
      <c r="S24" s="54">
        <v>1093.7499999999998</v>
      </c>
      <c r="T24" s="54">
        <v>6572.5980000000009</v>
      </c>
      <c r="U24" s="54">
        <v>-641.96199999999999</v>
      </c>
      <c r="V24" s="57">
        <f t="shared" si="10"/>
        <v>-4753.3040000000092</v>
      </c>
    </row>
    <row r="25" spans="1:22" s="55" customFormat="1" ht="13.7" customHeight="1">
      <c r="A25" s="5" t="s">
        <v>118</v>
      </c>
      <c r="B25" s="56">
        <v>23455.069</v>
      </c>
      <c r="C25" s="54">
        <v>20220.081000000002</v>
      </c>
      <c r="D25" s="54">
        <v>0</v>
      </c>
      <c r="E25" s="54">
        <v>348.44300000000004</v>
      </c>
      <c r="F25" s="54">
        <f t="shared" si="5"/>
        <v>3583.4309999999978</v>
      </c>
      <c r="G25" s="54">
        <v>19860.599000000002</v>
      </c>
      <c r="H25" s="54">
        <v>1567.982</v>
      </c>
      <c r="I25" s="54">
        <v>-2852.2030000000004</v>
      </c>
      <c r="J25" s="54">
        <f t="shared" si="6"/>
        <v>19023.844999999998</v>
      </c>
      <c r="K25" s="54">
        <v>12345.656999999999</v>
      </c>
      <c r="L25" s="54">
        <v>-18437.651999999998</v>
      </c>
      <c r="M25" s="54">
        <v>-2247.0139999999997</v>
      </c>
      <c r="N25" s="54">
        <f t="shared" si="7"/>
        <v>27369.678</v>
      </c>
      <c r="O25" s="54">
        <v>16684.842000000001</v>
      </c>
      <c r="P25" s="54">
        <f t="shared" si="8"/>
        <v>10684.835999999999</v>
      </c>
      <c r="Q25" s="54">
        <v>28380.59</v>
      </c>
      <c r="R25" s="54">
        <f t="shared" si="9"/>
        <v>-1010.9120000000003</v>
      </c>
      <c r="S25" s="54">
        <v>1163.3519999999999</v>
      </c>
      <c r="T25" s="54">
        <v>6494.3640000000005</v>
      </c>
      <c r="U25" s="54">
        <v>-586.85900000000004</v>
      </c>
      <c r="V25" s="57">
        <f t="shared" si="10"/>
        <v>-5755.0650000000005</v>
      </c>
    </row>
    <row r="26" spans="1:22" s="55" customFormat="1" ht="13.7" customHeight="1">
      <c r="A26" s="5" t="s">
        <v>119</v>
      </c>
      <c r="B26" s="56">
        <v>23652.336000000003</v>
      </c>
      <c r="C26" s="54">
        <v>20358.288</v>
      </c>
      <c r="D26" s="54">
        <v>0</v>
      </c>
      <c r="E26" s="54">
        <v>329.78900000000004</v>
      </c>
      <c r="F26" s="54">
        <f t="shared" si="5"/>
        <v>3623.8370000000027</v>
      </c>
      <c r="G26" s="54">
        <v>19529.417000000001</v>
      </c>
      <c r="H26" s="54">
        <v>1612.8110000000001</v>
      </c>
      <c r="I26" s="54">
        <v>-2815.7720000000008</v>
      </c>
      <c r="J26" s="54">
        <f t="shared" si="6"/>
        <v>18724.671000000002</v>
      </c>
      <c r="K26" s="54">
        <v>11957.607</v>
      </c>
      <c r="L26" s="54">
        <v>-19011.298999999999</v>
      </c>
      <c r="M26" s="54">
        <v>-2254.0220000000004</v>
      </c>
      <c r="N26" s="54">
        <f t="shared" si="7"/>
        <v>26282.017000000003</v>
      </c>
      <c r="O26" s="54">
        <v>16865.060000000001</v>
      </c>
      <c r="P26" s="54">
        <f t="shared" si="8"/>
        <v>9416.9570000000022</v>
      </c>
      <c r="Q26" s="54">
        <v>28653.307999999997</v>
      </c>
      <c r="R26" s="54">
        <f t="shared" si="9"/>
        <v>-2371.2909999999938</v>
      </c>
      <c r="S26" s="54">
        <v>1082.5519999999999</v>
      </c>
      <c r="T26" s="54">
        <v>6252.4080000000004</v>
      </c>
      <c r="U26" s="54">
        <v>-405.62399999999997</v>
      </c>
      <c r="V26" s="57">
        <f t="shared" si="10"/>
        <v>-7135.5229999999947</v>
      </c>
    </row>
    <row r="27" spans="1:22" s="55" customFormat="1" ht="13.7" customHeight="1">
      <c r="A27" s="5" t="s">
        <v>120</v>
      </c>
      <c r="B27" s="56">
        <v>23834.493000000002</v>
      </c>
      <c r="C27" s="54">
        <v>20531.724000000002</v>
      </c>
      <c r="D27" s="54">
        <v>0</v>
      </c>
      <c r="E27" s="54">
        <v>375.51500000000004</v>
      </c>
      <c r="F27" s="54">
        <f t="shared" si="5"/>
        <v>3678.2840000000001</v>
      </c>
      <c r="G27" s="54">
        <v>19403.349000000002</v>
      </c>
      <c r="H27" s="54">
        <v>1704.2820000000002</v>
      </c>
      <c r="I27" s="54">
        <v>-2719.3819999999996</v>
      </c>
      <c r="J27" s="54">
        <f t="shared" si="6"/>
        <v>18657.969000000005</v>
      </c>
      <c r="K27" s="54">
        <v>11161.986000000001</v>
      </c>
      <c r="L27" s="54">
        <v>-19567.043999999998</v>
      </c>
      <c r="M27" s="54">
        <v>-2121.6329999999998</v>
      </c>
      <c r="N27" s="54">
        <f t="shared" si="7"/>
        <v>25288.163000000008</v>
      </c>
      <c r="O27" s="54">
        <v>17156.885000000002</v>
      </c>
      <c r="P27" s="54">
        <f t="shared" si="8"/>
        <v>8131.2780000000057</v>
      </c>
      <c r="Q27" s="54">
        <v>29021.333000000006</v>
      </c>
      <c r="R27" s="54">
        <f t="shared" si="9"/>
        <v>-3733.1699999999983</v>
      </c>
      <c r="S27" s="54">
        <v>1191.6730000000002</v>
      </c>
      <c r="T27" s="54">
        <v>5163.0169999999998</v>
      </c>
      <c r="U27" s="54">
        <v>-346.95399999999995</v>
      </c>
      <c r="V27" s="57">
        <f t="shared" si="10"/>
        <v>-7357.5599999999977</v>
      </c>
    </row>
    <row r="28" spans="1:22" s="55" customFormat="1" ht="13.7" customHeight="1">
      <c r="A28" s="5" t="s">
        <v>121</v>
      </c>
      <c r="B28" s="56">
        <v>24263.295000000002</v>
      </c>
      <c r="C28" s="54">
        <v>20896.319</v>
      </c>
      <c r="D28" s="54">
        <v>0</v>
      </c>
      <c r="E28" s="54">
        <v>353.52599999999995</v>
      </c>
      <c r="F28" s="54">
        <f t="shared" si="5"/>
        <v>3720.5020000000022</v>
      </c>
      <c r="G28" s="54">
        <v>20259.448</v>
      </c>
      <c r="H28" s="54">
        <v>1742.8909999999998</v>
      </c>
      <c r="I28" s="54">
        <v>-2735.6420000000003</v>
      </c>
      <c r="J28" s="54">
        <f t="shared" si="6"/>
        <v>19501.417000000005</v>
      </c>
      <c r="K28" s="54">
        <v>11419.227999999999</v>
      </c>
      <c r="L28" s="54">
        <v>-20228.997000000007</v>
      </c>
      <c r="M28" s="54">
        <v>-1739.213</v>
      </c>
      <c r="N28" s="54">
        <f t="shared" si="7"/>
        <v>26273.457999999999</v>
      </c>
      <c r="O28" s="54">
        <v>17321.023000000001</v>
      </c>
      <c r="P28" s="54">
        <f t="shared" si="8"/>
        <v>8952.4349999999977</v>
      </c>
      <c r="Q28" s="54">
        <v>29368.982</v>
      </c>
      <c r="R28" s="54">
        <f t="shared" si="9"/>
        <v>-3095.5240000000013</v>
      </c>
      <c r="S28" s="54">
        <v>1285.3210000000004</v>
      </c>
      <c r="T28" s="54">
        <v>6401.2259999999997</v>
      </c>
      <c r="U28" s="54">
        <v>50.231000000000002</v>
      </c>
      <c r="V28" s="57">
        <f t="shared" si="10"/>
        <v>-8261.66</v>
      </c>
    </row>
    <row r="29" spans="1:22" s="55" customFormat="1" ht="13.7" customHeight="1">
      <c r="A29" s="5" t="s">
        <v>122</v>
      </c>
      <c r="B29" s="56">
        <v>24391.97</v>
      </c>
      <c r="C29" s="54">
        <v>21020.692999999999</v>
      </c>
      <c r="D29" s="54">
        <v>0</v>
      </c>
      <c r="E29" s="54">
        <v>405.851</v>
      </c>
      <c r="F29" s="54">
        <f t="shared" si="5"/>
        <v>3777.128000000002</v>
      </c>
      <c r="G29" s="54">
        <v>20205.744999999999</v>
      </c>
      <c r="H29" s="54">
        <v>1712.8809999999999</v>
      </c>
      <c r="I29" s="54">
        <v>-2726.8059999999996</v>
      </c>
      <c r="J29" s="54">
        <f t="shared" si="6"/>
        <v>19543.185999999998</v>
      </c>
      <c r="K29" s="54">
        <v>11727.728000000001</v>
      </c>
      <c r="L29" s="54">
        <v>-20715.482999999997</v>
      </c>
      <c r="M29" s="54">
        <v>-1672.8120000000004</v>
      </c>
      <c r="N29" s="54">
        <f t="shared" si="7"/>
        <v>26392.699999999997</v>
      </c>
      <c r="O29" s="54">
        <v>17510.080999999998</v>
      </c>
      <c r="P29" s="54">
        <f t="shared" si="8"/>
        <v>8882.6189999999988</v>
      </c>
      <c r="Q29" s="54">
        <v>29605.670000000002</v>
      </c>
      <c r="R29" s="54">
        <f t="shared" si="9"/>
        <v>-3212.9700000000048</v>
      </c>
      <c r="S29" s="54">
        <v>1112.3509999999999</v>
      </c>
      <c r="T29" s="54">
        <v>6384.6090000000004</v>
      </c>
      <c r="U29" s="54">
        <v>11.931000000000001</v>
      </c>
      <c r="V29" s="57">
        <f t="shared" si="10"/>
        <v>-8497.1590000000069</v>
      </c>
    </row>
    <row r="30" spans="1:22" s="55" customFormat="1" ht="13.7" customHeight="1">
      <c r="A30" s="5" t="s">
        <v>123</v>
      </c>
      <c r="B30" s="56">
        <v>24646.060999999998</v>
      </c>
      <c r="C30" s="54">
        <v>21226.482</v>
      </c>
      <c r="D30" s="54">
        <v>0</v>
      </c>
      <c r="E30" s="54">
        <v>419.97600000000006</v>
      </c>
      <c r="F30" s="54">
        <f t="shared" si="5"/>
        <v>3839.554999999998</v>
      </c>
      <c r="G30" s="54">
        <v>20889.774999999998</v>
      </c>
      <c r="H30" s="54">
        <v>1699.134</v>
      </c>
      <c r="I30" s="54">
        <v>-2685.3199999999997</v>
      </c>
      <c r="J30" s="54">
        <f t="shared" si="6"/>
        <v>20344.875999999997</v>
      </c>
      <c r="K30" s="54">
        <v>12382.12</v>
      </c>
      <c r="L30" s="54">
        <v>-20990.472000000002</v>
      </c>
      <c r="M30" s="54">
        <v>-1626.617</v>
      </c>
      <c r="N30" s="54">
        <f t="shared" si="7"/>
        <v>27749.676999999996</v>
      </c>
      <c r="O30" s="54">
        <v>17639.77</v>
      </c>
      <c r="P30" s="54">
        <f t="shared" si="8"/>
        <v>10109.906999999996</v>
      </c>
      <c r="Q30" s="54">
        <v>29954.528999999999</v>
      </c>
      <c r="R30" s="54">
        <f t="shared" si="9"/>
        <v>-2204.8520000000026</v>
      </c>
      <c r="S30" s="54">
        <v>831.10199999999986</v>
      </c>
      <c r="T30" s="54">
        <v>6606.9170000000004</v>
      </c>
      <c r="U30" s="54">
        <v>122.039</v>
      </c>
      <c r="V30" s="57">
        <f t="shared" si="10"/>
        <v>-8102.7060000000029</v>
      </c>
    </row>
    <row r="31" spans="1:22" s="55" customFormat="1" ht="13.7" customHeight="1">
      <c r="A31" s="5" t="s">
        <v>124</v>
      </c>
      <c r="B31" s="56">
        <v>24849.898000000001</v>
      </c>
      <c r="C31" s="54">
        <v>21378.972999999998</v>
      </c>
      <c r="D31" s="54">
        <v>0</v>
      </c>
      <c r="E31" s="54">
        <v>410.77600000000001</v>
      </c>
      <c r="F31" s="54">
        <f t="shared" si="5"/>
        <v>3881.7010000000028</v>
      </c>
      <c r="G31" s="54">
        <v>21536.490999999998</v>
      </c>
      <c r="H31" s="54">
        <v>1539.9110000000001</v>
      </c>
      <c r="I31" s="54">
        <v>-2710.2109999999993</v>
      </c>
      <c r="J31" s="54">
        <f t="shared" si="6"/>
        <v>21168.070000000003</v>
      </c>
      <c r="K31" s="54">
        <v>12540.611000000001</v>
      </c>
      <c r="L31" s="54">
        <v>-21412.463999999996</v>
      </c>
      <c r="M31" s="54">
        <v>-1408.1709999999998</v>
      </c>
      <c r="N31" s="54">
        <f t="shared" si="7"/>
        <v>28761.204000000005</v>
      </c>
      <c r="O31" s="54">
        <v>17873.157999999999</v>
      </c>
      <c r="P31" s="54">
        <f t="shared" si="8"/>
        <v>10888.046000000006</v>
      </c>
      <c r="Q31" s="54">
        <v>30350.021000000001</v>
      </c>
      <c r="R31" s="54">
        <f t="shared" si="9"/>
        <v>-1588.8169999999955</v>
      </c>
      <c r="S31" s="54">
        <v>629.49099999999953</v>
      </c>
      <c r="T31" s="54">
        <v>6374.7349999999997</v>
      </c>
      <c r="U31" s="54">
        <v>117.73</v>
      </c>
      <c r="V31" s="57">
        <f t="shared" si="10"/>
        <v>-7451.7909999999956</v>
      </c>
    </row>
    <row r="32" spans="1:22" s="55" customFormat="1" ht="13.7" customHeight="1">
      <c r="A32" s="5" t="s">
        <v>125</v>
      </c>
      <c r="B32" s="56">
        <v>25334.216999999997</v>
      </c>
      <c r="C32" s="54">
        <v>21728.535</v>
      </c>
      <c r="D32" s="54">
        <v>0</v>
      </c>
      <c r="E32" s="54">
        <v>340.35100000000006</v>
      </c>
      <c r="F32" s="54">
        <f t="shared" si="5"/>
        <v>3946.0329999999972</v>
      </c>
      <c r="G32" s="54">
        <v>21055.491999999998</v>
      </c>
      <c r="H32" s="54">
        <v>1360.384</v>
      </c>
      <c r="I32" s="54">
        <v>-2651.8189999999995</v>
      </c>
      <c r="J32" s="54">
        <f t="shared" si="6"/>
        <v>20989.321999999996</v>
      </c>
      <c r="K32" s="54">
        <v>12400.02</v>
      </c>
      <c r="L32" s="54">
        <v>-21755.183000000005</v>
      </c>
      <c r="M32" s="54">
        <v>-1402.4220000000003</v>
      </c>
      <c r="N32" s="54">
        <f t="shared" si="7"/>
        <v>28474.03899999999</v>
      </c>
      <c r="O32" s="54">
        <v>18242.302</v>
      </c>
      <c r="P32" s="54">
        <f t="shared" si="8"/>
        <v>10231.73699999999</v>
      </c>
      <c r="Q32" s="54">
        <v>31094.631999999998</v>
      </c>
      <c r="R32" s="54">
        <f t="shared" si="9"/>
        <v>-2620.593000000008</v>
      </c>
      <c r="S32" s="54">
        <v>287.47900000000004</v>
      </c>
      <c r="T32" s="54">
        <v>6764.0360000000001</v>
      </c>
      <c r="U32" s="54">
        <v>317.21600000000001</v>
      </c>
      <c r="V32" s="57">
        <f t="shared" si="10"/>
        <v>-9414.3660000000091</v>
      </c>
    </row>
    <row r="33" spans="1:22" s="55" customFormat="1" ht="13.7" customHeight="1">
      <c r="A33" s="5" t="s">
        <v>126</v>
      </c>
      <c r="B33" s="56">
        <v>25722.466</v>
      </c>
      <c r="C33" s="54">
        <v>22035.239999999998</v>
      </c>
      <c r="D33" s="54">
        <v>0</v>
      </c>
      <c r="E33" s="54">
        <v>321.33999999999997</v>
      </c>
      <c r="F33" s="54">
        <f t="shared" si="5"/>
        <v>4008.5660000000025</v>
      </c>
      <c r="G33" s="54">
        <v>21502.004999999997</v>
      </c>
      <c r="H33" s="54">
        <v>1400.3680000000002</v>
      </c>
      <c r="I33" s="54">
        <v>-2671.759</v>
      </c>
      <c r="J33" s="54">
        <f t="shared" si="6"/>
        <v>21438.444000000003</v>
      </c>
      <c r="K33" s="54">
        <v>12336.906999999999</v>
      </c>
      <c r="L33" s="54">
        <v>-22238.028000000006</v>
      </c>
      <c r="M33" s="54">
        <v>-1414.864</v>
      </c>
      <c r="N33" s="54">
        <f t="shared" si="7"/>
        <v>28667.315999999999</v>
      </c>
      <c r="O33" s="54">
        <v>18544.857</v>
      </c>
      <c r="P33" s="54">
        <f t="shared" si="8"/>
        <v>10122.458999999999</v>
      </c>
      <c r="Q33" s="54">
        <v>31718.66</v>
      </c>
      <c r="R33" s="54">
        <f t="shared" si="9"/>
        <v>-3051.344000000001</v>
      </c>
      <c r="S33" s="54">
        <v>325.82400000000007</v>
      </c>
      <c r="T33" s="54">
        <v>6727.1640000000007</v>
      </c>
      <c r="U33" s="54">
        <v>308.56400000000002</v>
      </c>
      <c r="V33" s="57">
        <f t="shared" si="10"/>
        <v>-9761.2480000000014</v>
      </c>
    </row>
    <row r="34" spans="1:22" s="55" customFormat="1" ht="13.7" customHeight="1">
      <c r="A34" s="5" t="s">
        <v>127</v>
      </c>
      <c r="B34" s="56">
        <v>25968.115999999998</v>
      </c>
      <c r="C34" s="54">
        <v>22207.516</v>
      </c>
      <c r="D34" s="54">
        <v>0</v>
      </c>
      <c r="E34" s="54">
        <v>311.41700000000003</v>
      </c>
      <c r="F34" s="54">
        <f t="shared" si="5"/>
        <v>4072.0169999999985</v>
      </c>
      <c r="G34" s="54">
        <v>22305.912</v>
      </c>
      <c r="H34" s="54">
        <v>1403.617</v>
      </c>
      <c r="I34" s="54">
        <v>-2777.6040000000003</v>
      </c>
      <c r="J34" s="54">
        <f t="shared" si="6"/>
        <v>22196.708000000002</v>
      </c>
      <c r="K34" s="54">
        <v>12584.335999999999</v>
      </c>
      <c r="L34" s="54">
        <v>-22808.445000000003</v>
      </c>
      <c r="M34" s="54">
        <v>-1310.172</v>
      </c>
      <c r="N34" s="54">
        <f t="shared" si="7"/>
        <v>29561.228999999999</v>
      </c>
      <c r="O34" s="54">
        <v>18898.802000000003</v>
      </c>
      <c r="P34" s="54">
        <f t="shared" si="8"/>
        <v>10662.426999999996</v>
      </c>
      <c r="Q34" s="54">
        <v>32207.476999999999</v>
      </c>
      <c r="R34" s="54">
        <f t="shared" si="9"/>
        <v>-2646.2479999999996</v>
      </c>
      <c r="S34" s="54">
        <v>658.63100000000009</v>
      </c>
      <c r="T34" s="54">
        <v>6821.7420000000002</v>
      </c>
      <c r="U34" s="54">
        <v>190.67200000000003</v>
      </c>
      <c r="V34" s="57">
        <f t="shared" si="10"/>
        <v>-9000.0310000000009</v>
      </c>
    </row>
    <row r="35" spans="1:22" s="55" customFormat="1" ht="13.7" customHeight="1">
      <c r="A35" s="5" t="s">
        <v>128</v>
      </c>
      <c r="B35" s="56">
        <v>26477.974999999999</v>
      </c>
      <c r="C35" s="54">
        <v>22636.517</v>
      </c>
      <c r="D35" s="54">
        <v>0</v>
      </c>
      <c r="E35" s="54">
        <v>301.84000000000003</v>
      </c>
      <c r="F35" s="54">
        <f t="shared" si="5"/>
        <v>4143.2979999999989</v>
      </c>
      <c r="G35" s="54">
        <v>22605.856</v>
      </c>
      <c r="H35" s="54">
        <v>1413.6410000000001</v>
      </c>
      <c r="I35" s="54">
        <v>-2923.7190000000005</v>
      </c>
      <c r="J35" s="54">
        <f t="shared" si="6"/>
        <v>22411.793999999998</v>
      </c>
      <c r="K35" s="54">
        <v>12863.753000000001</v>
      </c>
      <c r="L35" s="54">
        <v>-22947.048000000003</v>
      </c>
      <c r="M35" s="54">
        <v>-1595.7609999999997</v>
      </c>
      <c r="N35" s="54">
        <f t="shared" si="7"/>
        <v>29793.146999999997</v>
      </c>
      <c r="O35" s="54">
        <v>19060.409</v>
      </c>
      <c r="P35" s="54">
        <f t="shared" si="8"/>
        <v>10732.737999999998</v>
      </c>
      <c r="Q35" s="54">
        <v>32620.601999999999</v>
      </c>
      <c r="R35" s="54">
        <f t="shared" si="9"/>
        <v>-2827.4550000000017</v>
      </c>
      <c r="S35" s="54">
        <v>779.71900000000005</v>
      </c>
      <c r="T35" s="54">
        <v>7303.8450000000003</v>
      </c>
      <c r="U35" s="54">
        <v>121.48100000000002</v>
      </c>
      <c r="V35" s="57">
        <f t="shared" si="10"/>
        <v>-9473.0620000000017</v>
      </c>
    </row>
    <row r="36" spans="1:22" s="55" customFormat="1" ht="13.7" customHeight="1">
      <c r="A36" s="5" t="s">
        <v>129</v>
      </c>
      <c r="B36" s="56">
        <v>26881.063999999998</v>
      </c>
      <c r="C36" s="54">
        <v>23026.881000000001</v>
      </c>
      <c r="D36" s="54">
        <v>0</v>
      </c>
      <c r="E36" s="54">
        <v>361.65200000000004</v>
      </c>
      <c r="F36" s="54">
        <f t="shared" si="5"/>
        <v>4215.8349999999973</v>
      </c>
      <c r="G36" s="54">
        <v>23100.771000000001</v>
      </c>
      <c r="H36" s="54">
        <v>1437.693</v>
      </c>
      <c r="I36" s="54">
        <v>-3190.895</v>
      </c>
      <c r="J36" s="54">
        <f t="shared" si="6"/>
        <v>22688.018</v>
      </c>
      <c r="K36" s="54">
        <v>12719.331</v>
      </c>
      <c r="L36" s="54">
        <v>-23345.711000000007</v>
      </c>
      <c r="M36" s="54">
        <v>-1746.9269999999997</v>
      </c>
      <c r="N36" s="54">
        <f t="shared" si="7"/>
        <v>29625.420999999998</v>
      </c>
      <c r="O36" s="54">
        <v>19310.710000000003</v>
      </c>
      <c r="P36" s="54">
        <f t="shared" si="8"/>
        <v>10314.710999999996</v>
      </c>
      <c r="Q36" s="54">
        <v>33272.519</v>
      </c>
      <c r="R36" s="54">
        <f t="shared" si="9"/>
        <v>-3647.0980000000018</v>
      </c>
      <c r="S36" s="54">
        <v>433.18200000000002</v>
      </c>
      <c r="T36" s="54">
        <v>6475.9080000000013</v>
      </c>
      <c r="U36" s="54">
        <v>29.959000000000003</v>
      </c>
      <c r="V36" s="57">
        <f t="shared" si="10"/>
        <v>-9719.7830000000049</v>
      </c>
    </row>
    <row r="37" spans="1:22" s="55" customFormat="1" ht="13.7" customHeight="1">
      <c r="A37" s="5" t="s">
        <v>130</v>
      </c>
      <c r="B37" s="56">
        <v>26908.560000000001</v>
      </c>
      <c r="C37" s="54">
        <v>22996.349000000002</v>
      </c>
      <c r="D37" s="54">
        <v>0</v>
      </c>
      <c r="E37" s="54">
        <v>382.44400000000002</v>
      </c>
      <c r="F37" s="54">
        <f t="shared" si="5"/>
        <v>4294.6549999999997</v>
      </c>
      <c r="G37" s="54">
        <v>23587.08</v>
      </c>
      <c r="H37" s="54">
        <v>1423.2449999999999</v>
      </c>
      <c r="I37" s="54">
        <v>-3289.2179999999998</v>
      </c>
      <c r="J37" s="54">
        <f t="shared" si="6"/>
        <v>23169.272000000001</v>
      </c>
      <c r="K37" s="54">
        <v>12969.155000000001</v>
      </c>
      <c r="L37" s="54">
        <v>-23315.762000000002</v>
      </c>
      <c r="M37" s="54">
        <v>-1734.4220000000003</v>
      </c>
      <c r="N37" s="54">
        <f t="shared" si="7"/>
        <v>30313.828000000001</v>
      </c>
      <c r="O37" s="54">
        <v>19225.584999999999</v>
      </c>
      <c r="P37" s="54">
        <f t="shared" si="8"/>
        <v>11088.243000000002</v>
      </c>
      <c r="Q37" s="54">
        <v>33090.748</v>
      </c>
      <c r="R37" s="54">
        <f t="shared" si="9"/>
        <v>-2776.9199999999983</v>
      </c>
      <c r="S37" s="54">
        <v>330.4190000000001</v>
      </c>
      <c r="T37" s="54">
        <v>6342.472999999999</v>
      </c>
      <c r="U37" s="54">
        <v>130.04</v>
      </c>
      <c r="V37" s="57">
        <f t="shared" si="10"/>
        <v>-8919.0139999999992</v>
      </c>
    </row>
    <row r="38" spans="1:22" s="55" customFormat="1" ht="13.7" customHeight="1">
      <c r="A38" s="5" t="s">
        <v>131</v>
      </c>
      <c r="B38" s="56">
        <v>27351.156000000003</v>
      </c>
      <c r="C38" s="54">
        <v>23374.994000000002</v>
      </c>
      <c r="D38" s="54">
        <v>0</v>
      </c>
      <c r="E38" s="54">
        <v>380.7</v>
      </c>
      <c r="F38" s="54">
        <f t="shared" si="5"/>
        <v>4356.8620000000001</v>
      </c>
      <c r="G38" s="54">
        <v>23641.798999999995</v>
      </c>
      <c r="H38" s="54">
        <v>1417.6570000000002</v>
      </c>
      <c r="I38" s="54">
        <v>-3092.9140000000007</v>
      </c>
      <c r="J38" s="54">
        <f t="shared" si="6"/>
        <v>23488.089999999997</v>
      </c>
      <c r="K38" s="54">
        <v>12992.708000000001</v>
      </c>
      <c r="L38" s="54">
        <v>-23474.716000000008</v>
      </c>
      <c r="M38" s="54">
        <v>-1851.0850000000005</v>
      </c>
      <c r="N38" s="54">
        <f t="shared" si="7"/>
        <v>30566.299999999988</v>
      </c>
      <c r="O38" s="54">
        <v>19411.303</v>
      </c>
      <c r="P38" s="54">
        <f t="shared" si="8"/>
        <v>11154.996999999988</v>
      </c>
      <c r="Q38" s="54">
        <v>33524.324000000008</v>
      </c>
      <c r="R38" s="54">
        <f t="shared" si="9"/>
        <v>-2958.0240000000194</v>
      </c>
      <c r="S38" s="54">
        <v>299.89799999999991</v>
      </c>
      <c r="T38" s="54">
        <v>6102.8940000000002</v>
      </c>
      <c r="U38" s="54">
        <v>182.20599999999999</v>
      </c>
      <c r="V38" s="57">
        <f t="shared" si="10"/>
        <v>-8943.2260000000188</v>
      </c>
    </row>
    <row r="39" spans="1:22" s="55" customFormat="1" ht="13.7" customHeight="1">
      <c r="A39" s="5" t="s">
        <v>132</v>
      </c>
      <c r="B39" s="56">
        <v>27043.862999999998</v>
      </c>
      <c r="C39" s="54">
        <v>23006.325999999997</v>
      </c>
      <c r="D39" s="54">
        <v>0</v>
      </c>
      <c r="E39" s="54">
        <v>364.87199999999996</v>
      </c>
      <c r="F39" s="54">
        <f t="shared" si="5"/>
        <v>4402.4090000000006</v>
      </c>
      <c r="G39" s="54">
        <v>24110.222999999998</v>
      </c>
      <c r="H39" s="54">
        <v>1415.0710000000001</v>
      </c>
      <c r="I39" s="54">
        <v>-3029.8639999999996</v>
      </c>
      <c r="J39" s="54">
        <f t="shared" si="6"/>
        <v>24067.697</v>
      </c>
      <c r="K39" s="54">
        <v>13840.667000000001</v>
      </c>
      <c r="L39" s="54">
        <v>-23482.01</v>
      </c>
      <c r="M39" s="54">
        <v>-1834.1250000000005</v>
      </c>
      <c r="N39" s="54">
        <f t="shared" si="7"/>
        <v>31789.825000000004</v>
      </c>
      <c r="O39" s="54">
        <v>19197.596000000001</v>
      </c>
      <c r="P39" s="54">
        <f t="shared" si="8"/>
        <v>12592.229000000003</v>
      </c>
      <c r="Q39" s="54">
        <v>33413.315000000002</v>
      </c>
      <c r="R39" s="54">
        <f t="shared" si="9"/>
        <v>-1623.489999999998</v>
      </c>
      <c r="S39" s="54">
        <v>227.60499999999979</v>
      </c>
      <c r="T39" s="54">
        <v>5660.7939999999999</v>
      </c>
      <c r="U39" s="54">
        <v>279.596</v>
      </c>
      <c r="V39" s="57">
        <f t="shared" si="10"/>
        <v>-7336.2749999999978</v>
      </c>
    </row>
    <row r="40" spans="1:22" s="55" customFormat="1" ht="13.7" customHeight="1">
      <c r="A40" s="5" t="s">
        <v>133</v>
      </c>
      <c r="B40" s="56">
        <v>26985.413</v>
      </c>
      <c r="C40" s="54">
        <v>22897.169000000002</v>
      </c>
      <c r="D40" s="54">
        <v>0</v>
      </c>
      <c r="E40" s="54">
        <v>351.44099999999997</v>
      </c>
      <c r="F40" s="54">
        <f t="shared" si="5"/>
        <v>4439.6849999999986</v>
      </c>
      <c r="G40" s="54">
        <v>24689.539000000001</v>
      </c>
      <c r="H40" s="54">
        <v>1435.4290000000001</v>
      </c>
      <c r="I40" s="54">
        <v>-3179.8229999999994</v>
      </c>
      <c r="J40" s="54">
        <f t="shared" si="6"/>
        <v>24513.971999999998</v>
      </c>
      <c r="K40" s="54">
        <v>13851.486000000001</v>
      </c>
      <c r="L40" s="54">
        <v>-23835.042000000001</v>
      </c>
      <c r="M40" s="54">
        <v>-1669.7060000000001</v>
      </c>
      <c r="N40" s="54">
        <f t="shared" si="7"/>
        <v>32220.661999999997</v>
      </c>
      <c r="O40" s="54">
        <v>19359.952000000001</v>
      </c>
      <c r="P40" s="54">
        <f t="shared" si="8"/>
        <v>12860.709999999995</v>
      </c>
      <c r="Q40" s="54">
        <v>33785.396999999997</v>
      </c>
      <c r="R40" s="54">
        <f t="shared" si="9"/>
        <v>-1564.7350000000006</v>
      </c>
      <c r="S40" s="54">
        <v>349.5680000000001</v>
      </c>
      <c r="T40" s="54">
        <v>5585.5339999999997</v>
      </c>
      <c r="U40" s="54">
        <v>149.80499999999998</v>
      </c>
      <c r="V40" s="57">
        <f t="shared" si="10"/>
        <v>-6950.5060000000003</v>
      </c>
    </row>
    <row r="41" spans="1:22" s="55" customFormat="1" ht="13.7" customHeight="1">
      <c r="A41" s="5" t="s">
        <v>134</v>
      </c>
      <c r="B41" s="56">
        <v>27057.578000000001</v>
      </c>
      <c r="C41" s="54">
        <v>22922.701999999997</v>
      </c>
      <c r="D41" s="54">
        <v>0</v>
      </c>
      <c r="E41" s="54">
        <v>345.17500000000001</v>
      </c>
      <c r="F41" s="54">
        <f t="shared" si="5"/>
        <v>4480.051000000004</v>
      </c>
      <c r="G41" s="54">
        <v>25012.772999999994</v>
      </c>
      <c r="H41" s="54">
        <v>1409.14</v>
      </c>
      <c r="I41" s="54">
        <v>-3325.6769999999997</v>
      </c>
      <c r="J41" s="54">
        <f t="shared" si="6"/>
        <v>24758.006999999998</v>
      </c>
      <c r="K41" s="54">
        <v>13934.279999999999</v>
      </c>
      <c r="L41" s="54">
        <v>-24140.133000000005</v>
      </c>
      <c r="M41" s="54">
        <v>-1696.393</v>
      </c>
      <c r="N41" s="54">
        <f t="shared" si="7"/>
        <v>32268.031999999992</v>
      </c>
      <c r="O41" s="54">
        <v>19412.271000000001</v>
      </c>
      <c r="P41" s="54">
        <f t="shared" si="8"/>
        <v>12855.760999999991</v>
      </c>
      <c r="Q41" s="54">
        <v>34104.527999999998</v>
      </c>
      <c r="R41" s="54">
        <f t="shared" si="9"/>
        <v>-1836.4960000000065</v>
      </c>
      <c r="S41" s="54">
        <v>291.58300000000008</v>
      </c>
      <c r="T41" s="54">
        <v>5458.3830000000007</v>
      </c>
      <c r="U41" s="54">
        <v>19.556999999999995</v>
      </c>
      <c r="V41" s="57">
        <f t="shared" si="10"/>
        <v>-7022.8530000000073</v>
      </c>
    </row>
    <row r="42" spans="1:22" s="55" customFormat="1" ht="13.7" customHeight="1">
      <c r="A42" s="5" t="s">
        <v>135</v>
      </c>
      <c r="B42" s="56">
        <v>27205.384999999998</v>
      </c>
      <c r="C42" s="54">
        <v>23034.512000000002</v>
      </c>
      <c r="D42" s="54">
        <v>0</v>
      </c>
      <c r="E42" s="54">
        <v>345.93100000000004</v>
      </c>
      <c r="F42" s="54">
        <f t="shared" si="5"/>
        <v>4516.8039999999964</v>
      </c>
      <c r="G42" s="54">
        <v>25123.164000000001</v>
      </c>
      <c r="H42" s="54">
        <v>1385.2090000000001</v>
      </c>
      <c r="I42" s="54">
        <v>-3375.5420000000004</v>
      </c>
      <c r="J42" s="54">
        <f t="shared" si="6"/>
        <v>24879.216999999997</v>
      </c>
      <c r="K42" s="54">
        <v>14675.27</v>
      </c>
      <c r="L42" s="54">
        <v>-24399.642000000003</v>
      </c>
      <c r="M42" s="54">
        <v>-1492.1419999999989</v>
      </c>
      <c r="N42" s="54">
        <f t="shared" si="7"/>
        <v>33134.462999999989</v>
      </c>
      <c r="O42" s="54">
        <v>19471.760000000002</v>
      </c>
      <c r="P42" s="54">
        <f t="shared" si="8"/>
        <v>13662.702999999987</v>
      </c>
      <c r="Q42" s="54">
        <v>34452.028999999995</v>
      </c>
      <c r="R42" s="54">
        <f t="shared" si="9"/>
        <v>-1317.5660000000062</v>
      </c>
      <c r="S42" s="54">
        <v>311.78900000000021</v>
      </c>
      <c r="T42" s="54">
        <v>5196.1049999999996</v>
      </c>
      <c r="U42" s="54">
        <v>-11.76400000000001</v>
      </c>
      <c r="V42" s="57">
        <f t="shared" si="10"/>
        <v>-6190.1180000000049</v>
      </c>
    </row>
    <row r="43" spans="1:22" s="55" customFormat="1" ht="13.7" customHeight="1">
      <c r="A43" s="5" t="s">
        <v>136</v>
      </c>
      <c r="B43" s="56">
        <v>27188.614999999998</v>
      </c>
      <c r="C43" s="54">
        <v>22968.576000000001</v>
      </c>
      <c r="D43" s="54">
        <v>0</v>
      </c>
      <c r="E43" s="54">
        <v>353.57299999999998</v>
      </c>
      <c r="F43" s="54">
        <f t="shared" si="5"/>
        <v>4573.6119999999974</v>
      </c>
      <c r="G43" s="54">
        <v>25358.613999999998</v>
      </c>
      <c r="H43" s="54">
        <v>1350.518</v>
      </c>
      <c r="I43" s="54">
        <v>-3627.0990000000002</v>
      </c>
      <c r="J43" s="54">
        <f t="shared" si="6"/>
        <v>24954.608999999997</v>
      </c>
      <c r="K43" s="54">
        <v>15411.609</v>
      </c>
      <c r="L43" s="54">
        <v>-24575.299000000003</v>
      </c>
      <c r="M43" s="54">
        <v>-1430.6259999999997</v>
      </c>
      <c r="N43" s="54">
        <f t="shared" si="7"/>
        <v>33843.614999999991</v>
      </c>
      <c r="O43" s="54">
        <v>19483.322</v>
      </c>
      <c r="P43" s="54">
        <f t="shared" si="8"/>
        <v>14360.292999999991</v>
      </c>
      <c r="Q43" s="54">
        <v>34568.256999999998</v>
      </c>
      <c r="R43" s="54">
        <f t="shared" si="9"/>
        <v>-724.6420000000071</v>
      </c>
      <c r="S43" s="54">
        <v>371.50899999999979</v>
      </c>
      <c r="T43" s="54">
        <v>5405.1060000000007</v>
      </c>
      <c r="U43" s="54">
        <v>44.055000000000007</v>
      </c>
      <c r="V43" s="57">
        <f t="shared" si="10"/>
        <v>-5802.2940000000081</v>
      </c>
    </row>
    <row r="44" spans="1:22" s="55" customFormat="1" ht="13.7" customHeight="1">
      <c r="A44" s="5" t="s">
        <v>137</v>
      </c>
      <c r="B44" s="56">
        <v>27280.325000000001</v>
      </c>
      <c r="C44" s="54">
        <v>22975.898999999998</v>
      </c>
      <c r="D44" s="54">
        <v>0</v>
      </c>
      <c r="E44" s="54">
        <v>341.29300000000001</v>
      </c>
      <c r="F44" s="54">
        <f t="shared" si="5"/>
        <v>4645.7190000000028</v>
      </c>
      <c r="G44" s="54">
        <v>25317.697999999997</v>
      </c>
      <c r="H44" s="54">
        <v>1337.0450000000001</v>
      </c>
      <c r="I44" s="54">
        <v>-3676.9009999999998</v>
      </c>
      <c r="J44" s="54">
        <f t="shared" si="6"/>
        <v>24949.471000000005</v>
      </c>
      <c r="K44" s="54">
        <v>16041.851000000001</v>
      </c>
      <c r="L44" s="54">
        <v>-24309.777999999998</v>
      </c>
      <c r="M44" s="54">
        <v>-1426.4809999999998</v>
      </c>
      <c r="N44" s="54">
        <f t="shared" si="7"/>
        <v>34474.073000000011</v>
      </c>
      <c r="O44" s="54">
        <v>19219.010000000002</v>
      </c>
      <c r="P44" s="54">
        <f t="shared" si="8"/>
        <v>15255.063000000009</v>
      </c>
      <c r="Q44" s="54">
        <v>34406.803</v>
      </c>
      <c r="R44" s="54">
        <f t="shared" si="9"/>
        <v>67.27000000001135</v>
      </c>
      <c r="S44" s="54">
        <v>425.56700000000001</v>
      </c>
      <c r="T44" s="54">
        <v>5651.5169999999998</v>
      </c>
      <c r="U44" s="54">
        <v>-71.022999999999996</v>
      </c>
      <c r="V44" s="57">
        <f t="shared" si="10"/>
        <v>-5087.6569999999883</v>
      </c>
    </row>
    <row r="45" spans="1:22" s="55" customFormat="1" ht="13.7" customHeight="1">
      <c r="A45" s="5" t="s">
        <v>138</v>
      </c>
      <c r="B45" s="56">
        <v>27517.038999999997</v>
      </c>
      <c r="C45" s="54">
        <v>23071.275999999998</v>
      </c>
      <c r="D45" s="54">
        <v>0</v>
      </c>
      <c r="E45" s="54">
        <v>295.798</v>
      </c>
      <c r="F45" s="54">
        <f t="shared" si="5"/>
        <v>4741.5609999999988</v>
      </c>
      <c r="G45" s="54">
        <v>25535.947</v>
      </c>
      <c r="H45" s="54">
        <v>1261.93</v>
      </c>
      <c r="I45" s="54">
        <v>-3732.5050000000001</v>
      </c>
      <c r="J45" s="54">
        <f t="shared" si="6"/>
        <v>25283.072999999997</v>
      </c>
      <c r="K45" s="54">
        <v>17308.816999999999</v>
      </c>
      <c r="L45" s="54">
        <v>-24464.990999999998</v>
      </c>
      <c r="M45" s="54">
        <v>-1581.6220000000003</v>
      </c>
      <c r="N45" s="54">
        <f t="shared" si="7"/>
        <v>35901.146000000001</v>
      </c>
      <c r="O45" s="54">
        <v>19355.868999999999</v>
      </c>
      <c r="P45" s="54">
        <f t="shared" si="8"/>
        <v>16545.277000000002</v>
      </c>
      <c r="Q45" s="54">
        <v>34708.896999999997</v>
      </c>
      <c r="R45" s="54">
        <f t="shared" si="9"/>
        <v>1192.2490000000034</v>
      </c>
      <c r="S45" s="54">
        <v>464.0440000000001</v>
      </c>
      <c r="T45" s="54">
        <v>5836.8269999999993</v>
      </c>
      <c r="U45" s="54">
        <v>-177.923</v>
      </c>
      <c r="V45" s="57">
        <f t="shared" si="10"/>
        <v>-4002.6109999999962</v>
      </c>
    </row>
    <row r="46" spans="1:22" s="58" customFormat="1" ht="13.7" customHeight="1" thickBot="1">
      <c r="A46" s="6" t="s">
        <v>139</v>
      </c>
      <c r="B46" s="56">
        <v>27588.701000000001</v>
      </c>
      <c r="C46" s="54">
        <v>23029.267</v>
      </c>
      <c r="D46" s="54">
        <v>0</v>
      </c>
      <c r="E46" s="54">
        <v>281.77499999999998</v>
      </c>
      <c r="F46" s="54">
        <f t="shared" si="5"/>
        <v>4841.2090000000007</v>
      </c>
      <c r="G46" s="54">
        <v>25546.203000000001</v>
      </c>
      <c r="H46" s="54">
        <v>1235.5339999999999</v>
      </c>
      <c r="I46" s="54">
        <v>-3715.0090000000009</v>
      </c>
      <c r="J46" s="54">
        <f t="shared" si="6"/>
        <v>25436.869000000002</v>
      </c>
      <c r="K46" s="54">
        <v>16857.444</v>
      </c>
      <c r="L46" s="54">
        <v>-23903.917999999998</v>
      </c>
      <c r="M46" s="54">
        <v>-1692.703</v>
      </c>
      <c r="N46" s="54">
        <f t="shared" si="7"/>
        <v>36133.209000000003</v>
      </c>
      <c r="O46" s="54">
        <v>19435.517</v>
      </c>
      <c r="P46" s="54">
        <f t="shared" si="8"/>
        <v>16697.692000000003</v>
      </c>
      <c r="Q46" s="54">
        <v>34896.372000000003</v>
      </c>
      <c r="R46" s="54">
        <f t="shared" si="9"/>
        <v>1236.8369999999995</v>
      </c>
      <c r="S46" s="54">
        <v>-191.39799999999991</v>
      </c>
      <c r="T46" s="54">
        <v>6096.5919999999987</v>
      </c>
      <c r="U46" s="54">
        <v>-909.61199999999997</v>
      </c>
      <c r="V46" s="57">
        <f t="shared" si="10"/>
        <v>-4141.5409999999993</v>
      </c>
    </row>
    <row r="47" spans="1:22" s="58" customFormat="1" ht="13.7" customHeight="1">
      <c r="A47" s="5" t="s">
        <v>140</v>
      </c>
      <c r="B47" s="56">
        <v>27908.688000000002</v>
      </c>
      <c r="C47" s="54">
        <v>23232.392000000003</v>
      </c>
      <c r="D47" s="54">
        <v>0</v>
      </c>
      <c r="E47" s="54">
        <v>254.423</v>
      </c>
      <c r="F47" s="54">
        <f t="shared" si="5"/>
        <v>4930.7189999999982</v>
      </c>
      <c r="G47" s="54">
        <v>25444.15</v>
      </c>
      <c r="H47" s="54">
        <v>1163.8779999999999</v>
      </c>
      <c r="I47" s="54">
        <v>-3719.8920000000007</v>
      </c>
      <c r="J47" s="54">
        <f t="shared" si="6"/>
        <v>25491.098999999998</v>
      </c>
      <c r="K47" s="54">
        <v>15962.589</v>
      </c>
      <c r="L47" s="54">
        <v>-25048.149000000001</v>
      </c>
      <c r="M47" s="54">
        <v>-1543.4810000000002</v>
      </c>
      <c r="N47" s="54">
        <f t="shared" si="7"/>
        <v>34429.545999999988</v>
      </c>
      <c r="O47" s="54">
        <v>19567.487999999998</v>
      </c>
      <c r="P47" s="54">
        <f t="shared" si="8"/>
        <v>14862.05799999999</v>
      </c>
      <c r="Q47" s="54">
        <v>35159.85</v>
      </c>
      <c r="R47" s="54">
        <f t="shared" si="9"/>
        <v>-730.304000000011</v>
      </c>
      <c r="S47" s="54">
        <v>-387.12599999999998</v>
      </c>
      <c r="T47" s="54">
        <v>6367.0320000000002</v>
      </c>
      <c r="U47" s="54">
        <v>-849.601</v>
      </c>
      <c r="V47" s="57">
        <f t="shared" si="10"/>
        <v>-6634.8610000000117</v>
      </c>
    </row>
    <row r="48" spans="1:22" s="55" customFormat="1" ht="13.7" customHeight="1">
      <c r="A48" s="5" t="s">
        <v>141</v>
      </c>
      <c r="B48" s="56">
        <v>28151.297000000002</v>
      </c>
      <c r="C48" s="54">
        <v>23459.256000000001</v>
      </c>
      <c r="D48" s="54">
        <v>0</v>
      </c>
      <c r="E48" s="54">
        <v>280.23199999999997</v>
      </c>
      <c r="F48" s="54">
        <f t="shared" si="5"/>
        <v>4972.273000000001</v>
      </c>
      <c r="G48" s="54">
        <v>25026.677000000003</v>
      </c>
      <c r="H48" s="54">
        <v>1154.136</v>
      </c>
      <c r="I48" s="54">
        <v>-3798.5579999999991</v>
      </c>
      <c r="J48" s="54">
        <f t="shared" si="6"/>
        <v>25046.256000000008</v>
      </c>
      <c r="K48" s="54">
        <v>16600.659</v>
      </c>
      <c r="L48" s="54">
        <v>-25422.325999999994</v>
      </c>
      <c r="M48" s="54">
        <v>-1556.357</v>
      </c>
      <c r="N48" s="54">
        <f t="shared" si="7"/>
        <v>34445.747000000018</v>
      </c>
      <c r="O48" s="54">
        <v>19777.514999999999</v>
      </c>
      <c r="P48" s="54">
        <f t="shared" si="8"/>
        <v>14668.232000000018</v>
      </c>
      <c r="Q48" s="54">
        <v>35406.921999999999</v>
      </c>
      <c r="R48" s="54">
        <f t="shared" si="9"/>
        <v>-961.17499999998108</v>
      </c>
      <c r="S48" s="54">
        <v>-589.46099999999979</v>
      </c>
      <c r="T48" s="54">
        <v>6660.2490000000007</v>
      </c>
      <c r="U48" s="54">
        <v>-1584.829</v>
      </c>
      <c r="V48" s="57">
        <f t="shared" si="10"/>
        <v>-6626.0559999999823</v>
      </c>
    </row>
    <row r="49" spans="1:22" s="55" customFormat="1" ht="13.7" customHeight="1" thickBot="1">
      <c r="A49" s="6" t="s">
        <v>142</v>
      </c>
      <c r="B49" s="56">
        <v>28315.091</v>
      </c>
      <c r="C49" s="54">
        <v>23599.589</v>
      </c>
      <c r="D49" s="54">
        <v>0</v>
      </c>
      <c r="E49" s="54">
        <v>263.94200000000001</v>
      </c>
      <c r="F49" s="54">
        <f t="shared" si="5"/>
        <v>4979.4440000000004</v>
      </c>
      <c r="G49" s="54">
        <v>23774.717000000001</v>
      </c>
      <c r="H49" s="54">
        <v>1153.0709999999999</v>
      </c>
      <c r="I49" s="54">
        <v>-3780.2239999999993</v>
      </c>
      <c r="J49" s="54">
        <f t="shared" si="6"/>
        <v>23820.866000000002</v>
      </c>
      <c r="K49" s="54">
        <v>16422.843000000001</v>
      </c>
      <c r="L49" s="54">
        <v>-25951.638999999999</v>
      </c>
      <c r="M49" s="54">
        <v>-1573.9009999999998</v>
      </c>
      <c r="N49" s="54">
        <f t="shared" si="7"/>
        <v>32586.692000000003</v>
      </c>
      <c r="O49" s="54">
        <v>19868.523000000001</v>
      </c>
      <c r="P49" s="54">
        <f t="shared" si="8"/>
        <v>12718.169000000002</v>
      </c>
      <c r="Q49" s="54">
        <v>35752.964</v>
      </c>
      <c r="R49" s="54">
        <f t="shared" si="9"/>
        <v>-3166.2719999999972</v>
      </c>
      <c r="S49" s="54">
        <v>-508.03099999999972</v>
      </c>
      <c r="T49" s="54">
        <v>6988.4080000000004</v>
      </c>
      <c r="U49" s="54">
        <v>-1398.3760000000002</v>
      </c>
      <c r="V49" s="57">
        <f t="shared" si="10"/>
        <v>-9264.3349999999973</v>
      </c>
    </row>
    <row r="50" spans="1:22" s="58" customFormat="1" ht="13.7" customHeight="1">
      <c r="A50" s="5" t="s">
        <v>143</v>
      </c>
      <c r="B50" s="56">
        <v>28620.524000000001</v>
      </c>
      <c r="C50" s="54">
        <v>23953.699000000001</v>
      </c>
      <c r="D50" s="54">
        <v>0</v>
      </c>
      <c r="E50" s="54">
        <v>303.55599999999998</v>
      </c>
      <c r="F50" s="54">
        <f t="shared" si="5"/>
        <v>4970.3810000000003</v>
      </c>
      <c r="G50" s="54">
        <v>22867.449000000001</v>
      </c>
      <c r="H50" s="54">
        <v>1165.6590000000001</v>
      </c>
      <c r="I50" s="54">
        <v>-3775.4330000000004</v>
      </c>
      <c r="J50" s="54">
        <f t="shared" si="6"/>
        <v>22896.738000000001</v>
      </c>
      <c r="K50" s="54">
        <v>14295.164999999999</v>
      </c>
      <c r="L50" s="54">
        <v>-26883.652000000002</v>
      </c>
      <c r="M50" s="54">
        <v>-1589.886</v>
      </c>
      <c r="N50" s="54">
        <f t="shared" si="7"/>
        <v>28858.466999999997</v>
      </c>
      <c r="O50" s="54">
        <v>20140.101999999999</v>
      </c>
      <c r="P50" s="54">
        <f t="shared" si="8"/>
        <v>8718.364999999998</v>
      </c>
      <c r="Q50" s="54">
        <v>36264.462</v>
      </c>
      <c r="R50" s="54">
        <f t="shared" si="9"/>
        <v>-7405.9950000000026</v>
      </c>
      <c r="S50" s="54">
        <v>-39.383000000000038</v>
      </c>
      <c r="T50" s="54">
        <v>7258.0780000000004</v>
      </c>
      <c r="U50" s="54">
        <v>-640.62300000000005</v>
      </c>
      <c r="V50" s="57">
        <f t="shared" si="10"/>
        <v>-14062.833000000002</v>
      </c>
    </row>
    <row r="51" spans="1:22" s="58" customFormat="1" ht="13.7" customHeight="1" thickBot="1">
      <c r="A51" s="6" t="s">
        <v>144</v>
      </c>
      <c r="B51" s="56">
        <v>28806.207000000002</v>
      </c>
      <c r="C51" s="54">
        <v>24171.164000000001</v>
      </c>
      <c r="D51" s="54">
        <v>0</v>
      </c>
      <c r="E51" s="54">
        <v>328.12799999999999</v>
      </c>
      <c r="F51" s="54">
        <f t="shared" si="5"/>
        <v>4963.1710000000012</v>
      </c>
      <c r="G51" s="54">
        <v>22413.341</v>
      </c>
      <c r="H51" s="54">
        <v>1260.519</v>
      </c>
      <c r="I51" s="54">
        <v>-3678.6089999999999</v>
      </c>
      <c r="J51" s="54">
        <f t="shared" si="6"/>
        <v>22437.384000000002</v>
      </c>
      <c r="K51" s="54">
        <v>16345.095000000001</v>
      </c>
      <c r="L51" s="54">
        <v>-27525.851000000002</v>
      </c>
      <c r="M51" s="54">
        <v>-1792.5129999999995</v>
      </c>
      <c r="N51" s="54">
        <f t="shared" si="7"/>
        <v>29800.860000000004</v>
      </c>
      <c r="O51" s="54">
        <v>20336.744999999999</v>
      </c>
      <c r="P51" s="54">
        <f t="shared" si="8"/>
        <v>9464.1150000000052</v>
      </c>
      <c r="Q51" s="54">
        <v>36721.576000000001</v>
      </c>
      <c r="R51" s="54">
        <f t="shared" si="9"/>
        <v>-6920.7159999999967</v>
      </c>
      <c r="S51" s="54">
        <v>2.8249999999998181</v>
      </c>
      <c r="T51" s="54">
        <v>7306.7460000000001</v>
      </c>
      <c r="U51" s="54">
        <v>-735.99499999999989</v>
      </c>
      <c r="V51" s="57">
        <f t="shared" si="10"/>
        <v>-13488.641999999996</v>
      </c>
    </row>
    <row r="52" spans="1:22" s="58" customFormat="1" ht="13.7" customHeight="1" thickBot="1">
      <c r="A52" s="6" t="s">
        <v>145</v>
      </c>
      <c r="B52" s="56">
        <v>29146.824999999997</v>
      </c>
      <c r="C52" s="54">
        <v>24574.348000000002</v>
      </c>
      <c r="D52" s="54">
        <v>0</v>
      </c>
      <c r="E52" s="54">
        <v>389.827</v>
      </c>
      <c r="F52" s="54">
        <f t="shared" si="5"/>
        <v>4962.3039999999955</v>
      </c>
      <c r="G52" s="54">
        <v>21957.538</v>
      </c>
      <c r="H52" s="54">
        <v>1258.3510000000001</v>
      </c>
      <c r="I52" s="54">
        <v>-3602.1019999999999</v>
      </c>
      <c r="J52" s="54">
        <f t="shared" si="6"/>
        <v>22059.388999999999</v>
      </c>
      <c r="K52" s="54">
        <v>15135.312</v>
      </c>
      <c r="L52" s="54">
        <v>-28718.083999999999</v>
      </c>
      <c r="M52" s="54">
        <v>-1916.067</v>
      </c>
      <c r="N52" s="54">
        <f t="shared" si="7"/>
        <v>27454.344000000001</v>
      </c>
      <c r="O52" s="54">
        <v>20893.793999999998</v>
      </c>
      <c r="P52" s="54">
        <f t="shared" si="8"/>
        <v>6560.5500000000029</v>
      </c>
      <c r="Q52" s="54">
        <v>37374.007000000005</v>
      </c>
      <c r="R52" s="54">
        <f t="shared" si="9"/>
        <v>-9919.6630000000041</v>
      </c>
      <c r="S52" s="54">
        <v>52.809999999999718</v>
      </c>
      <c r="T52" s="54">
        <v>7217.7520000000004</v>
      </c>
      <c r="U52" s="54">
        <v>233.49700000000001</v>
      </c>
      <c r="V52" s="57">
        <f t="shared" si="10"/>
        <v>-17318.102000000003</v>
      </c>
    </row>
    <row r="53" spans="1:22" s="58" customFormat="1" ht="13.7" customHeight="1" thickBot="1">
      <c r="A53" s="28" t="s">
        <v>146</v>
      </c>
      <c r="B53" s="59">
        <v>29321.896999999997</v>
      </c>
      <c r="C53" s="60">
        <v>24740.094000000001</v>
      </c>
      <c r="D53" s="60">
        <v>0</v>
      </c>
      <c r="E53" s="60">
        <v>423.35499999999996</v>
      </c>
      <c r="F53" s="60">
        <f t="shared" si="5"/>
        <v>5005.1579999999958</v>
      </c>
      <c r="G53" s="60">
        <v>22939.35</v>
      </c>
      <c r="H53" s="60">
        <v>1321.6310000000001</v>
      </c>
      <c r="I53" s="60">
        <v>-3531.61</v>
      </c>
      <c r="J53" s="60">
        <f t="shared" si="6"/>
        <v>23091.266999999993</v>
      </c>
      <c r="K53" s="60">
        <v>13916.447</v>
      </c>
      <c r="L53" s="60">
        <v>-29044.202999999998</v>
      </c>
      <c r="M53" s="60">
        <v>-1894.8270000000002</v>
      </c>
      <c r="N53" s="60">
        <f t="shared" si="7"/>
        <v>27064.427999999993</v>
      </c>
      <c r="O53" s="60">
        <v>20995.743999999999</v>
      </c>
      <c r="P53" s="60">
        <f t="shared" si="8"/>
        <v>6068.6839999999938</v>
      </c>
      <c r="Q53" s="60">
        <v>37486.811999999998</v>
      </c>
      <c r="R53" s="60">
        <f t="shared" si="9"/>
        <v>-10422.384000000005</v>
      </c>
      <c r="S53" s="60">
        <v>162.63399999999979</v>
      </c>
      <c r="T53" s="60">
        <v>6971.3639999999987</v>
      </c>
      <c r="U53" s="60">
        <v>411.30799999999999</v>
      </c>
      <c r="V53" s="61">
        <f t="shared" si="10"/>
        <v>-17642.422000000006</v>
      </c>
    </row>
    <row r="54" spans="1:22" s="55" customFormat="1" ht="13.7" customHeight="1" thickBot="1">
      <c r="A54" s="98" t="s">
        <v>147</v>
      </c>
      <c r="B54" s="62">
        <v>29422.064000000002</v>
      </c>
      <c r="C54" s="63">
        <v>24858.115000000002</v>
      </c>
      <c r="D54" s="63">
        <v>0</v>
      </c>
      <c r="E54" s="63">
        <v>495.36900000000003</v>
      </c>
      <c r="F54" s="63">
        <f t="shared" si="5"/>
        <v>5059.3180000000002</v>
      </c>
      <c r="G54" s="63">
        <v>23159.069</v>
      </c>
      <c r="H54" s="63">
        <v>1344.6790000000001</v>
      </c>
      <c r="I54" s="63">
        <v>-3688.6130000000003</v>
      </c>
      <c r="J54" s="63">
        <f t="shared" si="6"/>
        <v>23185.094999999998</v>
      </c>
      <c r="K54" s="63">
        <v>15140.859999999999</v>
      </c>
      <c r="L54" s="63">
        <v>-29349.245999999999</v>
      </c>
      <c r="M54" s="63">
        <v>-1969.1280000000002</v>
      </c>
      <c r="N54" s="63">
        <f t="shared" si="7"/>
        <v>27956.945999999996</v>
      </c>
      <c r="O54" s="63">
        <v>20949.365000000002</v>
      </c>
      <c r="P54" s="63">
        <f t="shared" si="8"/>
        <v>7007.5809999999947</v>
      </c>
      <c r="Q54" s="63">
        <v>37610.702000000005</v>
      </c>
      <c r="R54" s="63">
        <f t="shared" si="9"/>
        <v>-9653.7560000000085</v>
      </c>
      <c r="S54" s="63">
        <v>-195.57999999999993</v>
      </c>
      <c r="T54" s="63">
        <v>7417.0950000000003</v>
      </c>
      <c r="U54" s="63">
        <v>390.76099999999997</v>
      </c>
      <c r="V54" s="64">
        <f t="shared" si="10"/>
        <v>-17657.192000000006</v>
      </c>
    </row>
    <row r="55" spans="1:22" s="55" customFormat="1" ht="13.7" customHeight="1">
      <c r="A55" s="98" t="s">
        <v>148</v>
      </c>
      <c r="B55" s="65">
        <v>29477.575000000001</v>
      </c>
      <c r="C55" s="66">
        <v>24878.612000000001</v>
      </c>
      <c r="D55" s="66">
        <v>0</v>
      </c>
      <c r="E55" s="66">
        <v>531.62</v>
      </c>
      <c r="F55" s="66">
        <f t="shared" si="5"/>
        <v>5130.5829999999996</v>
      </c>
      <c r="G55" s="66">
        <v>23240.946</v>
      </c>
      <c r="H55" s="66">
        <v>1308.415</v>
      </c>
      <c r="I55" s="66">
        <v>-3902.4719999999998</v>
      </c>
      <c r="J55" s="66">
        <f t="shared" si="6"/>
        <v>23160.642</v>
      </c>
      <c r="K55" s="66">
        <v>14755.527</v>
      </c>
      <c r="L55" s="66">
        <v>-29405.492000000009</v>
      </c>
      <c r="M55" s="66">
        <v>-2041.0419999999999</v>
      </c>
      <c r="N55" s="66">
        <f t="shared" si="7"/>
        <v>27383.567999999992</v>
      </c>
      <c r="O55" s="66">
        <v>20913.933000000001</v>
      </c>
      <c r="P55" s="66">
        <f t="shared" si="8"/>
        <v>6469.6349999999911</v>
      </c>
      <c r="Q55" s="66">
        <v>37642.864999999998</v>
      </c>
      <c r="R55" s="66">
        <f t="shared" si="9"/>
        <v>-10259.297000000006</v>
      </c>
      <c r="S55" s="66">
        <v>-76.15300000000002</v>
      </c>
      <c r="T55" s="66">
        <v>7358.5410000000002</v>
      </c>
      <c r="U55" s="66">
        <v>279.97200000000004</v>
      </c>
      <c r="V55" s="67">
        <f t="shared" si="10"/>
        <v>-17973.963000000007</v>
      </c>
    </row>
    <row r="56" spans="1:22" s="55" customFormat="1" ht="13.7" customHeight="1">
      <c r="A56" s="25" t="s">
        <v>149</v>
      </c>
      <c r="B56" s="54">
        <v>29291.43</v>
      </c>
      <c r="C56" s="54">
        <v>24575.985000000001</v>
      </c>
      <c r="D56" s="54">
        <v>0</v>
      </c>
      <c r="E56" s="54">
        <v>521.27300000000002</v>
      </c>
      <c r="F56" s="54">
        <f t="shared" si="5"/>
        <v>5236.7179999999998</v>
      </c>
      <c r="G56" s="54">
        <v>23717.967000000001</v>
      </c>
      <c r="H56" s="54">
        <v>1295.4210000000003</v>
      </c>
      <c r="I56" s="54">
        <v>-3912.6730000000007</v>
      </c>
      <c r="J56" s="54">
        <f t="shared" si="6"/>
        <v>23746.591</v>
      </c>
      <c r="K56" s="54">
        <v>15089.260999999999</v>
      </c>
      <c r="L56" s="54">
        <v>-28980.766999999993</v>
      </c>
      <c r="M56" s="54">
        <v>-2785.7939999999999</v>
      </c>
      <c r="N56" s="54">
        <f t="shared" si="7"/>
        <v>27540.196000000004</v>
      </c>
      <c r="O56" s="54">
        <v>20470.904999999999</v>
      </c>
      <c r="P56" s="54">
        <f t="shared" si="8"/>
        <v>7069.2910000000047</v>
      </c>
      <c r="Q56" s="54">
        <v>36987.525000000001</v>
      </c>
      <c r="R56" s="54">
        <f t="shared" si="9"/>
        <v>-9447.3289999999979</v>
      </c>
      <c r="S56" s="54">
        <v>-1411.2350000000001</v>
      </c>
      <c r="T56" s="54">
        <v>9485.3790000000008</v>
      </c>
      <c r="U56" s="54">
        <v>128.80099999999999</v>
      </c>
      <c r="V56" s="54">
        <f t="shared" si="10"/>
        <v>-20472.743999999999</v>
      </c>
    </row>
    <row r="57" spans="1:22" s="55" customFormat="1" ht="13.7" customHeight="1">
      <c r="A57" s="48" t="s">
        <v>150</v>
      </c>
      <c r="B57" s="54">
        <v>28920.050999999999</v>
      </c>
      <c r="C57" s="54">
        <v>24210.706000000002</v>
      </c>
      <c r="D57" s="54">
        <v>0</v>
      </c>
      <c r="E57" s="54">
        <v>583.69100000000003</v>
      </c>
      <c r="F57" s="54">
        <f t="shared" si="5"/>
        <v>5293.0359999999973</v>
      </c>
      <c r="G57" s="54">
        <v>23883.391999999996</v>
      </c>
      <c r="H57" s="54">
        <v>1275.944</v>
      </c>
      <c r="I57" s="54">
        <v>-4289.2700000000004</v>
      </c>
      <c r="J57" s="54">
        <f t="shared" si="6"/>
        <v>23611.213999999993</v>
      </c>
      <c r="K57" s="54">
        <v>15589.619999999999</v>
      </c>
      <c r="L57" s="54">
        <v>-28790.202000000001</v>
      </c>
      <c r="M57" s="54">
        <v>-2942.9879999999998</v>
      </c>
      <c r="N57" s="54">
        <f t="shared" si="7"/>
        <v>27503.192999999985</v>
      </c>
      <c r="O57" s="54">
        <v>20035.548999999999</v>
      </c>
      <c r="P57" s="54">
        <f t="shared" si="8"/>
        <v>7467.6439999999857</v>
      </c>
      <c r="Q57" s="54">
        <v>36535.781000000003</v>
      </c>
      <c r="R57" s="54">
        <f t="shared" si="9"/>
        <v>-9032.5880000000179</v>
      </c>
      <c r="S57" s="54">
        <v>-1476.7700000000002</v>
      </c>
      <c r="T57" s="54">
        <v>9434.226999999999</v>
      </c>
      <c r="U57" s="54">
        <v>-93.909000000000006</v>
      </c>
      <c r="V57" s="54">
        <f t="shared" si="10"/>
        <v>-19849.676000000018</v>
      </c>
    </row>
    <row r="58" spans="1:22" s="55" customFormat="1" ht="13.7" customHeight="1">
      <c r="A58" s="48" t="s">
        <v>151</v>
      </c>
      <c r="B58" s="54">
        <v>28460.740999999998</v>
      </c>
      <c r="C58" s="54">
        <v>23730.023000000001</v>
      </c>
      <c r="D58" s="54">
        <v>0</v>
      </c>
      <c r="E58" s="54">
        <v>621.09699999999998</v>
      </c>
      <c r="F58" s="54">
        <f t="shared" si="5"/>
        <v>5351.8149999999969</v>
      </c>
      <c r="G58" s="54">
        <v>24214.002</v>
      </c>
      <c r="H58" s="54">
        <v>1214.1990000000001</v>
      </c>
      <c r="I58" s="54">
        <v>-4968.3529999999992</v>
      </c>
      <c r="J58" s="54">
        <f t="shared" si="6"/>
        <v>23383.264999999996</v>
      </c>
      <c r="K58" s="54">
        <v>15348.896999999999</v>
      </c>
      <c r="L58" s="54">
        <v>-28242.082999999999</v>
      </c>
      <c r="M58" s="54">
        <v>-3000.3669999999997</v>
      </c>
      <c r="N58" s="54">
        <f t="shared" si="7"/>
        <v>26954.447</v>
      </c>
      <c r="O58" s="54">
        <v>19464.735000000001</v>
      </c>
      <c r="P58" s="54">
        <f t="shared" si="8"/>
        <v>7489.7119999999995</v>
      </c>
      <c r="Q58" s="54">
        <v>35940.862999999998</v>
      </c>
      <c r="R58" s="54">
        <f t="shared" si="9"/>
        <v>-8986.4159999999974</v>
      </c>
      <c r="S58" s="54">
        <v>-1045.931</v>
      </c>
      <c r="T58" s="54">
        <v>9041.5459999999985</v>
      </c>
      <c r="U58" s="54">
        <v>-106.74599999999998</v>
      </c>
      <c r="V58" s="54">
        <f t="shared" si="10"/>
        <v>-18967.146999999997</v>
      </c>
    </row>
    <row r="59" spans="1:22" s="55" customFormat="1" ht="13.7" customHeight="1">
      <c r="A59" s="25" t="s">
        <v>152</v>
      </c>
      <c r="B59" s="56">
        <v>27961.260000000002</v>
      </c>
      <c r="C59" s="54">
        <v>23200.275000000001</v>
      </c>
      <c r="D59" s="54">
        <v>0</v>
      </c>
      <c r="E59" s="54">
        <v>638.43299999999999</v>
      </c>
      <c r="F59" s="54">
        <f t="shared" si="5"/>
        <v>5399.4180000000006</v>
      </c>
      <c r="G59" s="54">
        <v>24427.625</v>
      </c>
      <c r="H59" s="54">
        <v>1127.8910000000001</v>
      </c>
      <c r="I59" s="54">
        <v>-5493.2219999999998</v>
      </c>
      <c r="J59" s="54">
        <f t="shared" si="6"/>
        <v>23205.93</v>
      </c>
      <c r="K59" s="54">
        <v>15755.757999999998</v>
      </c>
      <c r="L59" s="54">
        <v>-27700.124000000003</v>
      </c>
      <c r="M59" s="54">
        <v>-2972.9919999999993</v>
      </c>
      <c r="N59" s="54">
        <f t="shared" si="7"/>
        <v>27241.629999999994</v>
      </c>
      <c r="O59" s="54">
        <v>18953.058000000001</v>
      </c>
      <c r="P59" s="54">
        <f t="shared" si="8"/>
        <v>8288.5719999999928</v>
      </c>
      <c r="Q59" s="54">
        <v>35160.195999999996</v>
      </c>
      <c r="R59" s="54">
        <f t="shared" si="9"/>
        <v>-7918.5660000000025</v>
      </c>
      <c r="S59" s="54">
        <v>-946.66299999999978</v>
      </c>
      <c r="T59" s="54">
        <v>8561.9449999999997</v>
      </c>
      <c r="U59" s="54">
        <v>-14.474999999999998</v>
      </c>
      <c r="V59" s="57">
        <f t="shared" si="10"/>
        <v>-17412.699000000004</v>
      </c>
    </row>
    <row r="60" spans="1:22" s="55" customFormat="1" ht="13.7" customHeight="1">
      <c r="A60" s="48" t="s">
        <v>153</v>
      </c>
      <c r="B60" s="54">
        <v>27267.414000000001</v>
      </c>
      <c r="C60" s="54">
        <v>22581.677</v>
      </c>
      <c r="D60" s="54">
        <v>0</v>
      </c>
      <c r="E60" s="54">
        <v>691.86200000000008</v>
      </c>
      <c r="F60" s="54">
        <f t="shared" si="5"/>
        <v>5377.5990000000011</v>
      </c>
      <c r="G60" s="54">
        <v>24320.027999999998</v>
      </c>
      <c r="H60" s="54">
        <v>1164.088</v>
      </c>
      <c r="I60" s="54">
        <v>-5968.8680000000004</v>
      </c>
      <c r="J60" s="54">
        <f t="shared" si="6"/>
        <v>22564.671000000002</v>
      </c>
      <c r="K60" s="54">
        <v>16584.990999999998</v>
      </c>
      <c r="L60" s="54">
        <v>-27593.750999999997</v>
      </c>
      <c r="M60" s="54">
        <v>-2810.5020000000004</v>
      </c>
      <c r="N60" s="54">
        <f t="shared" si="7"/>
        <v>27296.417000000001</v>
      </c>
      <c r="O60" s="54">
        <v>18551.008000000002</v>
      </c>
      <c r="P60" s="54">
        <f t="shared" si="8"/>
        <v>8745.4089999999997</v>
      </c>
      <c r="Q60" s="54">
        <v>34700.361000000004</v>
      </c>
      <c r="R60" s="54">
        <f t="shared" si="9"/>
        <v>-7403.9440000000031</v>
      </c>
      <c r="S60" s="54">
        <v>26.83199999999988</v>
      </c>
      <c r="T60" s="54">
        <v>6120.2460000000001</v>
      </c>
      <c r="U60" s="54">
        <v>-2.7199999999999989</v>
      </c>
      <c r="V60" s="54">
        <f t="shared" si="10"/>
        <v>-13494.638000000004</v>
      </c>
    </row>
    <row r="61" spans="1:22" s="55" customFormat="1" ht="13.7" customHeight="1">
      <c r="A61" s="25" t="s">
        <v>154</v>
      </c>
      <c r="B61" s="56">
        <v>27094.014000000003</v>
      </c>
      <c r="C61" s="54">
        <v>22363.742999999999</v>
      </c>
      <c r="D61" s="54">
        <v>0</v>
      </c>
      <c r="E61" s="54">
        <v>679.27599999999995</v>
      </c>
      <c r="F61" s="54">
        <f t="shared" si="5"/>
        <v>5409.5470000000041</v>
      </c>
      <c r="G61" s="54">
        <v>23953.502</v>
      </c>
      <c r="H61" s="54">
        <v>1055.511</v>
      </c>
      <c r="I61" s="54">
        <v>-6314.9570000000003</v>
      </c>
      <c r="J61" s="54">
        <f t="shared" si="6"/>
        <v>21992.581000000006</v>
      </c>
      <c r="K61" s="54">
        <v>16477.448</v>
      </c>
      <c r="L61" s="54">
        <v>-28058.915999999994</v>
      </c>
      <c r="M61" s="54">
        <v>-2394.4130000000005</v>
      </c>
      <c r="N61" s="54">
        <f t="shared" si="7"/>
        <v>26498.736000000015</v>
      </c>
      <c r="O61" s="54">
        <v>18482.036</v>
      </c>
      <c r="P61" s="54">
        <f t="shared" si="8"/>
        <v>8016.7000000000153</v>
      </c>
      <c r="Q61" s="54">
        <v>34471.555</v>
      </c>
      <c r="R61" s="54">
        <f t="shared" si="9"/>
        <v>-7972.818999999985</v>
      </c>
      <c r="S61" s="54">
        <v>321.92200000000003</v>
      </c>
      <c r="T61" s="54">
        <v>5888.2150000000001</v>
      </c>
      <c r="U61" s="54">
        <v>15.375000000000011</v>
      </c>
      <c r="V61" s="57">
        <f t="shared" si="10"/>
        <v>-13554.486999999985</v>
      </c>
    </row>
    <row r="62" spans="1:22" ht="13.7" customHeight="1">
      <c r="A62" s="48" t="s">
        <v>155</v>
      </c>
      <c r="B62" s="54">
        <v>25754.357</v>
      </c>
      <c r="C62" s="54">
        <v>20950.724000000002</v>
      </c>
      <c r="D62" s="54">
        <v>0</v>
      </c>
      <c r="E62" s="54">
        <v>626.03800000000001</v>
      </c>
      <c r="F62" s="54">
        <f t="shared" si="5"/>
        <v>5429.6709999999985</v>
      </c>
      <c r="G62" s="54">
        <v>23751.498</v>
      </c>
      <c r="H62" s="54">
        <v>1058.2530000000002</v>
      </c>
      <c r="I62" s="54">
        <v>-6515.3680000000004</v>
      </c>
      <c r="J62" s="54">
        <f t="shared" si="6"/>
        <v>21607.547999999995</v>
      </c>
      <c r="K62" s="54">
        <v>16580.510999999999</v>
      </c>
      <c r="L62" s="54">
        <v>-27995.483</v>
      </c>
      <c r="M62" s="54">
        <v>-2284.337</v>
      </c>
      <c r="N62" s="54">
        <f t="shared" si="7"/>
        <v>25537.194999999996</v>
      </c>
      <c r="O62" s="54">
        <v>17628.956000000002</v>
      </c>
      <c r="P62" s="54">
        <f t="shared" si="8"/>
        <v>7908.2389999999941</v>
      </c>
      <c r="Q62" s="54">
        <v>32705.923999999999</v>
      </c>
      <c r="R62" s="54">
        <f t="shared" si="9"/>
        <v>-7168.729000000003</v>
      </c>
      <c r="S62" s="54">
        <v>11.519000000000233</v>
      </c>
      <c r="T62" s="54">
        <v>5184.0179999999991</v>
      </c>
      <c r="U62" s="54">
        <v>14.422000000000004</v>
      </c>
      <c r="V62" s="54">
        <f t="shared" si="10"/>
        <v>-12355.650000000003</v>
      </c>
    </row>
    <row r="63" spans="1:22" ht="13.7" customHeight="1">
      <c r="A63" s="48" t="s">
        <v>156</v>
      </c>
      <c r="B63" s="54">
        <v>25564.118999999999</v>
      </c>
      <c r="C63" s="54">
        <v>20745.912</v>
      </c>
      <c r="D63" s="54">
        <v>0</v>
      </c>
      <c r="E63" s="54">
        <v>605.95299999999997</v>
      </c>
      <c r="F63" s="54">
        <f t="shared" si="5"/>
        <v>5424.159999999998</v>
      </c>
      <c r="G63" s="54">
        <v>23409.815000000002</v>
      </c>
      <c r="H63" s="54">
        <v>1058.8210000000001</v>
      </c>
      <c r="I63" s="54">
        <v>-6406.5280000000002</v>
      </c>
      <c r="J63" s="54">
        <f t="shared" si="6"/>
        <v>21368.625999999997</v>
      </c>
      <c r="K63" s="54">
        <v>15979.414999999999</v>
      </c>
      <c r="L63" s="54">
        <v>-28145.595999999998</v>
      </c>
      <c r="M63" s="54">
        <v>-2139.7660000000005</v>
      </c>
      <c r="N63" s="54">
        <f t="shared" si="7"/>
        <v>24570.679</v>
      </c>
      <c r="O63" s="54">
        <v>17508</v>
      </c>
      <c r="P63" s="54">
        <f t="shared" si="8"/>
        <v>7062.6790000000001</v>
      </c>
      <c r="Q63" s="54">
        <v>32375.084999999999</v>
      </c>
      <c r="R63" s="54">
        <f t="shared" si="9"/>
        <v>-7804.405999999999</v>
      </c>
      <c r="S63" s="54">
        <v>274.32200000000012</v>
      </c>
      <c r="T63" s="54">
        <v>4870.9119999999994</v>
      </c>
      <c r="U63" s="54">
        <v>-7.9509999999999925</v>
      </c>
      <c r="V63" s="54">
        <f t="shared" si="10"/>
        <v>-12393.045</v>
      </c>
    </row>
    <row r="64" spans="1:22" ht="13.7" customHeight="1">
      <c r="A64" s="102" t="s">
        <v>157</v>
      </c>
      <c r="B64" s="54">
        <v>24550.372000000003</v>
      </c>
      <c r="C64" s="54">
        <v>19653.933000000001</v>
      </c>
      <c r="D64" s="54">
        <v>0</v>
      </c>
      <c r="E64" s="54">
        <v>550.73700000000008</v>
      </c>
      <c r="F64" s="54">
        <f t="shared" si="5"/>
        <v>5447.1760000000022</v>
      </c>
      <c r="G64" s="54">
        <v>23257.978999999999</v>
      </c>
      <c r="H64" s="54">
        <v>1018.3729999999999</v>
      </c>
      <c r="I64" s="54">
        <v>-6310.4990000000016</v>
      </c>
      <c r="J64" s="54">
        <f t="shared" si="6"/>
        <v>21376.283000000003</v>
      </c>
      <c r="K64" s="54">
        <v>14984.32</v>
      </c>
      <c r="L64" s="54">
        <v>-27477.867999999999</v>
      </c>
      <c r="M64" s="54">
        <v>-1675.5830000000001</v>
      </c>
      <c r="N64" s="54">
        <f t="shared" si="7"/>
        <v>23856.734000000004</v>
      </c>
      <c r="O64" s="54">
        <v>16649.581999999999</v>
      </c>
      <c r="P64" s="54">
        <f t="shared" si="8"/>
        <v>7207.1520000000055</v>
      </c>
      <c r="Q64" s="54">
        <v>30857.822000000004</v>
      </c>
      <c r="R64" s="54">
        <f t="shared" si="9"/>
        <v>-7001.0879999999997</v>
      </c>
      <c r="S64" s="54">
        <v>913.62700000000041</v>
      </c>
      <c r="T64" s="54">
        <v>4303.4679999999998</v>
      </c>
      <c r="U64" s="54">
        <v>9.3359999999999985</v>
      </c>
      <c r="V64" s="54">
        <f t="shared" si="10"/>
        <v>-10400.264999999999</v>
      </c>
    </row>
    <row r="65" spans="1:23" ht="13.7" customHeight="1">
      <c r="A65" s="48" t="s">
        <v>158</v>
      </c>
      <c r="B65" s="54">
        <v>24737.625999999997</v>
      </c>
      <c r="C65" s="54">
        <v>19907.332000000002</v>
      </c>
      <c r="D65" s="54">
        <v>0</v>
      </c>
      <c r="E65" s="54">
        <v>583.09800000000007</v>
      </c>
      <c r="F65" s="54">
        <f t="shared" si="5"/>
        <v>5413.3919999999944</v>
      </c>
      <c r="G65" s="54">
        <v>23025.501</v>
      </c>
      <c r="H65" s="54">
        <v>1025.9759999999999</v>
      </c>
      <c r="I65" s="54">
        <v>-6287.1049999999996</v>
      </c>
      <c r="J65" s="54">
        <f t="shared" si="6"/>
        <v>21125.811999999998</v>
      </c>
      <c r="K65" s="54">
        <v>15530.394000000002</v>
      </c>
      <c r="L65" s="54">
        <v>-27842.231999999996</v>
      </c>
      <c r="M65" s="54">
        <v>-1799.7469999999994</v>
      </c>
      <c r="N65" s="54">
        <f t="shared" si="7"/>
        <v>23751.172000000002</v>
      </c>
      <c r="O65" s="54">
        <v>16736.945</v>
      </c>
      <c r="P65" s="54">
        <f t="shared" si="8"/>
        <v>7014.2270000000026</v>
      </c>
      <c r="Q65" s="54">
        <v>30936.11</v>
      </c>
      <c r="R65" s="54">
        <f t="shared" si="9"/>
        <v>-7184.9379999999983</v>
      </c>
      <c r="S65" s="54">
        <v>5.7300000000000182</v>
      </c>
      <c r="T65" s="54">
        <v>4085.8409999999999</v>
      </c>
      <c r="U65" s="54">
        <v>-4.4650000000000052</v>
      </c>
      <c r="V65" s="54">
        <f t="shared" si="10"/>
        <v>-11260.583999999999</v>
      </c>
    </row>
    <row r="66" spans="1:23" ht="13.7" customHeight="1">
      <c r="A66" s="48" t="s">
        <v>159</v>
      </c>
      <c r="B66" s="54">
        <v>25046.284000000003</v>
      </c>
      <c r="C66" s="54">
        <v>20243.144999999997</v>
      </c>
      <c r="D66" s="54">
        <v>0</v>
      </c>
      <c r="E66" s="54">
        <v>561.53100000000006</v>
      </c>
      <c r="F66" s="54">
        <f t="shared" si="5"/>
        <v>5364.6700000000064</v>
      </c>
      <c r="G66" s="54">
        <v>22755.550999999999</v>
      </c>
      <c r="H66" s="54">
        <v>994.33699999999999</v>
      </c>
      <c r="I66" s="54">
        <v>-6030.2030000000004</v>
      </c>
      <c r="J66" s="54">
        <f t="shared" si="6"/>
        <v>21095.681000000004</v>
      </c>
      <c r="K66" s="54">
        <v>16582.735000000001</v>
      </c>
      <c r="L66" s="54">
        <v>-28229.791999999994</v>
      </c>
      <c r="M66" s="54">
        <v>-1573.3980000000006</v>
      </c>
      <c r="N66" s="54">
        <f t="shared" si="7"/>
        <v>24732.645000000008</v>
      </c>
      <c r="O66" s="54">
        <v>16857.418999999998</v>
      </c>
      <c r="P66" s="54">
        <f t="shared" si="8"/>
        <v>7875.2260000000097</v>
      </c>
      <c r="Q66" s="54">
        <v>31333.144999999997</v>
      </c>
      <c r="R66" s="54">
        <f t="shared" si="9"/>
        <v>-6600.4999999999891</v>
      </c>
      <c r="S66" s="54">
        <v>563.47499999999991</v>
      </c>
      <c r="T66" s="54">
        <v>3973.6750000000002</v>
      </c>
      <c r="U66" s="54">
        <v>4.3540000000000063</v>
      </c>
      <c r="V66" s="54">
        <f t="shared" si="10"/>
        <v>-10015.053999999989</v>
      </c>
    </row>
    <row r="67" spans="1:23" ht="13.7" customHeight="1">
      <c r="A67" s="48" t="s">
        <v>160</v>
      </c>
      <c r="B67" s="54">
        <v>25302.601999999999</v>
      </c>
      <c r="C67" s="54">
        <v>20554.25</v>
      </c>
      <c r="D67" s="54">
        <v>0</v>
      </c>
      <c r="E67" s="54">
        <v>560.54499999999996</v>
      </c>
      <c r="F67" s="54">
        <f t="shared" si="5"/>
        <v>5308.896999999999</v>
      </c>
      <c r="G67" s="54">
        <v>22943.438999999998</v>
      </c>
      <c r="H67" s="54">
        <v>1011.0359999999999</v>
      </c>
      <c r="I67" s="54">
        <v>-6050.902</v>
      </c>
      <c r="J67" s="54">
        <f t="shared" si="6"/>
        <v>21190.397999999994</v>
      </c>
      <c r="K67" s="54">
        <v>17349.327000000001</v>
      </c>
      <c r="L67" s="54">
        <v>-28507.285999999996</v>
      </c>
      <c r="M67" s="54">
        <v>-1707.2880000000005</v>
      </c>
      <c r="N67" s="54">
        <f t="shared" si="7"/>
        <v>25307.396999999994</v>
      </c>
      <c r="O67" s="54">
        <v>16982.245999999999</v>
      </c>
      <c r="P67" s="54">
        <f t="shared" si="8"/>
        <v>8325.1509999999944</v>
      </c>
      <c r="Q67" s="54">
        <v>31575.448</v>
      </c>
      <c r="R67" s="54">
        <f t="shared" si="9"/>
        <v>-6268.0510000000068</v>
      </c>
      <c r="S67" s="54">
        <v>194.41699999999969</v>
      </c>
      <c r="T67" s="54">
        <v>3997.2819999999997</v>
      </c>
      <c r="U67" s="54">
        <v>6.9870000000000001</v>
      </c>
      <c r="V67" s="57">
        <f t="shared" si="10"/>
        <v>-10077.903000000006</v>
      </c>
    </row>
    <row r="68" spans="1:23" ht="13.7" customHeight="1">
      <c r="A68" s="48" t="s">
        <v>161</v>
      </c>
      <c r="B68" s="54">
        <v>25953.391</v>
      </c>
      <c r="C68" s="54">
        <v>21282.657999999999</v>
      </c>
      <c r="D68" s="54">
        <v>0</v>
      </c>
      <c r="E68" s="54">
        <v>574.32000000000005</v>
      </c>
      <c r="F68" s="54">
        <f t="shared" si="5"/>
        <v>5245.0529999999999</v>
      </c>
      <c r="G68" s="54">
        <v>23365.333000000002</v>
      </c>
      <c r="H68" s="54">
        <v>975.89499999999998</v>
      </c>
      <c r="I68" s="54">
        <v>-6115.760000000002</v>
      </c>
      <c r="J68" s="54">
        <f t="shared" si="6"/>
        <v>21518.731</v>
      </c>
      <c r="K68" s="54">
        <v>19240.175999999999</v>
      </c>
      <c r="L68" s="54">
        <v>-28437.666999999994</v>
      </c>
      <c r="M68" s="54">
        <v>-2029.2019999999998</v>
      </c>
      <c r="N68" s="54">
        <f t="shared" si="7"/>
        <v>27387.259000000005</v>
      </c>
      <c r="O68" s="54">
        <v>17095.220999999998</v>
      </c>
      <c r="P68" s="54">
        <f t="shared" si="8"/>
        <v>10292.038000000008</v>
      </c>
      <c r="Q68" s="54">
        <v>32134.545999999998</v>
      </c>
      <c r="R68" s="54">
        <f t="shared" si="9"/>
        <v>-4747.286999999993</v>
      </c>
      <c r="S68" s="54">
        <v>-107.44199999999978</v>
      </c>
      <c r="T68" s="54">
        <v>3743.163</v>
      </c>
      <c r="U68" s="54">
        <v>104.901</v>
      </c>
      <c r="V68" s="54">
        <f t="shared" si="10"/>
        <v>-8702.7929999999924</v>
      </c>
    </row>
    <row r="69" spans="1:23" ht="13.7" customHeight="1">
      <c r="A69" s="48" t="s">
        <v>162</v>
      </c>
      <c r="B69" s="54">
        <v>25563.735999999997</v>
      </c>
      <c r="C69" s="54">
        <v>20866.612000000001</v>
      </c>
      <c r="D69" s="54">
        <v>0</v>
      </c>
      <c r="E69" s="54">
        <v>531.53600000000006</v>
      </c>
      <c r="F69" s="54">
        <f t="shared" si="5"/>
        <v>5228.6599999999962</v>
      </c>
      <c r="G69" s="54">
        <v>23657.057999999997</v>
      </c>
      <c r="H69" s="54">
        <v>1025.4079999999999</v>
      </c>
      <c r="I69" s="54">
        <v>-6119.3679999999986</v>
      </c>
      <c r="J69" s="54">
        <f t="shared" si="6"/>
        <v>21740.941999999995</v>
      </c>
      <c r="K69" s="54">
        <v>19408.428</v>
      </c>
      <c r="L69" s="54">
        <v>-28166.396999999997</v>
      </c>
      <c r="M69" s="54">
        <v>-1960.8729999999991</v>
      </c>
      <c r="N69" s="54">
        <f t="shared" si="7"/>
        <v>27933.637999999999</v>
      </c>
      <c r="O69" s="54">
        <v>16911.538</v>
      </c>
      <c r="P69" s="54">
        <f t="shared" si="8"/>
        <v>11022.099999999999</v>
      </c>
      <c r="Q69" s="54">
        <v>31872.362000000001</v>
      </c>
      <c r="R69" s="54">
        <f t="shared" si="9"/>
        <v>-3938.724000000002</v>
      </c>
      <c r="S69" s="54">
        <v>580.51600000000008</v>
      </c>
      <c r="T69" s="54">
        <v>3762.5909999999999</v>
      </c>
      <c r="U69" s="54">
        <v>74.411999999999992</v>
      </c>
      <c r="V69" s="54">
        <f t="shared" si="10"/>
        <v>-7195.2110000000021</v>
      </c>
    </row>
    <row r="70" spans="1:23" ht="13.7" customHeight="1">
      <c r="A70" s="25" t="s">
        <v>163</v>
      </c>
      <c r="B70" s="56">
        <v>26066.641</v>
      </c>
      <c r="C70" s="54">
        <v>21375.963</v>
      </c>
      <c r="D70" s="54">
        <v>0</v>
      </c>
      <c r="E70" s="54">
        <v>518.12200000000007</v>
      </c>
      <c r="F70" s="54">
        <f t="shared" si="5"/>
        <v>5208.8</v>
      </c>
      <c r="G70" s="54">
        <v>24209.472999999998</v>
      </c>
      <c r="H70" s="54">
        <v>1097.1879999999999</v>
      </c>
      <c r="I70" s="54">
        <v>-6287.8440000000001</v>
      </c>
      <c r="J70" s="54">
        <f t="shared" si="6"/>
        <v>22033.240999999998</v>
      </c>
      <c r="K70" s="54">
        <v>19343.650000000001</v>
      </c>
      <c r="L70" s="54">
        <v>-27933.243000000002</v>
      </c>
      <c r="M70" s="54">
        <v>-2151.6539999999986</v>
      </c>
      <c r="N70" s="54">
        <f t="shared" si="7"/>
        <v>28522.694000000003</v>
      </c>
      <c r="O70" s="54">
        <v>17230.7</v>
      </c>
      <c r="P70" s="54">
        <f t="shared" si="8"/>
        <v>11291.994000000002</v>
      </c>
      <c r="Q70" s="54">
        <v>32474.559000000001</v>
      </c>
      <c r="R70" s="54">
        <f t="shared" si="9"/>
        <v>-3951.864999999998</v>
      </c>
      <c r="S70" s="54">
        <v>-906.57100000000014</v>
      </c>
      <c r="T70" s="54">
        <v>3464.8119999999999</v>
      </c>
      <c r="U70" s="54">
        <v>-24.481999999999996</v>
      </c>
      <c r="V70" s="57">
        <f t="shared" si="10"/>
        <v>-8298.7659999999978</v>
      </c>
    </row>
    <row r="71" spans="1:23" ht="13.7" customHeight="1">
      <c r="A71" s="48" t="s">
        <v>164</v>
      </c>
      <c r="B71" s="54">
        <v>26191.495999999999</v>
      </c>
      <c r="C71" s="54">
        <v>21469.637000000002</v>
      </c>
      <c r="D71" s="54">
        <v>0</v>
      </c>
      <c r="E71" s="54">
        <v>493.61</v>
      </c>
      <c r="F71" s="54">
        <f t="shared" ref="F71" si="11">+B71-C71-D71+E71</f>
        <v>5215.4689999999964</v>
      </c>
      <c r="G71" s="54">
        <v>24591.145</v>
      </c>
      <c r="H71" s="54">
        <v>1090.558</v>
      </c>
      <c r="I71" s="54">
        <v>-6471.4019999999991</v>
      </c>
      <c r="J71" s="54">
        <f t="shared" ref="J71" si="12">+F71+G71-H71+I71</f>
        <v>22244.653999999999</v>
      </c>
      <c r="K71" s="54">
        <v>19828.09</v>
      </c>
      <c r="L71" s="54">
        <v>-28511.565000000002</v>
      </c>
      <c r="M71" s="54">
        <v>-1964.0570000000002</v>
      </c>
      <c r="N71" s="54">
        <f t="shared" ref="N71" si="13">+J71+K71+L71+M71+O71</f>
        <v>28839.932999999997</v>
      </c>
      <c r="O71" s="54">
        <v>17242.811000000002</v>
      </c>
      <c r="P71" s="54">
        <f t="shared" ref="P71" si="14">+N71-O71</f>
        <v>11597.121999999996</v>
      </c>
      <c r="Q71" s="54">
        <v>32683.758000000002</v>
      </c>
      <c r="R71" s="54">
        <f t="shared" ref="R71" si="15">+N71-Q71</f>
        <v>-3843.8250000000044</v>
      </c>
      <c r="S71" s="54">
        <v>-5819.9359999999997</v>
      </c>
      <c r="T71" s="54">
        <v>3353.0080000000003</v>
      </c>
      <c r="U71" s="54">
        <v>23.461999999999996</v>
      </c>
      <c r="V71" s="54">
        <f t="shared" ref="V71" si="16">+R71+S71-T71-U71</f>
        <v>-13040.231000000003</v>
      </c>
      <c r="W71" s="96"/>
    </row>
    <row r="72" spans="1:23" ht="13.7" customHeight="1">
      <c r="A72" s="48" t="s">
        <v>165</v>
      </c>
      <c r="B72" s="54">
        <v>25268.53</v>
      </c>
      <c r="C72" s="54">
        <v>20481.324000000001</v>
      </c>
      <c r="D72" s="54">
        <v>0</v>
      </c>
      <c r="E72" s="54">
        <v>478.78999999999996</v>
      </c>
      <c r="F72" s="54">
        <f t="shared" ref="F72" si="17">+B72-C72-D72+E72</f>
        <v>5265.9959999999983</v>
      </c>
      <c r="G72" s="54">
        <v>24633.065999999999</v>
      </c>
      <c r="H72" s="54">
        <v>1180.6210000000001</v>
      </c>
      <c r="I72" s="54">
        <v>-6707.2239999999983</v>
      </c>
      <c r="J72" s="54">
        <f t="shared" ref="J72" si="18">+F72+G72-H72+I72</f>
        <v>22011.217000000001</v>
      </c>
      <c r="K72" s="54">
        <v>18777.419999999998</v>
      </c>
      <c r="L72" s="54">
        <v>-27393.408000000007</v>
      </c>
      <c r="M72" s="54">
        <v>-1658.6089999999999</v>
      </c>
      <c r="N72" s="54">
        <f t="shared" ref="N72" si="19">+J72+K72+L72+M72+O72</f>
        <v>28481.553999999996</v>
      </c>
      <c r="O72" s="54">
        <v>16744.934000000001</v>
      </c>
      <c r="P72" s="54">
        <f t="shared" ref="P72" si="20">+N72-O72</f>
        <v>11736.619999999995</v>
      </c>
      <c r="Q72" s="54">
        <v>31839.222000000002</v>
      </c>
      <c r="R72" s="54">
        <f t="shared" ref="R72" si="21">+N72-Q72</f>
        <v>-3357.6680000000051</v>
      </c>
      <c r="S72" s="54">
        <v>-5844.7369999999992</v>
      </c>
      <c r="T72" s="54">
        <v>3446.3170000000005</v>
      </c>
      <c r="U72" s="54">
        <v>81.14500000000001</v>
      </c>
      <c r="V72" s="54">
        <f t="shared" ref="V72" si="22">+R72+S72-T72-U72</f>
        <v>-12729.867000000006</v>
      </c>
    </row>
    <row r="73" spans="1:23" ht="13.7" customHeight="1">
      <c r="A73" s="48" t="s">
        <v>166</v>
      </c>
      <c r="B73" s="54">
        <v>25431.684999999998</v>
      </c>
      <c r="C73" s="54">
        <v>20590.550000000003</v>
      </c>
      <c r="D73" s="54">
        <v>0</v>
      </c>
      <c r="E73" s="54">
        <v>443.38700000000006</v>
      </c>
      <c r="F73" s="54">
        <f t="shared" ref="F73" si="23">+B73-C73-D73+E73</f>
        <v>5284.5219999999945</v>
      </c>
      <c r="G73" s="54">
        <v>25021.796000000002</v>
      </c>
      <c r="H73" s="54">
        <v>1151.0340000000001</v>
      </c>
      <c r="I73" s="54">
        <v>-6868.5310000000018</v>
      </c>
      <c r="J73" s="54">
        <f t="shared" ref="J73" si="24">+F73+G73-H73+I73</f>
        <v>22286.752999999993</v>
      </c>
      <c r="K73" s="54">
        <v>18725.795999999998</v>
      </c>
      <c r="L73" s="54">
        <v>-27445.193000000003</v>
      </c>
      <c r="M73" s="54">
        <v>-1715.9899999999989</v>
      </c>
      <c r="N73" s="54">
        <f t="shared" ref="N73" si="25">+J73+K73+L73+M73+O73</f>
        <v>28766.928999999993</v>
      </c>
      <c r="O73" s="54">
        <v>16915.563000000002</v>
      </c>
      <c r="P73" s="54">
        <f t="shared" ref="P73" si="26">+N73-O73</f>
        <v>11851.365999999991</v>
      </c>
      <c r="Q73" s="54">
        <v>32179.508000000002</v>
      </c>
      <c r="R73" s="54">
        <f t="shared" ref="R73" si="27">+N73-Q73</f>
        <v>-3412.5790000000088</v>
      </c>
      <c r="S73" s="54">
        <v>-5921.8019999999997</v>
      </c>
      <c r="T73" s="54">
        <v>3535.165</v>
      </c>
      <c r="U73" s="54">
        <v>47.155999999999999</v>
      </c>
      <c r="V73" s="54">
        <f t="shared" ref="V73" si="28">+R73+S73-T73-U73</f>
        <v>-12916.70200000001</v>
      </c>
    </row>
    <row r="74" spans="1:23" s="96" customFormat="1" ht="13.7" customHeight="1">
      <c r="A74" s="48" t="s">
        <v>167</v>
      </c>
      <c r="B74" s="54">
        <v>25543.982000000004</v>
      </c>
      <c r="C74" s="54">
        <v>20556.900000000001</v>
      </c>
      <c r="D74" s="54">
        <v>0</v>
      </c>
      <c r="E74" s="54">
        <v>336.63499999999999</v>
      </c>
      <c r="F74" s="54">
        <f t="shared" ref="F74" si="29">+B74-C74-D74+E74</f>
        <v>5323.7170000000024</v>
      </c>
      <c r="G74" s="54">
        <v>25491.468999999997</v>
      </c>
      <c r="H74" s="54">
        <v>1089.249</v>
      </c>
      <c r="I74" s="54">
        <v>-6833.4019999999982</v>
      </c>
      <c r="J74" s="54">
        <f t="shared" ref="J74" si="30">+F74+G74-H74+I74</f>
        <v>22892.535000000003</v>
      </c>
      <c r="K74" s="54">
        <v>18672.300000000003</v>
      </c>
      <c r="L74" s="54">
        <v>-27608.096000000005</v>
      </c>
      <c r="M74" s="54">
        <v>-1694.1939999999986</v>
      </c>
      <c r="N74" s="54">
        <f t="shared" ref="N74" si="31">+J74+K74+L74+M74+O74</f>
        <v>29264.193000000003</v>
      </c>
      <c r="O74" s="54">
        <v>17001.648000000001</v>
      </c>
      <c r="P74" s="54">
        <f t="shared" ref="P74" si="32">+N74-O74</f>
        <v>12262.545000000002</v>
      </c>
      <c r="Q74" s="54">
        <v>32257.219000000001</v>
      </c>
      <c r="R74" s="54">
        <f t="shared" ref="R74" si="33">+N74-Q74</f>
        <v>-2993.025999999998</v>
      </c>
      <c r="S74" s="54">
        <v>-4773.5810000000001</v>
      </c>
      <c r="T74" s="54">
        <v>3835.7449999999999</v>
      </c>
      <c r="U74" s="54">
        <v>122.87800000000001</v>
      </c>
      <c r="V74" s="54">
        <f t="shared" ref="V74" si="34">+R74+S74-T74-U74</f>
        <v>-11725.23</v>
      </c>
    </row>
    <row r="75" spans="1:23" ht="13.7" customHeight="1">
      <c r="A75" s="48" t="s">
        <v>168</v>
      </c>
      <c r="B75" s="54">
        <v>25303.628000000001</v>
      </c>
      <c r="C75" s="54">
        <v>20244.421999999999</v>
      </c>
      <c r="D75" s="54">
        <v>0</v>
      </c>
      <c r="E75" s="54">
        <v>298.40800000000002</v>
      </c>
      <c r="F75" s="54">
        <f t="shared" ref="F75" si="35">+B75-C75-D75+E75</f>
        <v>5357.6140000000023</v>
      </c>
      <c r="G75" s="54">
        <v>25960.247999999996</v>
      </c>
      <c r="H75" s="54">
        <v>1091.605</v>
      </c>
      <c r="I75" s="54">
        <v>-6957.5649999999987</v>
      </c>
      <c r="J75" s="54">
        <f t="shared" ref="J75" si="36">+F75+G75-H75+I75</f>
        <v>23268.691999999999</v>
      </c>
      <c r="K75" s="54">
        <v>19014.546000000002</v>
      </c>
      <c r="L75" s="54">
        <v>-27765.703000000001</v>
      </c>
      <c r="M75" s="54">
        <v>-1637.0060000000008</v>
      </c>
      <c r="N75" s="54">
        <f t="shared" ref="N75" si="37">+J75+K75+L75+M75+O75</f>
        <v>29923.543999999994</v>
      </c>
      <c r="O75" s="54">
        <v>17043.014999999999</v>
      </c>
      <c r="P75" s="54">
        <f t="shared" ref="P75" si="38">+N75-O75</f>
        <v>12880.528999999995</v>
      </c>
      <c r="Q75" s="54">
        <v>32040.366999999998</v>
      </c>
      <c r="R75" s="54">
        <f t="shared" ref="R75" si="39">+N75-Q75</f>
        <v>-2116.823000000004</v>
      </c>
      <c r="S75" s="54">
        <v>-35.491999999999962</v>
      </c>
      <c r="T75" s="54">
        <v>3832.6559999999999</v>
      </c>
      <c r="U75" s="54">
        <v>115.54400000000001</v>
      </c>
      <c r="V75" s="54">
        <f t="shared" ref="V75" si="40">+R75+S75-T75-U75</f>
        <v>-6100.515000000004</v>
      </c>
    </row>
    <row r="76" spans="1:23" ht="13.7" customHeight="1">
      <c r="A76" s="48" t="s">
        <v>169</v>
      </c>
      <c r="B76" s="54">
        <v>25348.574000000001</v>
      </c>
      <c r="C76" s="54">
        <v>20315.55</v>
      </c>
      <c r="D76" s="54">
        <v>0</v>
      </c>
      <c r="E76" s="54">
        <v>335.96600000000001</v>
      </c>
      <c r="F76" s="54">
        <f t="shared" ref="F76" si="41">+B76-C76-D76+E76</f>
        <v>5368.9900000000016</v>
      </c>
      <c r="G76" s="54">
        <v>26173.344000000001</v>
      </c>
      <c r="H76" s="54">
        <v>1037.4490000000001</v>
      </c>
      <c r="I76" s="54">
        <v>-6940.1050000000005</v>
      </c>
      <c r="J76" s="54">
        <f t="shared" ref="J76" si="42">+F76+G76-H76+I76</f>
        <v>23564.780000000002</v>
      </c>
      <c r="K76" s="54">
        <v>19257.293000000001</v>
      </c>
      <c r="L76" s="54">
        <v>-28014.458999999999</v>
      </c>
      <c r="M76" s="54">
        <v>-1558.208000000001</v>
      </c>
      <c r="N76" s="54">
        <f t="shared" ref="N76" si="43">+J76+K76+L76+M76+O76</f>
        <v>30410.144</v>
      </c>
      <c r="O76" s="54">
        <v>17160.737999999998</v>
      </c>
      <c r="P76" s="54">
        <f t="shared" ref="P76" si="44">+N76-O76</f>
        <v>13249.406000000003</v>
      </c>
      <c r="Q76" s="54">
        <v>32080.026000000002</v>
      </c>
      <c r="R76" s="54">
        <f t="shared" ref="R76" si="45">+N76-Q76</f>
        <v>-1669.8820000000014</v>
      </c>
      <c r="S76" s="54">
        <v>-2095.4759999999997</v>
      </c>
      <c r="T76" s="54">
        <v>4145.3</v>
      </c>
      <c r="U76" s="54">
        <v>84.391000000000005</v>
      </c>
      <c r="V76" s="54">
        <f t="shared" ref="V76" si="46">+R76+S76-T76-U76</f>
        <v>-7995.0490000000009</v>
      </c>
    </row>
    <row r="77" spans="1:23" ht="13.7" customHeight="1">
      <c r="A77" s="48" t="s">
        <v>170</v>
      </c>
      <c r="B77" s="54">
        <v>25438.072</v>
      </c>
      <c r="C77" s="54">
        <v>20359.405999999999</v>
      </c>
      <c r="D77" s="54">
        <v>0</v>
      </c>
      <c r="E77" s="54">
        <v>300.43700000000001</v>
      </c>
      <c r="F77" s="54">
        <f t="shared" ref="F77" si="47">+B77-C77-D77+E77</f>
        <v>5379.103000000001</v>
      </c>
      <c r="G77" s="54">
        <v>26771.705999999998</v>
      </c>
      <c r="H77" s="54">
        <v>1032.3020000000001</v>
      </c>
      <c r="I77" s="54">
        <v>-6713.0210000000006</v>
      </c>
      <c r="J77" s="54">
        <f t="shared" ref="J77" si="48">+F77+G77-H77+I77</f>
        <v>24405.486000000001</v>
      </c>
      <c r="K77" s="54">
        <v>19262.014999999999</v>
      </c>
      <c r="L77" s="54">
        <v>-27995.579000000005</v>
      </c>
      <c r="M77" s="54">
        <v>-1523.445999999999</v>
      </c>
      <c r="N77" s="54">
        <f t="shared" ref="N77" si="49">+J77+K77+L77+M77+O77</f>
        <v>31358.899999999998</v>
      </c>
      <c r="O77" s="54">
        <v>17210.423999999999</v>
      </c>
      <c r="P77" s="54">
        <f t="shared" ref="P77" si="50">+N77-O77</f>
        <v>14148.475999999999</v>
      </c>
      <c r="Q77" s="54">
        <v>32197.127999999997</v>
      </c>
      <c r="R77" s="54">
        <f t="shared" ref="R77" si="51">+N77-Q77</f>
        <v>-838.22799999999916</v>
      </c>
      <c r="S77" s="54">
        <v>-2094.0509999999999</v>
      </c>
      <c r="T77" s="54">
        <v>3816.5570000000002</v>
      </c>
      <c r="U77" s="54">
        <v>120.43100000000001</v>
      </c>
      <c r="V77" s="54">
        <f t="shared" ref="V77" si="52">+R77+S77-T77-U77</f>
        <v>-6869.2669999999989</v>
      </c>
    </row>
    <row r="78" spans="1:23" ht="13.7" customHeight="1">
      <c r="A78" s="48" t="s">
        <v>171</v>
      </c>
      <c r="B78" s="54">
        <v>25500.424999999999</v>
      </c>
      <c r="C78" s="54">
        <v>20496.277999999998</v>
      </c>
      <c r="D78" s="54">
        <v>0</v>
      </c>
      <c r="E78" s="54">
        <v>360.18400000000003</v>
      </c>
      <c r="F78" s="54">
        <f t="shared" ref="F78" si="53">+B78-C78-D78+E78</f>
        <v>5364.331000000001</v>
      </c>
      <c r="G78" s="54">
        <v>27079.445000000003</v>
      </c>
      <c r="H78" s="54">
        <v>993.30100000000016</v>
      </c>
      <c r="I78" s="54">
        <v>-6615.2099999999991</v>
      </c>
      <c r="J78" s="54">
        <f t="shared" ref="J78" si="54">+F78+G78-H78+I78</f>
        <v>24835.265000000007</v>
      </c>
      <c r="K78" s="54">
        <v>18993.632000000001</v>
      </c>
      <c r="L78" s="54">
        <v>-28084.958000000002</v>
      </c>
      <c r="M78" s="54">
        <v>-1410.1819999999998</v>
      </c>
      <c r="N78" s="54">
        <f t="shared" ref="N78" si="55">+J78+K78+L78+M78+O78</f>
        <v>31687.239000000009</v>
      </c>
      <c r="O78" s="54">
        <v>17353.482</v>
      </c>
      <c r="P78" s="54">
        <f t="shared" ref="P78" si="56">+N78-O78</f>
        <v>14333.757000000009</v>
      </c>
      <c r="Q78" s="54">
        <v>32284.339</v>
      </c>
      <c r="R78" s="54">
        <f t="shared" ref="R78" si="57">+N78-Q78</f>
        <v>-597.09999999999127</v>
      </c>
      <c r="S78" s="54">
        <v>-1978.723</v>
      </c>
      <c r="T78" s="54">
        <v>3680.4180000000006</v>
      </c>
      <c r="U78" s="54">
        <v>116.742</v>
      </c>
      <c r="V78" s="54">
        <f t="shared" ref="V78" si="58">+R78+S78-T78-U78</f>
        <v>-6372.982999999992</v>
      </c>
    </row>
    <row r="79" spans="1:23" ht="13.7" customHeight="1">
      <c r="A79" s="48" t="s">
        <v>175</v>
      </c>
      <c r="B79" s="54">
        <v>25630.115000000002</v>
      </c>
      <c r="C79" s="54">
        <v>20679.955999999998</v>
      </c>
      <c r="D79" s="54">
        <v>0</v>
      </c>
      <c r="E79" s="54">
        <v>395.23500000000001</v>
      </c>
      <c r="F79" s="54">
        <f t="shared" ref="F79" si="59">+B79-C79-D79+E79</f>
        <v>5345.394000000003</v>
      </c>
      <c r="G79" s="54">
        <v>27231.614999999998</v>
      </c>
      <c r="H79" s="54">
        <v>965.05899999999997</v>
      </c>
      <c r="I79" s="54">
        <v>-6526.7780000000002</v>
      </c>
      <c r="J79" s="54">
        <f t="shared" ref="J79" si="60">+F79+G79-H79+I79</f>
        <v>25085.171999999999</v>
      </c>
      <c r="K79" s="54">
        <v>18522.846000000001</v>
      </c>
      <c r="L79" s="54">
        <v>-28067.386000000006</v>
      </c>
      <c r="M79" s="54">
        <v>-1643.056</v>
      </c>
      <c r="N79" s="54">
        <f t="shared" ref="N79" si="61">+J79+K79+L79+M79+O79</f>
        <v>31269.375999999993</v>
      </c>
      <c r="O79" s="54">
        <v>17371.800000000003</v>
      </c>
      <c r="P79" s="54">
        <f t="shared" ref="P79" si="62">+N79-O79</f>
        <v>13897.57599999999</v>
      </c>
      <c r="Q79" s="54">
        <v>32451.647999999997</v>
      </c>
      <c r="R79" s="54">
        <f t="shared" ref="R79" si="63">+N79-Q79</f>
        <v>-1182.2720000000045</v>
      </c>
      <c r="S79" s="54">
        <v>-1978.2169999999996</v>
      </c>
      <c r="T79" s="54">
        <v>3542.46</v>
      </c>
      <c r="U79" s="54">
        <v>88.572000000000003</v>
      </c>
      <c r="V79" s="54">
        <f t="shared" ref="V79" si="64">+R79+S79-T79-U79</f>
        <v>-6791.5210000000043</v>
      </c>
    </row>
    <row r="80" spans="1:23" s="96" customFormat="1" ht="13.7" customHeight="1">
      <c r="A80" s="48" t="s">
        <v>176</v>
      </c>
      <c r="B80" s="54">
        <v>25810.167999999998</v>
      </c>
      <c r="C80" s="54">
        <v>20895.471999999998</v>
      </c>
      <c r="D80" s="54">
        <v>0</v>
      </c>
      <c r="E80" s="54">
        <v>392.99599999999998</v>
      </c>
      <c r="F80" s="54">
        <f t="shared" ref="F80" si="65">+B80-C80-D80+E80</f>
        <v>5307.692</v>
      </c>
      <c r="G80" s="54">
        <v>27471.96</v>
      </c>
      <c r="H80" s="54">
        <v>926.36399999999992</v>
      </c>
      <c r="I80" s="54">
        <v>-6444.704999999999</v>
      </c>
      <c r="J80" s="54">
        <f t="shared" ref="J80" si="66">+F80+G80-H80+I80</f>
        <v>25408.583000000002</v>
      </c>
      <c r="K80" s="54">
        <v>18768.772000000001</v>
      </c>
      <c r="L80" s="54">
        <v>-28100.096000000009</v>
      </c>
      <c r="M80" s="54">
        <v>-1817.6149999999998</v>
      </c>
      <c r="N80" s="54">
        <f t="shared" ref="N80" si="67">+J80+K80+L80+M80+O80</f>
        <v>31911.710999999996</v>
      </c>
      <c r="O80" s="54">
        <v>17652.066999999999</v>
      </c>
      <c r="P80" s="54">
        <f t="shared" ref="P80" si="68">+N80-O80</f>
        <v>14259.643999999997</v>
      </c>
      <c r="Q80" s="54">
        <v>32799.599000000002</v>
      </c>
      <c r="R80" s="54">
        <f t="shared" ref="R80" si="69">+N80-Q80</f>
        <v>-887.88800000000629</v>
      </c>
      <c r="S80" s="54">
        <v>244.29799999999989</v>
      </c>
      <c r="T80" s="54">
        <v>2864.4429999999998</v>
      </c>
      <c r="U80" s="54">
        <v>19.439</v>
      </c>
      <c r="V80" s="54">
        <f t="shared" ref="V80" si="70">+R80+S80-T80-U80</f>
        <v>-3527.4720000000061</v>
      </c>
    </row>
    <row r="81" spans="1:24" ht="13.7" customHeight="1">
      <c r="A81" s="48" t="s">
        <v>177</v>
      </c>
      <c r="B81" s="54">
        <v>25788.97</v>
      </c>
      <c r="C81" s="54">
        <v>20939.648000000001</v>
      </c>
      <c r="D81" s="54">
        <v>0</v>
      </c>
      <c r="E81" s="54">
        <v>425.71499999999997</v>
      </c>
      <c r="F81" s="54">
        <f t="shared" ref="F81" si="71">+B81-C81-D81+E81</f>
        <v>5275.0370000000003</v>
      </c>
      <c r="G81" s="54">
        <v>27721.750999999997</v>
      </c>
      <c r="H81" s="54">
        <v>921.12300000000005</v>
      </c>
      <c r="I81" s="54">
        <v>-6349.1319999999996</v>
      </c>
      <c r="J81" s="54">
        <f t="shared" ref="J81" si="72">+F81+G81-H81+I81</f>
        <v>25726.533000000003</v>
      </c>
      <c r="K81" s="54">
        <v>18564.503000000001</v>
      </c>
      <c r="L81" s="54">
        <v>-27941.714999999997</v>
      </c>
      <c r="M81" s="54">
        <v>-1296.6219999999994</v>
      </c>
      <c r="N81" s="54">
        <f t="shared" ref="N81" si="73">+J81+K81+L81+M81+O81</f>
        <v>32891.501000000011</v>
      </c>
      <c r="O81" s="54">
        <v>17838.802</v>
      </c>
      <c r="P81" s="54">
        <f t="shared" ref="P81" si="74">+N81-O81</f>
        <v>15052.699000000011</v>
      </c>
      <c r="Q81" s="54">
        <v>32993.832999999999</v>
      </c>
      <c r="R81" s="54">
        <f t="shared" ref="R81" si="75">+N81-Q81</f>
        <v>-102.3319999999876</v>
      </c>
      <c r="S81" s="54">
        <v>-3796.4140000000002</v>
      </c>
      <c r="T81" s="54">
        <v>3014.9089999999997</v>
      </c>
      <c r="U81" s="54">
        <v>32.499000000000002</v>
      </c>
      <c r="V81" s="54">
        <f t="shared" ref="V81" si="76">+R81+S81-T81-U81</f>
        <v>-6946.1539999999877</v>
      </c>
      <c r="W81" s="96"/>
    </row>
    <row r="82" spans="1:24" ht="13.7" customHeight="1">
      <c r="A82" s="48" t="s">
        <v>178</v>
      </c>
      <c r="B82" s="54">
        <v>25887.722999999998</v>
      </c>
      <c r="C82" s="54">
        <v>20977.402000000002</v>
      </c>
      <c r="D82" s="54">
        <v>0</v>
      </c>
      <c r="E82" s="54">
        <v>389.61300000000006</v>
      </c>
      <c r="F82" s="54">
        <f t="shared" ref="F82" si="77">+B82-C82-D82+E82</f>
        <v>5299.9339999999966</v>
      </c>
      <c r="G82" s="54">
        <v>28121.736999999997</v>
      </c>
      <c r="H82" s="54">
        <v>901.67600000000004</v>
      </c>
      <c r="I82" s="54">
        <v>-6255.8289999999997</v>
      </c>
      <c r="J82" s="54">
        <f t="shared" ref="J82" si="78">+F82+G82-H82+I82</f>
        <v>26264.165999999997</v>
      </c>
      <c r="K82" s="54">
        <v>18088.333999999999</v>
      </c>
      <c r="L82" s="54">
        <v>-27642.520000000004</v>
      </c>
      <c r="M82" s="54">
        <v>-1506.0450000000005</v>
      </c>
      <c r="N82" s="54">
        <f t="shared" ref="N82" si="79">+J82+K82+L82+M82+O82</f>
        <v>33163.577999999994</v>
      </c>
      <c r="O82" s="54">
        <v>17959.643</v>
      </c>
      <c r="P82" s="54">
        <f t="shared" ref="P82" si="80">+N82-O82</f>
        <v>15203.934999999994</v>
      </c>
      <c r="Q82" s="54">
        <v>33136.108</v>
      </c>
      <c r="R82" s="54">
        <f t="shared" ref="R82" si="81">+N82-Q82</f>
        <v>27.469999999993888</v>
      </c>
      <c r="S82" s="54">
        <v>-3833.5620000000004</v>
      </c>
      <c r="T82" s="54">
        <v>2998.0059999999999</v>
      </c>
      <c r="U82" s="54">
        <v>-28.703000000000003</v>
      </c>
      <c r="V82" s="54">
        <f t="shared" ref="V82" si="82">+R82+S82-T82-U82</f>
        <v>-6775.3950000000059</v>
      </c>
      <c r="W82" s="96"/>
    </row>
    <row r="83" spans="1:24" s="96" customFormat="1" ht="13.7" customHeight="1">
      <c r="A83" s="48" t="s">
        <v>179</v>
      </c>
      <c r="B83" s="54">
        <v>25894.27</v>
      </c>
      <c r="C83" s="54">
        <v>20952.190999999999</v>
      </c>
      <c r="D83" s="54">
        <v>0</v>
      </c>
      <c r="E83" s="54">
        <v>341.12</v>
      </c>
      <c r="F83" s="54">
        <f t="shared" ref="F83" si="83">+B83-C83-D83+E83</f>
        <v>5283.1990000000014</v>
      </c>
      <c r="G83" s="54">
        <v>28716.856</v>
      </c>
      <c r="H83" s="54">
        <v>871.23099999999999</v>
      </c>
      <c r="I83" s="54">
        <v>-6192.085</v>
      </c>
      <c r="J83" s="54">
        <f t="shared" ref="J83" si="84">+F83+G83-H83+I83</f>
        <v>26936.739000000001</v>
      </c>
      <c r="K83" s="54">
        <v>19402.190999999999</v>
      </c>
      <c r="L83" s="54">
        <v>-27407.665999999997</v>
      </c>
      <c r="M83" s="54">
        <v>-1507.0469999999996</v>
      </c>
      <c r="N83" s="54">
        <f t="shared" ref="N83" si="85">+J83+K83+L83+M83+O83</f>
        <v>35502.120000000003</v>
      </c>
      <c r="O83" s="54">
        <v>18077.902999999998</v>
      </c>
      <c r="P83" s="54">
        <f t="shared" ref="P83" si="86">+N83-O83</f>
        <v>17424.217000000004</v>
      </c>
      <c r="Q83" s="54">
        <v>33272.815999999999</v>
      </c>
      <c r="R83" s="54">
        <f t="shared" ref="R83" si="87">+N83-Q83</f>
        <v>2229.3040000000037</v>
      </c>
      <c r="S83" s="54">
        <v>-3837.4800000000005</v>
      </c>
      <c r="T83" s="54">
        <v>3162.6869999999999</v>
      </c>
      <c r="U83" s="54">
        <v>-73.388000000000005</v>
      </c>
      <c r="V83" s="54">
        <f t="shared" ref="V83" si="88">+R83+S83-T83-U83</f>
        <v>-4697.4749999999967</v>
      </c>
    </row>
    <row r="84" spans="1:24" s="96" customFormat="1" ht="13.7" customHeight="1">
      <c r="A84" s="48" t="s">
        <v>180</v>
      </c>
      <c r="B84" s="54">
        <v>26383.848999999998</v>
      </c>
      <c r="C84" s="54">
        <v>21385.982999999997</v>
      </c>
      <c r="D84" s="54">
        <v>0</v>
      </c>
      <c r="E84" s="54">
        <v>301.28800000000001</v>
      </c>
      <c r="F84" s="54">
        <f t="shared" ref="F84" si="89">+B84-C84-D84+E84</f>
        <v>5299.1540000000023</v>
      </c>
      <c r="G84" s="54">
        <v>29154.667000000005</v>
      </c>
      <c r="H84" s="54">
        <v>823.096</v>
      </c>
      <c r="I84" s="54">
        <v>-6161.2630000000008</v>
      </c>
      <c r="J84" s="54">
        <f t="shared" ref="J84" si="90">+F84+G84-H84+I84</f>
        <v>27469.462000000014</v>
      </c>
      <c r="K84" s="54">
        <v>19355.816999999999</v>
      </c>
      <c r="L84" s="54">
        <v>-28039.706999999995</v>
      </c>
      <c r="M84" s="54">
        <v>-1361.5709999999999</v>
      </c>
      <c r="N84" s="54">
        <f t="shared" ref="N84" si="91">+J84+K84+L84+M84+O84</f>
        <v>35688.656000000017</v>
      </c>
      <c r="O84" s="54">
        <v>18264.654999999999</v>
      </c>
      <c r="P84" s="54">
        <f t="shared" ref="P84" si="92">+N84-O84</f>
        <v>17424.001000000018</v>
      </c>
      <c r="Q84" s="54">
        <v>33673.016000000003</v>
      </c>
      <c r="R84" s="54">
        <f t="shared" ref="R84" si="93">+N84-Q84</f>
        <v>2015.640000000014</v>
      </c>
      <c r="S84" s="54">
        <v>-4330.3040000000001</v>
      </c>
      <c r="T84" s="54">
        <v>3495.7539999999999</v>
      </c>
      <c r="U84" s="54">
        <v>-11.328999999999994</v>
      </c>
      <c r="V84" s="54">
        <f t="shared" ref="V84" si="94">+R84+S84-T84-U84</f>
        <v>-5799.0889999999863</v>
      </c>
    </row>
    <row r="85" spans="1:24" ht="13.7" customHeight="1">
      <c r="A85" s="48" t="s">
        <v>181</v>
      </c>
      <c r="B85" s="54">
        <v>26341.353000000003</v>
      </c>
      <c r="C85" s="54">
        <v>21303.733</v>
      </c>
      <c r="D85" s="54">
        <v>0</v>
      </c>
      <c r="E85" s="54">
        <v>298.82299999999998</v>
      </c>
      <c r="F85" s="54">
        <f t="shared" ref="F85" si="95">+B85-C85-D85+E85</f>
        <v>5336.4430000000029</v>
      </c>
      <c r="G85" s="54">
        <v>29629.732</v>
      </c>
      <c r="H85" s="54">
        <v>836.83199999999999</v>
      </c>
      <c r="I85" s="54">
        <v>-6036.5770000000002</v>
      </c>
      <c r="J85" s="54">
        <f t="shared" ref="J85" si="96">+F85+G85-H85+I85</f>
        <v>28092.766</v>
      </c>
      <c r="K85" s="54">
        <v>19450.037</v>
      </c>
      <c r="L85" s="54">
        <v>-27890.460000000003</v>
      </c>
      <c r="M85" s="54">
        <v>-1946.2339999999995</v>
      </c>
      <c r="N85" s="54">
        <f t="shared" ref="N85" si="97">+J85+K85+L85+M85+O85</f>
        <v>35968.602999999996</v>
      </c>
      <c r="O85" s="54">
        <v>18262.493999999999</v>
      </c>
      <c r="P85" s="54">
        <f t="shared" ref="P85" si="98">+N85-O85</f>
        <v>17706.108999999997</v>
      </c>
      <c r="Q85" s="54">
        <v>33592.421000000002</v>
      </c>
      <c r="R85" s="54">
        <f t="shared" ref="R85" si="99">+N85-Q85</f>
        <v>2376.1819999999934</v>
      </c>
      <c r="S85" s="54">
        <v>-356.87199999999996</v>
      </c>
      <c r="T85" s="54">
        <v>3528.3510000000001</v>
      </c>
      <c r="U85" s="54">
        <v>-8.2659999999999947</v>
      </c>
      <c r="V85" s="54">
        <f t="shared" ref="V85" si="100">+R85+S85-T85-U85</f>
        <v>-1500.7750000000065</v>
      </c>
    </row>
    <row r="86" spans="1:24" ht="13.7" customHeight="1">
      <c r="A86" s="48" t="s">
        <v>182</v>
      </c>
      <c r="B86" s="54">
        <v>26232.425999999999</v>
      </c>
      <c r="C86" s="54">
        <v>21198.899999999998</v>
      </c>
      <c r="D86" s="54">
        <v>0</v>
      </c>
      <c r="E86" s="54">
        <v>324.30600000000004</v>
      </c>
      <c r="F86" s="54">
        <f t="shared" ref="F86" si="101">+B86-C86-D86+E86</f>
        <v>5357.8320000000022</v>
      </c>
      <c r="G86" s="54">
        <v>29848.090999999997</v>
      </c>
      <c r="H86" s="54">
        <v>823.33100000000002</v>
      </c>
      <c r="I86" s="54">
        <v>-5744.42</v>
      </c>
      <c r="J86" s="54">
        <f t="shared" ref="J86" si="102">+F86+G86-H86+I86</f>
        <v>28638.171999999999</v>
      </c>
      <c r="K86" s="54">
        <v>19260.251</v>
      </c>
      <c r="L86" s="54">
        <v>-27708.855</v>
      </c>
      <c r="M86" s="54">
        <v>-1819.896999999999</v>
      </c>
      <c r="N86" s="54">
        <f t="shared" ref="N86" si="103">+J86+K86+L86+M86+O86</f>
        <v>36698.784999999996</v>
      </c>
      <c r="O86" s="54">
        <v>18329.114000000001</v>
      </c>
      <c r="P86" s="54">
        <f t="shared" ref="P86" si="104">+N86-O86</f>
        <v>18369.670999999995</v>
      </c>
      <c r="Q86" s="54">
        <v>33567.800000000003</v>
      </c>
      <c r="R86" s="54">
        <f t="shared" ref="R86" si="105">+N86-Q86</f>
        <v>3130.9849999999933</v>
      </c>
      <c r="S86" s="54">
        <v>-1466.1779999999999</v>
      </c>
      <c r="T86" s="54">
        <v>3613.3110000000001</v>
      </c>
      <c r="U86" s="54">
        <v>112.003</v>
      </c>
      <c r="V86" s="54">
        <f t="shared" ref="V86" si="106">+R86+S86-T86-U86</f>
        <v>-2060.5070000000069</v>
      </c>
    </row>
    <row r="87" spans="1:24" s="96" customFormat="1" ht="13.7" customHeight="1">
      <c r="A87" s="48" t="s">
        <v>183</v>
      </c>
      <c r="B87" s="54">
        <v>26297.527000000002</v>
      </c>
      <c r="C87" s="54">
        <v>21201.019</v>
      </c>
      <c r="D87" s="54">
        <v>0</v>
      </c>
      <c r="E87" s="54">
        <v>313.94799999999998</v>
      </c>
      <c r="F87" s="54">
        <f t="shared" ref="F87" si="107">+B87-C87-D87+E87</f>
        <v>5410.4560000000019</v>
      </c>
      <c r="G87" s="54">
        <v>30406.288</v>
      </c>
      <c r="H87" s="54">
        <v>792.98199999999997</v>
      </c>
      <c r="I87" s="54">
        <v>-5607.2380000000003</v>
      </c>
      <c r="J87" s="54">
        <f t="shared" ref="J87" si="108">+F87+G87-H87+I87</f>
        <v>29416.524000000001</v>
      </c>
      <c r="K87" s="54">
        <v>20280.310000000001</v>
      </c>
      <c r="L87" s="54">
        <v>-27738.322999999997</v>
      </c>
      <c r="M87" s="54">
        <v>-1891.7750000000001</v>
      </c>
      <c r="N87" s="54">
        <f t="shared" ref="N87" si="109">+J87+K87+L87+M87+O87</f>
        <v>38579.274000000005</v>
      </c>
      <c r="O87" s="54">
        <v>18512.537999999997</v>
      </c>
      <c r="P87" s="54">
        <f t="shared" ref="P87" si="110">+N87-O87</f>
        <v>20066.736000000008</v>
      </c>
      <c r="Q87" s="54">
        <v>33691.069000000003</v>
      </c>
      <c r="R87" s="54">
        <f t="shared" ref="R87" si="111">+N87-Q87</f>
        <v>4888.2050000000017</v>
      </c>
      <c r="S87" s="54">
        <v>-1287.5429999999999</v>
      </c>
      <c r="T87" s="54">
        <v>3699.35</v>
      </c>
      <c r="U87" s="54">
        <v>194.53100000000001</v>
      </c>
      <c r="V87" s="54">
        <f t="shared" ref="V87" si="112">+R87+S87-T87-U87</f>
        <v>-293.21899999999783</v>
      </c>
    </row>
    <row r="88" spans="1:24" ht="13.7" customHeight="1">
      <c r="A88" s="48" t="s">
        <v>184</v>
      </c>
      <c r="B88" s="54">
        <v>27018.36</v>
      </c>
      <c r="C88" s="54">
        <v>21835.150999999998</v>
      </c>
      <c r="D88" s="54">
        <v>0</v>
      </c>
      <c r="E88" s="54">
        <v>287.09100000000001</v>
      </c>
      <c r="F88" s="54">
        <f t="shared" ref="F88" si="113">+B88-C88-D88+E88</f>
        <v>5470.3000000000029</v>
      </c>
      <c r="G88" s="54">
        <v>30955.848000000005</v>
      </c>
      <c r="H88" s="54">
        <v>750.46199999999999</v>
      </c>
      <c r="I88" s="54">
        <v>-5517.1799999999994</v>
      </c>
      <c r="J88" s="54">
        <f t="shared" ref="J88" si="114">+F88+G88-H88+I88</f>
        <v>30158.506000000008</v>
      </c>
      <c r="K88" s="54">
        <v>20645.596999999998</v>
      </c>
      <c r="L88" s="54">
        <v>-28728.097999999991</v>
      </c>
      <c r="M88" s="54">
        <v>-2015.1590000000006</v>
      </c>
      <c r="N88" s="54">
        <f t="shared" ref="N88" si="115">+J88+K88+L88+M88+O88</f>
        <v>39151.878000000012</v>
      </c>
      <c r="O88" s="54">
        <v>19091.031999999999</v>
      </c>
      <c r="P88" s="54">
        <f t="shared" ref="P88" si="116">+N88-O88</f>
        <v>20060.846000000012</v>
      </c>
      <c r="Q88" s="54">
        <v>34582.610999999997</v>
      </c>
      <c r="R88" s="54">
        <f t="shared" ref="R88" si="117">+N88-Q88</f>
        <v>4569.2670000000144</v>
      </c>
      <c r="S88" s="54">
        <v>-1522.3019999999999</v>
      </c>
      <c r="T88" s="54">
        <v>3824.1420000000003</v>
      </c>
      <c r="U88" s="54">
        <v>133.73700000000002</v>
      </c>
      <c r="V88" s="54">
        <f t="shared" ref="V88" si="118">+R88+S88-T88-U88</f>
        <v>-910.91399999998566</v>
      </c>
    </row>
    <row r="89" spans="1:24" ht="13.7" customHeight="1">
      <c r="A89" s="48" t="s">
        <v>185</v>
      </c>
      <c r="B89" s="54">
        <v>27316.663999999997</v>
      </c>
      <c r="C89" s="54">
        <v>22019.157999999999</v>
      </c>
      <c r="D89" s="54">
        <v>0</v>
      </c>
      <c r="E89" s="54">
        <v>283.08799999999997</v>
      </c>
      <c r="F89" s="54">
        <f t="shared" ref="F89:F90" si="119">+B89-C89-D89+E89</f>
        <v>5580.5939999999973</v>
      </c>
      <c r="G89" s="54">
        <v>31254.690999999999</v>
      </c>
      <c r="H89" s="54">
        <v>756.67100000000005</v>
      </c>
      <c r="I89" s="54">
        <v>-5415.6049999999996</v>
      </c>
      <c r="J89" s="54">
        <f t="shared" ref="J89:J90" si="120">+F89+G89-H89+I89</f>
        <v>30663.008999999995</v>
      </c>
      <c r="K89" s="54">
        <v>20875.164999999997</v>
      </c>
      <c r="L89" s="54">
        <v>-28696.304000000004</v>
      </c>
      <c r="M89" s="54">
        <v>-2150.5070000000001</v>
      </c>
      <c r="N89" s="54">
        <f t="shared" ref="N89:N90" si="121">+J89+K89+L89+M89+O89</f>
        <v>39836.675999999992</v>
      </c>
      <c r="O89" s="54">
        <v>19145.313000000002</v>
      </c>
      <c r="P89" s="54">
        <f t="shared" ref="P89:P90" si="122">+N89-O89</f>
        <v>20691.36299999999</v>
      </c>
      <c r="Q89" s="54">
        <v>34651.659999999996</v>
      </c>
      <c r="R89" s="54">
        <f t="shared" ref="R89:R90" si="123">+N89-Q89</f>
        <v>5185.015999999996</v>
      </c>
      <c r="S89" s="54">
        <v>-1531.395</v>
      </c>
      <c r="T89" s="54">
        <v>3859.2630000000004</v>
      </c>
      <c r="U89" s="54">
        <v>85.585000000000008</v>
      </c>
      <c r="V89" s="54">
        <f t="shared" ref="V89:V90" si="124">+R89+S89-T89-U89</f>
        <v>-291.22700000000441</v>
      </c>
      <c r="W89" s="96"/>
      <c r="X89" s="96"/>
    </row>
    <row r="90" spans="1:24" ht="13.7" customHeight="1">
      <c r="A90" s="48" t="s">
        <v>186</v>
      </c>
      <c r="B90" s="54">
        <v>27640.855</v>
      </c>
      <c r="C90" s="54">
        <v>22223.088</v>
      </c>
      <c r="D90" s="54">
        <v>0</v>
      </c>
      <c r="E90" s="54">
        <v>287.78999999999996</v>
      </c>
      <c r="F90" s="54">
        <f t="shared" si="119"/>
        <v>5705.5569999999998</v>
      </c>
      <c r="G90" s="54">
        <v>31646.771000000001</v>
      </c>
      <c r="H90" s="54">
        <v>770.22800000000007</v>
      </c>
      <c r="I90" s="54">
        <v>-5034.8520000000008</v>
      </c>
      <c r="J90" s="54">
        <f t="shared" si="120"/>
        <v>31547.248</v>
      </c>
      <c r="K90" s="54">
        <v>20782.085999999999</v>
      </c>
      <c r="L90" s="54">
        <v>-28833.908000000003</v>
      </c>
      <c r="M90" s="54">
        <v>-2247.2379999999998</v>
      </c>
      <c r="N90" s="54">
        <f t="shared" si="121"/>
        <v>40657.705999999998</v>
      </c>
      <c r="O90" s="54">
        <v>19409.518</v>
      </c>
      <c r="P90" s="54">
        <f t="shared" si="122"/>
        <v>21248.187999999998</v>
      </c>
      <c r="Q90" s="54">
        <v>34931.915000000001</v>
      </c>
      <c r="R90" s="54">
        <f t="shared" si="123"/>
        <v>5725.7909999999974</v>
      </c>
      <c r="S90" s="54">
        <v>-1625.3919999999998</v>
      </c>
      <c r="T90" s="54">
        <v>3902.471</v>
      </c>
      <c r="U90" s="54">
        <v>-175.13800000000001</v>
      </c>
      <c r="V90" s="54">
        <f t="shared" si="124"/>
        <v>373.06599999999764</v>
      </c>
    </row>
    <row r="91" spans="1:24" ht="13.7" customHeight="1" thickBot="1">
      <c r="A91" s="103" t="s">
        <v>188</v>
      </c>
      <c r="B91" s="90">
        <v>27976.598000000002</v>
      </c>
      <c r="C91" s="91">
        <v>22478.046999999999</v>
      </c>
      <c r="D91" s="91">
        <v>0</v>
      </c>
      <c r="E91" s="91">
        <v>320.14</v>
      </c>
      <c r="F91" s="91">
        <f t="shared" ref="F91" si="125">+B91-C91-D91+E91</f>
        <v>5818.6910000000034</v>
      </c>
      <c r="G91" s="91">
        <v>31781.501</v>
      </c>
      <c r="H91" s="91">
        <v>840.88400000000001</v>
      </c>
      <c r="I91" s="91">
        <v>-4837.4079999999994</v>
      </c>
      <c r="J91" s="91">
        <f t="shared" ref="J91" si="126">+F91+G91-H91+I91</f>
        <v>31921.900000000005</v>
      </c>
      <c r="K91" s="91">
        <v>20750.714</v>
      </c>
      <c r="L91" s="91">
        <v>-29049.335999999999</v>
      </c>
      <c r="M91" s="91">
        <v>-2259.6910000000003</v>
      </c>
      <c r="N91" s="91">
        <f t="shared" ref="N91" si="127">+J91+K91+L91+M91+O91</f>
        <v>41072.911000000007</v>
      </c>
      <c r="O91" s="91">
        <v>19709.324000000001</v>
      </c>
      <c r="P91" s="91">
        <f t="shared" ref="P91" si="128">+N91-O91</f>
        <v>21363.587000000007</v>
      </c>
      <c r="Q91" s="91">
        <v>35398.517999999996</v>
      </c>
      <c r="R91" s="91">
        <f t="shared" ref="R91" si="129">+N91-Q91</f>
        <v>5674.3930000000109</v>
      </c>
      <c r="S91" s="91">
        <v>-1946.1210000000005</v>
      </c>
      <c r="T91" s="91">
        <v>3955.5209999999997</v>
      </c>
      <c r="U91" s="91">
        <v>-230.86199999999999</v>
      </c>
      <c r="V91" s="92">
        <f t="shared" ref="V91" si="130">+R91+S91-T91-U91</f>
        <v>3.6130000000106577</v>
      </c>
    </row>
    <row r="92" spans="1:24" ht="13.7" customHeight="1" thickTop="1"/>
    <row r="93" spans="1:24" ht="13.7" customHeight="1"/>
    <row r="94" spans="1:24" ht="13.7" customHeight="1"/>
    <row r="95" spans="1:24" ht="13.7" customHeight="1"/>
    <row r="96" spans="1:24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</sheetData>
  <phoneticPr fontId="5" type="noConversion"/>
  <pageMargins left="0.18" right="0.19" top="1" bottom="1" header="0.5" footer="0.5"/>
  <pageSetup paperSize="8" scale="9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"/>
  <sheetViews>
    <sheetView showGridLines="0" topLeftCell="A73" zoomScale="75" workbookViewId="0">
      <selection activeCell="A91" sqref="A91"/>
    </sheetView>
  </sheetViews>
  <sheetFormatPr defaultColWidth="9.140625" defaultRowHeight="11.25"/>
  <cols>
    <col min="1" max="1" width="9.140625" style="7"/>
    <col min="2" max="2" width="11.5703125" style="7" customWidth="1"/>
    <col min="3" max="3" width="10.7109375" style="7" customWidth="1"/>
    <col min="4" max="4" width="10.28515625" style="7" customWidth="1"/>
    <col min="5" max="5" width="9.140625" style="7"/>
    <col min="6" max="7" width="11.28515625" style="7" customWidth="1"/>
    <col min="8" max="8" width="9.85546875" style="7" customWidth="1"/>
    <col min="9" max="9" width="12.140625" style="7" customWidth="1"/>
    <col min="10" max="10" width="11.7109375" style="7" customWidth="1"/>
    <col min="11" max="12" width="10.85546875" style="7" customWidth="1"/>
    <col min="13" max="14" width="9.85546875" style="7" customWidth="1"/>
    <col min="15" max="15" width="13.42578125" style="7" customWidth="1"/>
    <col min="16" max="16" width="9.85546875" style="7" customWidth="1"/>
    <col min="17" max="17" width="11" style="7" customWidth="1"/>
    <col min="18" max="18" width="9.140625" style="7"/>
    <col min="19" max="19" width="10.85546875" style="7" customWidth="1"/>
    <col min="20" max="20" width="9.140625" style="7"/>
    <col min="21" max="21" width="13.5703125" style="7" customWidth="1"/>
    <col min="22" max="22" width="15.85546875" style="7" customWidth="1"/>
    <col min="23" max="16384" width="9.140625" style="7"/>
  </cols>
  <sheetData>
    <row r="1" spans="1:22" ht="12.75">
      <c r="A1" s="16" t="s">
        <v>33</v>
      </c>
      <c r="B1" s="9"/>
    </row>
    <row r="2" spans="1:22" ht="9.75" customHeight="1">
      <c r="A2" s="20"/>
      <c r="B2" s="9"/>
    </row>
    <row r="3" spans="1:22" ht="12.75">
      <c r="A3" s="21" t="s">
        <v>68</v>
      </c>
      <c r="B3" s="9"/>
    </row>
    <row r="4" spans="1:22" ht="12.75">
      <c r="A4" s="104" t="s">
        <v>79</v>
      </c>
      <c r="B4" s="9"/>
    </row>
    <row r="5" spans="1:22" ht="14.25">
      <c r="A5" s="16" t="s">
        <v>71</v>
      </c>
      <c r="B5" s="9"/>
    </row>
    <row r="6" spans="1:22" ht="12" thickBot="1">
      <c r="C6" s="10"/>
      <c r="D6" s="10"/>
      <c r="E6" s="10"/>
      <c r="G6" s="10"/>
      <c r="J6" s="10"/>
      <c r="Q6" s="10"/>
      <c r="T6" s="10"/>
      <c r="U6" s="10"/>
    </row>
    <row r="7" spans="1:22" s="11" customFormat="1" ht="15" customHeight="1">
      <c r="A7" s="100"/>
      <c r="B7" s="12" t="s">
        <v>11</v>
      </c>
      <c r="C7" s="13" t="s">
        <v>12</v>
      </c>
      <c r="D7" s="13" t="s">
        <v>13</v>
      </c>
      <c r="E7" s="13" t="s">
        <v>14</v>
      </c>
      <c r="F7" s="13" t="s">
        <v>25</v>
      </c>
      <c r="G7" s="13" t="s">
        <v>12</v>
      </c>
      <c r="H7" s="13" t="s">
        <v>16</v>
      </c>
      <c r="I7" s="13" t="s">
        <v>3</v>
      </c>
      <c r="J7" s="13" t="s">
        <v>17</v>
      </c>
      <c r="K7" s="13" t="s">
        <v>18</v>
      </c>
      <c r="L7" s="13" t="s">
        <v>19</v>
      </c>
      <c r="M7" s="13" t="s">
        <v>5</v>
      </c>
      <c r="N7" s="13" t="s">
        <v>23</v>
      </c>
      <c r="O7" s="13" t="s">
        <v>22</v>
      </c>
      <c r="P7" s="13" t="s">
        <v>24</v>
      </c>
      <c r="Q7" s="13" t="s">
        <v>6</v>
      </c>
      <c r="R7" s="13" t="s">
        <v>7</v>
      </c>
      <c r="S7" s="13" t="s">
        <v>8</v>
      </c>
      <c r="T7" s="13" t="s">
        <v>9</v>
      </c>
      <c r="U7" s="13" t="s">
        <v>32</v>
      </c>
      <c r="V7" s="14" t="s">
        <v>10</v>
      </c>
    </row>
    <row r="8" spans="1:22" s="11" customFormat="1" ht="123.75">
      <c r="A8" s="100" t="s">
        <v>101</v>
      </c>
      <c r="B8" s="39" t="s">
        <v>42</v>
      </c>
      <c r="C8" s="35" t="s">
        <v>80</v>
      </c>
      <c r="D8" s="35" t="s">
        <v>57</v>
      </c>
      <c r="E8" s="35" t="s">
        <v>58</v>
      </c>
      <c r="F8" s="15" t="s">
        <v>81</v>
      </c>
      <c r="G8" s="35" t="s">
        <v>82</v>
      </c>
      <c r="H8" s="35" t="s">
        <v>60</v>
      </c>
      <c r="I8" s="35" t="s">
        <v>61</v>
      </c>
      <c r="J8" s="35" t="s">
        <v>62</v>
      </c>
      <c r="K8" s="35" t="s">
        <v>63</v>
      </c>
      <c r="L8" s="35" t="s">
        <v>64</v>
      </c>
      <c r="M8" s="35" t="s">
        <v>50</v>
      </c>
      <c r="N8" s="35" t="s">
        <v>77</v>
      </c>
      <c r="O8" s="35" t="s">
        <v>74</v>
      </c>
      <c r="P8" s="35" t="s">
        <v>78</v>
      </c>
      <c r="Q8" s="35" t="s">
        <v>51</v>
      </c>
      <c r="R8" s="35" t="s">
        <v>52</v>
      </c>
      <c r="S8" s="35" t="s">
        <v>66</v>
      </c>
      <c r="T8" s="35" t="s">
        <v>172</v>
      </c>
      <c r="U8" s="35" t="s">
        <v>67</v>
      </c>
      <c r="V8" s="40" t="s">
        <v>174</v>
      </c>
    </row>
    <row r="9" spans="1:22" s="71" customFormat="1" ht="13.7" customHeight="1">
      <c r="A9" s="5" t="s">
        <v>102</v>
      </c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0"/>
    </row>
    <row r="10" spans="1:22" s="71" customFormat="1" ht="13.7" customHeight="1">
      <c r="A10" s="5" t="s">
        <v>103</v>
      </c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</row>
    <row r="11" spans="1:22" s="71" customFormat="1" ht="13.7" customHeight="1">
      <c r="A11" s="5" t="s">
        <v>104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0"/>
    </row>
    <row r="12" spans="1:22" s="71" customFormat="1" ht="13.7" customHeight="1">
      <c r="A12" s="5" t="s">
        <v>105</v>
      </c>
      <c r="B12" s="68">
        <v>25416.674999999999</v>
      </c>
      <c r="C12" s="69">
        <v>4047.3879999999999</v>
      </c>
      <c r="D12" s="69">
        <v>289.75</v>
      </c>
      <c r="E12" s="69">
        <v>693.06999999999994</v>
      </c>
      <c r="F12" s="69">
        <f t="shared" ref="F12:F43" si="0">+B12-C12-D12+E12</f>
        <v>21772.607</v>
      </c>
      <c r="G12" s="69">
        <v>57122.332999999999</v>
      </c>
      <c r="H12" s="69">
        <v>8827.7140000000018</v>
      </c>
      <c r="I12" s="69">
        <f t="shared" ref="I12" si="1">+F12+G12+H12</f>
        <v>87722.65400000001</v>
      </c>
      <c r="J12" s="69">
        <v>6283.253999999999</v>
      </c>
      <c r="K12" s="69">
        <v>13202.085999999996</v>
      </c>
      <c r="L12" s="69">
        <v>5319.241</v>
      </c>
      <c r="M12" s="69">
        <f>+I12-J12+K12+L12-N12</f>
        <v>87184.032000000007</v>
      </c>
      <c r="N12" s="69">
        <v>12776.695</v>
      </c>
      <c r="O12" s="69">
        <v>477.56000000000006</v>
      </c>
      <c r="P12" s="69">
        <f t="shared" ref="P12" si="2">+M12+N12</f>
        <v>99960.727000000014</v>
      </c>
      <c r="Q12" s="69">
        <v>75701.532999999996</v>
      </c>
      <c r="R12" s="69">
        <f t="shared" ref="R12" si="3">+M12+O12-Q12</f>
        <v>11960.059000000008</v>
      </c>
      <c r="S12" s="69">
        <v>983.48299999999995</v>
      </c>
      <c r="T12" s="69">
        <v>10915.313</v>
      </c>
      <c r="U12" s="69">
        <v>-630.44900000000007</v>
      </c>
      <c r="V12" s="70">
        <f t="shared" ref="V12" si="4">+R12+S12-T12-U12</f>
        <v>2658.6780000000085</v>
      </c>
    </row>
    <row r="13" spans="1:22" s="71" customFormat="1" ht="13.7" customHeight="1">
      <c r="A13" s="5" t="s">
        <v>106</v>
      </c>
      <c r="B13" s="68">
        <v>25874.054999999997</v>
      </c>
      <c r="C13" s="69">
        <v>4102.7889999999998</v>
      </c>
      <c r="D13" s="69">
        <v>296.82299999999998</v>
      </c>
      <c r="E13" s="69">
        <v>623.77099999999996</v>
      </c>
      <c r="F13" s="69">
        <f t="shared" si="0"/>
        <v>22098.213999999996</v>
      </c>
      <c r="G13" s="69">
        <v>58068.698000000004</v>
      </c>
      <c r="H13" s="69">
        <v>9024.112000000001</v>
      </c>
      <c r="I13" s="69">
        <f t="shared" ref="I13:I70" si="5">+F13+G13+H13</f>
        <v>89191.024000000005</v>
      </c>
      <c r="J13" s="69">
        <v>6362.8509999999997</v>
      </c>
      <c r="K13" s="69">
        <v>13402.162</v>
      </c>
      <c r="L13" s="69">
        <v>5241.9409999999998</v>
      </c>
      <c r="M13" s="69">
        <f t="shared" ref="M13:M70" si="6">+I13-J13+K13+L13-N13</f>
        <v>88465.899000000005</v>
      </c>
      <c r="N13" s="69">
        <v>13006.377</v>
      </c>
      <c r="O13" s="69">
        <v>486.64400000000001</v>
      </c>
      <c r="P13" s="69">
        <f t="shared" ref="P13:P70" si="7">+M13+N13</f>
        <v>101472.27600000001</v>
      </c>
      <c r="Q13" s="69">
        <v>77164.021999999997</v>
      </c>
      <c r="R13" s="69">
        <f t="shared" ref="R13:R70" si="8">+M13+O13-Q13</f>
        <v>11788.521000000008</v>
      </c>
      <c r="S13" s="69">
        <v>1070.1079999999999</v>
      </c>
      <c r="T13" s="69">
        <v>11298.220999999998</v>
      </c>
      <c r="U13" s="69">
        <v>-768.14600000000007</v>
      </c>
      <c r="V13" s="70">
        <f t="shared" ref="V13:V70" si="9">+R13+S13-T13-U13</f>
        <v>2328.5540000000105</v>
      </c>
    </row>
    <row r="14" spans="1:22" s="71" customFormat="1" ht="13.7" customHeight="1">
      <c r="A14" s="5" t="s">
        <v>107</v>
      </c>
      <c r="B14" s="68">
        <v>26323.975999999999</v>
      </c>
      <c r="C14" s="69">
        <v>4158.6370000000006</v>
      </c>
      <c r="D14" s="69">
        <v>306.548</v>
      </c>
      <c r="E14" s="69">
        <v>505.75399999999996</v>
      </c>
      <c r="F14" s="69">
        <f t="shared" si="0"/>
        <v>22364.545000000002</v>
      </c>
      <c r="G14" s="69">
        <v>59109.962</v>
      </c>
      <c r="H14" s="69">
        <v>8535.5860000000011</v>
      </c>
      <c r="I14" s="69">
        <f t="shared" si="5"/>
        <v>90010.092999999993</v>
      </c>
      <c r="J14" s="69">
        <v>6420.4060000000009</v>
      </c>
      <c r="K14" s="69">
        <v>13727.29</v>
      </c>
      <c r="L14" s="69">
        <v>5610.7920000000004</v>
      </c>
      <c r="M14" s="69">
        <f t="shared" si="6"/>
        <v>89560.061999999991</v>
      </c>
      <c r="N14" s="69">
        <v>13367.706999999999</v>
      </c>
      <c r="O14" s="69">
        <v>506.61700000000002</v>
      </c>
      <c r="P14" s="69">
        <f t="shared" si="7"/>
        <v>102927.76899999999</v>
      </c>
      <c r="Q14" s="69">
        <v>78575.025999999998</v>
      </c>
      <c r="R14" s="69">
        <f t="shared" si="8"/>
        <v>11491.652999999991</v>
      </c>
      <c r="S14" s="69">
        <v>1064.421</v>
      </c>
      <c r="T14" s="69">
        <v>11503.324999999999</v>
      </c>
      <c r="U14" s="69">
        <v>-847.01800000000003</v>
      </c>
      <c r="V14" s="70">
        <f t="shared" si="9"/>
        <v>1899.7669999999925</v>
      </c>
    </row>
    <row r="15" spans="1:22" s="71" customFormat="1" ht="13.7" customHeight="1">
      <c r="A15" s="5" t="s">
        <v>108</v>
      </c>
      <c r="B15" s="68">
        <v>26802.915999999997</v>
      </c>
      <c r="C15" s="69">
        <v>4240.1019999999999</v>
      </c>
      <c r="D15" s="69">
        <v>314.82299999999998</v>
      </c>
      <c r="E15" s="69">
        <v>529.22199999999998</v>
      </c>
      <c r="F15" s="69">
        <f t="shared" si="0"/>
        <v>22777.213</v>
      </c>
      <c r="G15" s="69">
        <v>60512.99500000001</v>
      </c>
      <c r="H15" s="69">
        <v>8600.2940000000017</v>
      </c>
      <c r="I15" s="69">
        <f t="shared" si="5"/>
        <v>91890.502000000008</v>
      </c>
      <c r="J15" s="69">
        <v>6781.7240000000002</v>
      </c>
      <c r="K15" s="69">
        <v>14116.911</v>
      </c>
      <c r="L15" s="69">
        <v>5659.4329999999991</v>
      </c>
      <c r="M15" s="69">
        <f t="shared" si="6"/>
        <v>91177.00900000002</v>
      </c>
      <c r="N15" s="69">
        <v>13708.112999999999</v>
      </c>
      <c r="O15" s="69">
        <v>531.99</v>
      </c>
      <c r="P15" s="69">
        <f t="shared" si="7"/>
        <v>104885.12200000002</v>
      </c>
      <c r="Q15" s="69">
        <v>80007.509999999995</v>
      </c>
      <c r="R15" s="69">
        <f t="shared" si="8"/>
        <v>11701.489000000031</v>
      </c>
      <c r="S15" s="69">
        <v>1264.3820000000001</v>
      </c>
      <c r="T15" s="69">
        <v>11684.527</v>
      </c>
      <c r="U15" s="69">
        <v>-898.46900000000005</v>
      </c>
      <c r="V15" s="70">
        <f t="shared" si="9"/>
        <v>2179.8130000000301</v>
      </c>
    </row>
    <row r="16" spans="1:22" s="71" customFormat="1" ht="13.7" customHeight="1">
      <c r="A16" s="5" t="s">
        <v>109</v>
      </c>
      <c r="B16" s="68">
        <v>27188.239000000001</v>
      </c>
      <c r="C16" s="69">
        <v>4318.4089999999997</v>
      </c>
      <c r="D16" s="69">
        <v>321.56299999999999</v>
      </c>
      <c r="E16" s="69">
        <v>446.351</v>
      </c>
      <c r="F16" s="69">
        <f t="shared" si="0"/>
        <v>22994.618000000002</v>
      </c>
      <c r="G16" s="69">
        <v>61880.651000000005</v>
      </c>
      <c r="H16" s="69">
        <v>8489.5990000000002</v>
      </c>
      <c r="I16" s="69">
        <f t="shared" si="5"/>
        <v>93364.868000000002</v>
      </c>
      <c r="J16" s="69">
        <v>6988.6839999999993</v>
      </c>
      <c r="K16" s="69">
        <v>14600.153000000002</v>
      </c>
      <c r="L16" s="69">
        <v>5838.8519999999999</v>
      </c>
      <c r="M16" s="69">
        <f t="shared" si="6"/>
        <v>92676.650000000009</v>
      </c>
      <c r="N16" s="69">
        <v>14138.539000000001</v>
      </c>
      <c r="O16" s="69">
        <v>552.59699999999998</v>
      </c>
      <c r="P16" s="69">
        <f t="shared" si="7"/>
        <v>106815.18900000001</v>
      </c>
      <c r="Q16" s="69">
        <v>81416.192999999999</v>
      </c>
      <c r="R16" s="69">
        <f t="shared" si="8"/>
        <v>11813.054000000004</v>
      </c>
      <c r="S16" s="69">
        <v>1296.8729999999998</v>
      </c>
      <c r="T16" s="69">
        <v>11738.195</v>
      </c>
      <c r="U16" s="69">
        <v>-543.84799999999996</v>
      </c>
      <c r="V16" s="70">
        <f t="shared" si="9"/>
        <v>1915.5800000000036</v>
      </c>
    </row>
    <row r="17" spans="1:22" s="71" customFormat="1" ht="13.7" customHeight="1">
      <c r="A17" s="5" t="s">
        <v>110</v>
      </c>
      <c r="B17" s="68">
        <v>27522.737000000001</v>
      </c>
      <c r="C17" s="69">
        <v>4397.8739999999998</v>
      </c>
      <c r="D17" s="69">
        <v>318.77100000000002</v>
      </c>
      <c r="E17" s="69">
        <v>555.41499999999996</v>
      </c>
      <c r="F17" s="69">
        <f t="shared" si="0"/>
        <v>23361.507000000001</v>
      </c>
      <c r="G17" s="69">
        <v>62740.751000000004</v>
      </c>
      <c r="H17" s="69">
        <v>8161.2899999999991</v>
      </c>
      <c r="I17" s="69">
        <f t="shared" si="5"/>
        <v>94263.547999999995</v>
      </c>
      <c r="J17" s="69">
        <v>7188.8850000000002</v>
      </c>
      <c r="K17" s="69">
        <v>14919.156999999999</v>
      </c>
      <c r="L17" s="69">
        <v>6247.5289999999986</v>
      </c>
      <c r="M17" s="69">
        <f t="shared" si="6"/>
        <v>93810.582999999999</v>
      </c>
      <c r="N17" s="69">
        <v>14430.766</v>
      </c>
      <c r="O17" s="69">
        <v>554.76499999999999</v>
      </c>
      <c r="P17" s="69">
        <f t="shared" si="7"/>
        <v>108241.349</v>
      </c>
      <c r="Q17" s="69">
        <v>82498.043000000005</v>
      </c>
      <c r="R17" s="69">
        <f t="shared" si="8"/>
        <v>11867.304999999993</v>
      </c>
      <c r="S17" s="69">
        <v>1384.616</v>
      </c>
      <c r="T17" s="69">
        <v>11587.882000000001</v>
      </c>
      <c r="U17" s="69">
        <v>-423.33899999999994</v>
      </c>
      <c r="V17" s="70">
        <f t="shared" si="9"/>
        <v>2087.3779999999915</v>
      </c>
    </row>
    <row r="18" spans="1:22" s="71" customFormat="1" ht="13.7" customHeight="1">
      <c r="A18" s="5" t="s">
        <v>111</v>
      </c>
      <c r="B18" s="68">
        <v>27930.911999999997</v>
      </c>
      <c r="C18" s="69">
        <v>4489.6149999999998</v>
      </c>
      <c r="D18" s="69">
        <v>317.71600000000001</v>
      </c>
      <c r="E18" s="69">
        <v>545.06600000000003</v>
      </c>
      <c r="F18" s="69">
        <f t="shared" si="0"/>
        <v>23668.646999999997</v>
      </c>
      <c r="G18" s="69">
        <v>63931.075000000004</v>
      </c>
      <c r="H18" s="69">
        <v>8184.4980000000005</v>
      </c>
      <c r="I18" s="69">
        <f t="shared" si="5"/>
        <v>95784.220000000016</v>
      </c>
      <c r="J18" s="69">
        <v>7396.9840000000004</v>
      </c>
      <c r="K18" s="69">
        <v>15356.115999999998</v>
      </c>
      <c r="L18" s="69">
        <v>6194.23</v>
      </c>
      <c r="M18" s="69">
        <f t="shared" si="6"/>
        <v>95130.682000000015</v>
      </c>
      <c r="N18" s="69">
        <v>14806.899999999998</v>
      </c>
      <c r="O18" s="69">
        <v>545.31900000000007</v>
      </c>
      <c r="P18" s="69">
        <f t="shared" si="7"/>
        <v>109937.58200000001</v>
      </c>
      <c r="Q18" s="69">
        <v>83653.781000000003</v>
      </c>
      <c r="R18" s="69">
        <f t="shared" si="8"/>
        <v>12022.220000000016</v>
      </c>
      <c r="S18" s="69">
        <v>1529.1730000000002</v>
      </c>
      <c r="T18" s="69">
        <v>11691.451999999999</v>
      </c>
      <c r="U18" s="69">
        <v>-391.81899999999996</v>
      </c>
      <c r="V18" s="70">
        <f t="shared" si="9"/>
        <v>2251.760000000017</v>
      </c>
    </row>
    <row r="19" spans="1:22" s="71" customFormat="1" ht="13.7" customHeight="1">
      <c r="A19" s="5" t="s">
        <v>112</v>
      </c>
      <c r="B19" s="68">
        <v>28322.739999999998</v>
      </c>
      <c r="C19" s="69">
        <v>4552.5599999999995</v>
      </c>
      <c r="D19" s="69">
        <v>314.62700000000001</v>
      </c>
      <c r="E19" s="69">
        <v>545.97500000000002</v>
      </c>
      <c r="F19" s="69">
        <f t="shared" si="0"/>
        <v>24001.527999999998</v>
      </c>
      <c r="G19" s="69">
        <v>64745.135999999999</v>
      </c>
      <c r="H19" s="69">
        <v>7399.6240000000007</v>
      </c>
      <c r="I19" s="69">
        <f t="shared" si="5"/>
        <v>96146.287999999986</v>
      </c>
      <c r="J19" s="69">
        <v>7207.5709999999999</v>
      </c>
      <c r="K19" s="69">
        <v>15788.027999999998</v>
      </c>
      <c r="L19" s="69">
        <v>6386.9799999999987</v>
      </c>
      <c r="M19" s="69">
        <f t="shared" si="6"/>
        <v>96012.950999999986</v>
      </c>
      <c r="N19" s="69">
        <v>15100.774000000001</v>
      </c>
      <c r="O19" s="69">
        <v>527.93900000000008</v>
      </c>
      <c r="P19" s="69">
        <f t="shared" si="7"/>
        <v>111113.72499999999</v>
      </c>
      <c r="Q19" s="69">
        <v>84396.302999999985</v>
      </c>
      <c r="R19" s="69">
        <f t="shared" si="8"/>
        <v>12144.587</v>
      </c>
      <c r="S19" s="69">
        <v>1657.6809999999998</v>
      </c>
      <c r="T19" s="69">
        <v>11771.589</v>
      </c>
      <c r="U19" s="69">
        <v>-394.286</v>
      </c>
      <c r="V19" s="70">
        <f t="shared" si="9"/>
        <v>2424.9650000000001</v>
      </c>
    </row>
    <row r="20" spans="1:22" s="71" customFormat="1" ht="13.7" customHeight="1">
      <c r="A20" s="5" t="s">
        <v>113</v>
      </c>
      <c r="B20" s="68">
        <v>28791.210999999999</v>
      </c>
      <c r="C20" s="69">
        <v>4611.25</v>
      </c>
      <c r="D20" s="69">
        <v>336.79400000000004</v>
      </c>
      <c r="E20" s="69">
        <v>605.22799999999995</v>
      </c>
      <c r="F20" s="69">
        <f t="shared" si="0"/>
        <v>24448.394999999997</v>
      </c>
      <c r="G20" s="69">
        <v>65498.321999999993</v>
      </c>
      <c r="H20" s="69">
        <v>7588.2140000000018</v>
      </c>
      <c r="I20" s="69">
        <f t="shared" si="5"/>
        <v>97534.930999999997</v>
      </c>
      <c r="J20" s="69">
        <v>7395.5079999999998</v>
      </c>
      <c r="K20" s="69">
        <v>16182.140999999992</v>
      </c>
      <c r="L20" s="69">
        <v>6566.0440000000008</v>
      </c>
      <c r="M20" s="69">
        <f t="shared" si="6"/>
        <v>97514.229999999981</v>
      </c>
      <c r="N20" s="69">
        <v>15373.377999999997</v>
      </c>
      <c r="O20" s="69">
        <v>499.36099999999999</v>
      </c>
      <c r="P20" s="69">
        <f t="shared" si="7"/>
        <v>112887.60799999998</v>
      </c>
      <c r="Q20" s="69">
        <v>85280.474000000002</v>
      </c>
      <c r="R20" s="69">
        <f t="shared" si="8"/>
        <v>12733.116999999984</v>
      </c>
      <c r="S20" s="69">
        <v>1744.9990000000003</v>
      </c>
      <c r="T20" s="69">
        <v>11940.718000000001</v>
      </c>
      <c r="U20" s="69">
        <v>-771.72399999999993</v>
      </c>
      <c r="V20" s="70">
        <f t="shared" si="9"/>
        <v>3309.121999999983</v>
      </c>
    </row>
    <row r="21" spans="1:22" s="71" customFormat="1" ht="13.7" customHeight="1">
      <c r="A21" s="5" t="s">
        <v>114</v>
      </c>
      <c r="B21" s="68">
        <v>29266.596000000001</v>
      </c>
      <c r="C21" s="69">
        <v>4668.1620000000003</v>
      </c>
      <c r="D21" s="69">
        <v>342.32600000000002</v>
      </c>
      <c r="E21" s="69">
        <v>608.94100000000003</v>
      </c>
      <c r="F21" s="69">
        <f t="shared" si="0"/>
        <v>24865.048999999999</v>
      </c>
      <c r="G21" s="69">
        <v>66478.305999999997</v>
      </c>
      <c r="H21" s="69">
        <v>7434.6620000000003</v>
      </c>
      <c r="I21" s="69">
        <f t="shared" si="5"/>
        <v>98778.016999999993</v>
      </c>
      <c r="J21" s="69">
        <v>7441.8139999999994</v>
      </c>
      <c r="K21" s="69">
        <v>16513.282999999996</v>
      </c>
      <c r="L21" s="69">
        <v>6457.7329999999993</v>
      </c>
      <c r="M21" s="69">
        <f t="shared" si="6"/>
        <v>98697.479999999981</v>
      </c>
      <c r="N21" s="69">
        <v>15609.738999999996</v>
      </c>
      <c r="O21" s="69">
        <v>492.45199999999994</v>
      </c>
      <c r="P21" s="69">
        <f t="shared" si="7"/>
        <v>114307.21899999998</v>
      </c>
      <c r="Q21" s="69">
        <v>86207.809000000008</v>
      </c>
      <c r="R21" s="69">
        <f t="shared" si="8"/>
        <v>12982.122999999978</v>
      </c>
      <c r="S21" s="69">
        <v>1829.53</v>
      </c>
      <c r="T21" s="69">
        <v>12120.069999999998</v>
      </c>
      <c r="U21" s="69">
        <v>-950.93399999999997</v>
      </c>
      <c r="V21" s="70">
        <f t="shared" si="9"/>
        <v>3642.5169999999807</v>
      </c>
    </row>
    <row r="22" spans="1:22" s="71" customFormat="1" ht="13.7" customHeight="1">
      <c r="A22" s="5" t="s">
        <v>115</v>
      </c>
      <c r="B22" s="68">
        <v>29672.713</v>
      </c>
      <c r="C22" s="69">
        <v>4738.6060000000007</v>
      </c>
      <c r="D22" s="69">
        <v>348.61300000000006</v>
      </c>
      <c r="E22" s="69">
        <v>599.55899999999997</v>
      </c>
      <c r="F22" s="69">
        <f t="shared" si="0"/>
        <v>25185.053</v>
      </c>
      <c r="G22" s="69">
        <v>67221</v>
      </c>
      <c r="H22" s="69">
        <v>8122.1339999999991</v>
      </c>
      <c r="I22" s="69">
        <f t="shared" si="5"/>
        <v>100528.18700000001</v>
      </c>
      <c r="J22" s="69">
        <v>7449.0239999999994</v>
      </c>
      <c r="K22" s="69">
        <v>16953.570000000003</v>
      </c>
      <c r="L22" s="69">
        <v>6343.7619999999997</v>
      </c>
      <c r="M22" s="69">
        <f t="shared" si="6"/>
        <v>100535.83100000001</v>
      </c>
      <c r="N22" s="69">
        <v>15840.664000000001</v>
      </c>
      <c r="O22" s="69">
        <v>491.89299999999997</v>
      </c>
      <c r="P22" s="69">
        <f t="shared" si="7"/>
        <v>116376.49500000001</v>
      </c>
      <c r="Q22" s="69">
        <v>87265.712</v>
      </c>
      <c r="R22" s="69">
        <f t="shared" si="8"/>
        <v>13762.012000000002</v>
      </c>
      <c r="S22" s="69">
        <v>2055.3510000000001</v>
      </c>
      <c r="T22" s="69">
        <v>12191.887999999997</v>
      </c>
      <c r="U22" s="69">
        <v>-918.524</v>
      </c>
      <c r="V22" s="70">
        <f t="shared" si="9"/>
        <v>4543.9990000000062</v>
      </c>
    </row>
    <row r="23" spans="1:22" s="71" customFormat="1" ht="13.7" customHeight="1">
      <c r="A23" s="5" t="s">
        <v>116</v>
      </c>
      <c r="B23" s="68">
        <v>29998.463000000003</v>
      </c>
      <c r="C23" s="69">
        <v>4811.5079999999998</v>
      </c>
      <c r="D23" s="69">
        <v>360.23699999999997</v>
      </c>
      <c r="E23" s="69">
        <v>641.16</v>
      </c>
      <c r="F23" s="69">
        <f t="shared" si="0"/>
        <v>25467.878000000001</v>
      </c>
      <c r="G23" s="69">
        <v>67919.247000000003</v>
      </c>
      <c r="H23" s="69">
        <v>8683.5499999999993</v>
      </c>
      <c r="I23" s="69">
        <f t="shared" si="5"/>
        <v>102070.675</v>
      </c>
      <c r="J23" s="69">
        <v>7307.1929999999993</v>
      </c>
      <c r="K23" s="69">
        <v>17358.001</v>
      </c>
      <c r="L23" s="69">
        <v>6164.826</v>
      </c>
      <c r="M23" s="69">
        <f t="shared" si="6"/>
        <v>102129.28400000001</v>
      </c>
      <c r="N23" s="69">
        <v>16157.025</v>
      </c>
      <c r="O23" s="69">
        <v>501.17699999999996</v>
      </c>
      <c r="P23" s="69">
        <f t="shared" si="7"/>
        <v>118286.30900000001</v>
      </c>
      <c r="Q23" s="69">
        <v>88433.72600000001</v>
      </c>
      <c r="R23" s="69">
        <f t="shared" si="8"/>
        <v>14196.735000000001</v>
      </c>
      <c r="S23" s="69">
        <v>1716.904</v>
      </c>
      <c r="T23" s="69">
        <v>12095.763999999999</v>
      </c>
      <c r="U23" s="69">
        <v>-972.38599999999997</v>
      </c>
      <c r="V23" s="70">
        <f t="shared" si="9"/>
        <v>4790.2610000000022</v>
      </c>
    </row>
    <row r="24" spans="1:22" s="71" customFormat="1" ht="13.7" customHeight="1">
      <c r="A24" s="5" t="s">
        <v>117</v>
      </c>
      <c r="B24" s="68">
        <v>30184.450999999997</v>
      </c>
      <c r="C24" s="69">
        <v>4892.1180000000004</v>
      </c>
      <c r="D24" s="69">
        <v>432.06299999999999</v>
      </c>
      <c r="E24" s="69">
        <v>730.83999999999992</v>
      </c>
      <c r="F24" s="69">
        <f t="shared" si="0"/>
        <v>25591.11</v>
      </c>
      <c r="G24" s="69">
        <v>68475.899999999994</v>
      </c>
      <c r="H24" s="69">
        <v>8449.2479999999996</v>
      </c>
      <c r="I24" s="69">
        <f t="shared" si="5"/>
        <v>102516.258</v>
      </c>
      <c r="J24" s="69">
        <v>7562.1479999999992</v>
      </c>
      <c r="K24" s="69">
        <v>17594.138999999996</v>
      </c>
      <c r="L24" s="69">
        <v>6003.5479999999998</v>
      </c>
      <c r="M24" s="69">
        <f t="shared" si="6"/>
        <v>102112.20799999998</v>
      </c>
      <c r="N24" s="69">
        <v>16439.589</v>
      </c>
      <c r="O24" s="69">
        <v>523.25400000000002</v>
      </c>
      <c r="P24" s="69">
        <f t="shared" si="7"/>
        <v>118551.79699999999</v>
      </c>
      <c r="Q24" s="69">
        <v>89388.809000000008</v>
      </c>
      <c r="R24" s="69">
        <f t="shared" si="8"/>
        <v>13246.652999999977</v>
      </c>
      <c r="S24" s="69">
        <v>1515.067</v>
      </c>
      <c r="T24" s="69">
        <v>11903.002</v>
      </c>
      <c r="U24" s="69">
        <v>-655.22500000000002</v>
      </c>
      <c r="V24" s="70">
        <f t="shared" si="9"/>
        <v>3513.9429999999752</v>
      </c>
    </row>
    <row r="25" spans="1:22" s="71" customFormat="1" ht="13.7" customHeight="1">
      <c r="A25" s="5" t="s">
        <v>118</v>
      </c>
      <c r="B25" s="68">
        <v>30294.909</v>
      </c>
      <c r="C25" s="69">
        <v>4931.0129999999999</v>
      </c>
      <c r="D25" s="69">
        <v>447.94600000000003</v>
      </c>
      <c r="E25" s="69">
        <v>683.52499999999998</v>
      </c>
      <c r="F25" s="69">
        <f t="shared" si="0"/>
        <v>25599.475000000002</v>
      </c>
      <c r="G25" s="69">
        <v>68571.694999999992</v>
      </c>
      <c r="H25" s="69">
        <v>8954.994999999999</v>
      </c>
      <c r="I25" s="69">
        <f t="shared" si="5"/>
        <v>103126.16499999999</v>
      </c>
      <c r="J25" s="69">
        <v>7511.5079999999998</v>
      </c>
      <c r="K25" s="69">
        <v>17991.838999999996</v>
      </c>
      <c r="L25" s="69">
        <v>5794.7690000000011</v>
      </c>
      <c r="M25" s="69">
        <f t="shared" si="6"/>
        <v>102716.42299999998</v>
      </c>
      <c r="N25" s="69">
        <v>16684.842000000001</v>
      </c>
      <c r="O25" s="69">
        <v>561.51400000000001</v>
      </c>
      <c r="P25" s="69">
        <f t="shared" si="7"/>
        <v>119401.26499999998</v>
      </c>
      <c r="Q25" s="69">
        <v>90073.356999999989</v>
      </c>
      <c r="R25" s="69">
        <f t="shared" si="8"/>
        <v>13204.579999999987</v>
      </c>
      <c r="S25" s="69">
        <v>1424.335</v>
      </c>
      <c r="T25" s="69">
        <v>11580.552</v>
      </c>
      <c r="U25" s="69">
        <v>-697.28300000000002</v>
      </c>
      <c r="V25" s="70">
        <f t="shared" si="9"/>
        <v>3745.6459999999865</v>
      </c>
    </row>
    <row r="26" spans="1:22" s="71" customFormat="1" ht="13.7" customHeight="1">
      <c r="A26" s="5" t="s">
        <v>119</v>
      </c>
      <c r="B26" s="68">
        <v>30342.883999999998</v>
      </c>
      <c r="C26" s="69">
        <v>4965.902</v>
      </c>
      <c r="D26" s="69">
        <v>434.99900000000002</v>
      </c>
      <c r="E26" s="69">
        <v>698.01900000000001</v>
      </c>
      <c r="F26" s="69">
        <f t="shared" si="0"/>
        <v>25640.001999999997</v>
      </c>
      <c r="G26" s="69">
        <v>68891.311000000002</v>
      </c>
      <c r="H26" s="69">
        <v>8586.7450000000008</v>
      </c>
      <c r="I26" s="69">
        <f t="shared" si="5"/>
        <v>103118.05799999999</v>
      </c>
      <c r="J26" s="69">
        <v>7420.6959999999999</v>
      </c>
      <c r="K26" s="69">
        <v>18524.360000000004</v>
      </c>
      <c r="L26" s="69">
        <v>5385.5249999999996</v>
      </c>
      <c r="M26" s="69">
        <f t="shared" si="6"/>
        <v>102742.18699999999</v>
      </c>
      <c r="N26" s="69">
        <v>16865.060000000001</v>
      </c>
      <c r="O26" s="69">
        <v>604.96300000000008</v>
      </c>
      <c r="P26" s="69">
        <f t="shared" si="7"/>
        <v>119607.24699999999</v>
      </c>
      <c r="Q26" s="69">
        <v>90700.296000000002</v>
      </c>
      <c r="R26" s="69">
        <f t="shared" si="8"/>
        <v>12646.853999999992</v>
      </c>
      <c r="S26" s="69">
        <v>1136.213</v>
      </c>
      <c r="T26" s="69">
        <v>11070.546</v>
      </c>
      <c r="U26" s="69">
        <v>-763.76</v>
      </c>
      <c r="V26" s="70">
        <f t="shared" si="9"/>
        <v>3476.2809999999918</v>
      </c>
    </row>
    <row r="27" spans="1:22" s="71" customFormat="1" ht="13.7" customHeight="1">
      <c r="A27" s="5" t="s">
        <v>120</v>
      </c>
      <c r="B27" s="68">
        <v>30599.163</v>
      </c>
      <c r="C27" s="69">
        <v>5008.9189999999999</v>
      </c>
      <c r="D27" s="69">
        <v>417.44600000000003</v>
      </c>
      <c r="E27" s="69">
        <v>792.0859999999999</v>
      </c>
      <c r="F27" s="69">
        <f t="shared" si="0"/>
        <v>25964.883999999998</v>
      </c>
      <c r="G27" s="69">
        <v>69279.646999999997</v>
      </c>
      <c r="H27" s="69">
        <v>8660.9260000000013</v>
      </c>
      <c r="I27" s="69">
        <f t="shared" si="5"/>
        <v>103905.45699999999</v>
      </c>
      <c r="J27" s="69">
        <v>7003.2659999999996</v>
      </c>
      <c r="K27" s="69">
        <v>19053.638999999996</v>
      </c>
      <c r="L27" s="69">
        <v>4911.9830000000002</v>
      </c>
      <c r="M27" s="69">
        <f t="shared" si="6"/>
        <v>103710.928</v>
      </c>
      <c r="N27" s="69">
        <v>17156.884999999998</v>
      </c>
      <c r="O27" s="69">
        <v>641.50800000000004</v>
      </c>
      <c r="P27" s="69">
        <f t="shared" si="7"/>
        <v>120867.81299999999</v>
      </c>
      <c r="Q27" s="69">
        <v>91424.65</v>
      </c>
      <c r="R27" s="69">
        <f t="shared" si="8"/>
        <v>12927.786000000007</v>
      </c>
      <c r="S27" s="69">
        <v>950.52499999999986</v>
      </c>
      <c r="T27" s="69">
        <v>10683.694000000001</v>
      </c>
      <c r="U27" s="69">
        <v>-673.2</v>
      </c>
      <c r="V27" s="70">
        <f t="shared" si="9"/>
        <v>3867.8170000000055</v>
      </c>
    </row>
    <row r="28" spans="1:22" s="71" customFormat="1" ht="13.7" customHeight="1">
      <c r="A28" s="5" t="s">
        <v>121</v>
      </c>
      <c r="B28" s="68">
        <v>30878.503999999997</v>
      </c>
      <c r="C28" s="69">
        <v>5049.4619999999995</v>
      </c>
      <c r="D28" s="69">
        <v>408.68299999999999</v>
      </c>
      <c r="E28" s="69">
        <v>758.92200000000003</v>
      </c>
      <c r="F28" s="69">
        <f t="shared" si="0"/>
        <v>26179.280999999995</v>
      </c>
      <c r="G28" s="69">
        <v>69942.366999999998</v>
      </c>
      <c r="H28" s="69">
        <v>9479.4560000000001</v>
      </c>
      <c r="I28" s="69">
        <f t="shared" si="5"/>
        <v>105601.10399999999</v>
      </c>
      <c r="J28" s="69">
        <v>7522.7759999999998</v>
      </c>
      <c r="K28" s="69">
        <v>19692.379999999994</v>
      </c>
      <c r="L28" s="69">
        <v>4286.777</v>
      </c>
      <c r="M28" s="69">
        <f t="shared" si="6"/>
        <v>104736.46199999998</v>
      </c>
      <c r="N28" s="69">
        <v>17321.023000000001</v>
      </c>
      <c r="O28" s="69">
        <v>663.04100000000005</v>
      </c>
      <c r="P28" s="69">
        <f t="shared" si="7"/>
        <v>122057.48499999999</v>
      </c>
      <c r="Q28" s="69">
        <v>92290.73000000001</v>
      </c>
      <c r="R28" s="69">
        <f t="shared" si="8"/>
        <v>13108.772999999972</v>
      </c>
      <c r="S28" s="69">
        <v>793.99800000000005</v>
      </c>
      <c r="T28" s="69">
        <v>10393.227000000001</v>
      </c>
      <c r="U28" s="69">
        <v>-943.89499999999998</v>
      </c>
      <c r="V28" s="70">
        <f t="shared" si="9"/>
        <v>4453.4389999999712</v>
      </c>
    </row>
    <row r="29" spans="1:22" s="71" customFormat="1" ht="13.7" customHeight="1">
      <c r="A29" s="5" t="s">
        <v>122</v>
      </c>
      <c r="B29" s="68">
        <v>31368.154999999999</v>
      </c>
      <c r="C29" s="69">
        <v>5082.6459999999997</v>
      </c>
      <c r="D29" s="69">
        <v>432.26400000000001</v>
      </c>
      <c r="E29" s="69">
        <v>760.81099999999992</v>
      </c>
      <c r="F29" s="69">
        <f t="shared" si="0"/>
        <v>26614.056</v>
      </c>
      <c r="G29" s="69">
        <v>70373.773000000001</v>
      </c>
      <c r="H29" s="69">
        <v>9536.9579999999987</v>
      </c>
      <c r="I29" s="69">
        <f t="shared" si="5"/>
        <v>106524.787</v>
      </c>
      <c r="J29" s="69">
        <v>7685.0260000000007</v>
      </c>
      <c r="K29" s="69">
        <v>20220.804</v>
      </c>
      <c r="L29" s="69">
        <v>4086.7320000000013</v>
      </c>
      <c r="M29" s="69">
        <f t="shared" si="6"/>
        <v>105637.216</v>
      </c>
      <c r="N29" s="69">
        <v>17510.081000000002</v>
      </c>
      <c r="O29" s="69">
        <v>659.34100000000001</v>
      </c>
      <c r="P29" s="69">
        <f t="shared" si="7"/>
        <v>123147.29700000001</v>
      </c>
      <c r="Q29" s="69">
        <v>93345.831999999995</v>
      </c>
      <c r="R29" s="69">
        <f t="shared" si="8"/>
        <v>12950.725000000006</v>
      </c>
      <c r="S29" s="69">
        <v>931.05499999999995</v>
      </c>
      <c r="T29" s="69">
        <v>10280.451000000001</v>
      </c>
      <c r="U29" s="69">
        <v>-850.56000000000006</v>
      </c>
      <c r="V29" s="70">
        <f t="shared" si="9"/>
        <v>4451.8890000000056</v>
      </c>
    </row>
    <row r="30" spans="1:22" s="71" customFormat="1" ht="13.7" customHeight="1">
      <c r="A30" s="5" t="s">
        <v>123</v>
      </c>
      <c r="B30" s="68">
        <v>31788.514999999999</v>
      </c>
      <c r="C30" s="69">
        <v>5122.9540000000006</v>
      </c>
      <c r="D30" s="69">
        <v>470.14700000000005</v>
      </c>
      <c r="E30" s="69">
        <v>853.19299999999987</v>
      </c>
      <c r="F30" s="69">
        <f t="shared" si="0"/>
        <v>27048.606999999996</v>
      </c>
      <c r="G30" s="69">
        <v>71022.596000000005</v>
      </c>
      <c r="H30" s="69">
        <v>9369.8480000000018</v>
      </c>
      <c r="I30" s="69">
        <f t="shared" si="5"/>
        <v>107441.05100000001</v>
      </c>
      <c r="J30" s="69">
        <v>8020.567</v>
      </c>
      <c r="K30" s="69">
        <v>20543.22</v>
      </c>
      <c r="L30" s="69">
        <v>4172.4299999999994</v>
      </c>
      <c r="M30" s="69">
        <f t="shared" si="6"/>
        <v>106496.364</v>
      </c>
      <c r="N30" s="69">
        <v>17639.77</v>
      </c>
      <c r="O30" s="69">
        <v>638.39099999999996</v>
      </c>
      <c r="P30" s="69">
        <f t="shared" si="7"/>
        <v>124136.13400000001</v>
      </c>
      <c r="Q30" s="69">
        <v>94563.610000000015</v>
      </c>
      <c r="R30" s="69">
        <f t="shared" si="8"/>
        <v>12571.14499999999</v>
      </c>
      <c r="S30" s="69">
        <v>1043.4629999999997</v>
      </c>
      <c r="T30" s="69">
        <v>10401.672</v>
      </c>
      <c r="U30" s="69">
        <v>-995.69499999999994</v>
      </c>
      <c r="V30" s="70">
        <f t="shared" si="9"/>
        <v>4208.6309999999885</v>
      </c>
    </row>
    <row r="31" spans="1:22" s="71" customFormat="1" ht="13.7" customHeight="1">
      <c r="A31" s="5" t="s">
        <v>124</v>
      </c>
      <c r="B31" s="68">
        <v>32168.064999999999</v>
      </c>
      <c r="C31" s="69">
        <v>5155.3320000000003</v>
      </c>
      <c r="D31" s="69">
        <v>554.79999999999995</v>
      </c>
      <c r="E31" s="69">
        <v>857.55200000000002</v>
      </c>
      <c r="F31" s="69">
        <f t="shared" si="0"/>
        <v>27315.485000000001</v>
      </c>
      <c r="G31" s="69">
        <v>71488.982000000004</v>
      </c>
      <c r="H31" s="69">
        <v>9191.9110000000001</v>
      </c>
      <c r="I31" s="69">
        <f t="shared" si="5"/>
        <v>107996.378</v>
      </c>
      <c r="J31" s="69">
        <v>8095.3029999999999</v>
      </c>
      <c r="K31" s="69">
        <v>21010.357</v>
      </c>
      <c r="L31" s="69">
        <v>4066.8989999999994</v>
      </c>
      <c r="M31" s="69">
        <f t="shared" si="6"/>
        <v>107105.17300000001</v>
      </c>
      <c r="N31" s="69">
        <v>17873.157999999999</v>
      </c>
      <c r="O31" s="69">
        <v>608.34099999999989</v>
      </c>
      <c r="P31" s="69">
        <f t="shared" si="7"/>
        <v>124978.33100000001</v>
      </c>
      <c r="Q31" s="69">
        <v>95666.763999999996</v>
      </c>
      <c r="R31" s="69">
        <f t="shared" si="8"/>
        <v>12046.750000000015</v>
      </c>
      <c r="S31" s="69">
        <v>1201.809</v>
      </c>
      <c r="T31" s="69">
        <v>10528.407000000001</v>
      </c>
      <c r="U31" s="69">
        <v>-1095.6779999999999</v>
      </c>
      <c r="V31" s="70">
        <f t="shared" si="9"/>
        <v>3815.8300000000127</v>
      </c>
    </row>
    <row r="32" spans="1:22" s="71" customFormat="1" ht="13.7" customHeight="1">
      <c r="A32" s="5" t="s">
        <v>125</v>
      </c>
      <c r="B32" s="68">
        <v>32522.638999999999</v>
      </c>
      <c r="C32" s="69">
        <v>5206.348</v>
      </c>
      <c r="D32" s="69">
        <v>494.07499999999999</v>
      </c>
      <c r="E32" s="69">
        <v>806.20800000000008</v>
      </c>
      <c r="F32" s="69">
        <f t="shared" si="0"/>
        <v>27628.423999999995</v>
      </c>
      <c r="G32" s="69">
        <v>72368.108999999997</v>
      </c>
      <c r="H32" s="69">
        <v>8962.6679999999978</v>
      </c>
      <c r="I32" s="69">
        <f t="shared" si="5"/>
        <v>108959.201</v>
      </c>
      <c r="J32" s="69">
        <v>7761.3430000000008</v>
      </c>
      <c r="K32" s="69">
        <v>21424.660999999993</v>
      </c>
      <c r="L32" s="69">
        <v>4043.3540000000003</v>
      </c>
      <c r="M32" s="69">
        <f t="shared" si="6"/>
        <v>108423.571</v>
      </c>
      <c r="N32" s="69">
        <v>18242.302000000003</v>
      </c>
      <c r="O32" s="69">
        <v>574.39199999999994</v>
      </c>
      <c r="P32" s="69">
        <f t="shared" si="7"/>
        <v>126665.87299999999</v>
      </c>
      <c r="Q32" s="69">
        <v>96864.303</v>
      </c>
      <c r="R32" s="69">
        <f t="shared" si="8"/>
        <v>12133.660000000003</v>
      </c>
      <c r="S32" s="69">
        <v>1088.5700000000002</v>
      </c>
      <c r="T32" s="69">
        <v>10602.547</v>
      </c>
      <c r="U32" s="69">
        <v>-1358.9679999999998</v>
      </c>
      <c r="V32" s="70">
        <f t="shared" si="9"/>
        <v>3978.6510000000026</v>
      </c>
    </row>
    <row r="33" spans="1:22" s="71" customFormat="1" ht="13.7" customHeight="1">
      <c r="A33" s="5" t="s">
        <v>126</v>
      </c>
      <c r="B33" s="68">
        <v>32783.216999999997</v>
      </c>
      <c r="C33" s="69">
        <v>5255.0749999999998</v>
      </c>
      <c r="D33" s="69">
        <v>515.89200000000005</v>
      </c>
      <c r="E33" s="69">
        <v>903.48799999999994</v>
      </c>
      <c r="F33" s="69">
        <f t="shared" si="0"/>
        <v>27915.737999999998</v>
      </c>
      <c r="G33" s="69">
        <v>73129.756000000008</v>
      </c>
      <c r="H33" s="69">
        <v>9116.2200000000012</v>
      </c>
      <c r="I33" s="69">
        <f t="shared" si="5"/>
        <v>110161.71400000001</v>
      </c>
      <c r="J33" s="69">
        <v>7763.3399999999992</v>
      </c>
      <c r="K33" s="69">
        <v>21910.204000000005</v>
      </c>
      <c r="L33" s="69">
        <v>3837.2770000000005</v>
      </c>
      <c r="M33" s="69">
        <f t="shared" si="6"/>
        <v>109600.99800000001</v>
      </c>
      <c r="N33" s="69">
        <v>18544.857</v>
      </c>
      <c r="O33" s="69">
        <v>576.74800000000005</v>
      </c>
      <c r="P33" s="69">
        <f t="shared" si="7"/>
        <v>128145.85500000001</v>
      </c>
      <c r="Q33" s="69">
        <v>98152.95199999999</v>
      </c>
      <c r="R33" s="69">
        <f t="shared" si="8"/>
        <v>12024.794000000024</v>
      </c>
      <c r="S33" s="69">
        <v>719.15100000000007</v>
      </c>
      <c r="T33" s="69">
        <v>10723.307000000001</v>
      </c>
      <c r="U33" s="69">
        <v>-1326.623</v>
      </c>
      <c r="V33" s="70">
        <f t="shared" si="9"/>
        <v>3347.2610000000227</v>
      </c>
    </row>
    <row r="34" spans="1:22" s="71" customFormat="1" ht="13.7" customHeight="1">
      <c r="A34" s="5" t="s">
        <v>127</v>
      </c>
      <c r="B34" s="68">
        <v>33021.043000000005</v>
      </c>
      <c r="C34" s="69">
        <v>5314.268</v>
      </c>
      <c r="D34" s="69">
        <v>522.84</v>
      </c>
      <c r="E34" s="69">
        <v>884.00199999999995</v>
      </c>
      <c r="F34" s="69">
        <f t="shared" si="0"/>
        <v>28067.937000000005</v>
      </c>
      <c r="G34" s="69">
        <v>73785.391000000003</v>
      </c>
      <c r="H34" s="69">
        <v>9311.48</v>
      </c>
      <c r="I34" s="69">
        <f t="shared" si="5"/>
        <v>111164.808</v>
      </c>
      <c r="J34" s="69">
        <v>7989.7690000000002</v>
      </c>
      <c r="K34" s="69">
        <v>22526.429999999993</v>
      </c>
      <c r="L34" s="69">
        <v>3713.7020000000002</v>
      </c>
      <c r="M34" s="69">
        <f t="shared" si="6"/>
        <v>110516.36900000001</v>
      </c>
      <c r="N34" s="69">
        <v>18898.801999999996</v>
      </c>
      <c r="O34" s="69">
        <v>548.99599999999998</v>
      </c>
      <c r="P34" s="69">
        <f t="shared" si="7"/>
        <v>129415.171</v>
      </c>
      <c r="Q34" s="69">
        <v>99654.782000000007</v>
      </c>
      <c r="R34" s="69">
        <f t="shared" si="8"/>
        <v>11410.582999999999</v>
      </c>
      <c r="S34" s="69">
        <v>466.68100000000004</v>
      </c>
      <c r="T34" s="69">
        <v>10822.291999999999</v>
      </c>
      <c r="U34" s="69">
        <v>-1167.1189999999999</v>
      </c>
      <c r="V34" s="70">
        <f t="shared" si="9"/>
        <v>2222.0909999999994</v>
      </c>
    </row>
    <row r="35" spans="1:22" s="71" customFormat="1" ht="13.7" customHeight="1">
      <c r="A35" s="5" t="s">
        <v>128</v>
      </c>
      <c r="B35" s="68">
        <v>33202.69</v>
      </c>
      <c r="C35" s="69">
        <v>5370.9930000000004</v>
      </c>
      <c r="D35" s="69">
        <v>545.33899999999994</v>
      </c>
      <c r="E35" s="69">
        <v>765.73799999999994</v>
      </c>
      <c r="F35" s="69">
        <f t="shared" si="0"/>
        <v>28052.096000000001</v>
      </c>
      <c r="G35" s="69">
        <v>74764.498000000007</v>
      </c>
      <c r="H35" s="69">
        <v>9809.0979999999981</v>
      </c>
      <c r="I35" s="69">
        <f t="shared" si="5"/>
        <v>112625.69200000001</v>
      </c>
      <c r="J35" s="69">
        <v>8206.2849999999999</v>
      </c>
      <c r="K35" s="69">
        <v>22689.998999999996</v>
      </c>
      <c r="L35" s="69">
        <v>3468.3970000000018</v>
      </c>
      <c r="M35" s="69">
        <f t="shared" si="6"/>
        <v>111517.394</v>
      </c>
      <c r="N35" s="69">
        <v>19060.409</v>
      </c>
      <c r="O35" s="69">
        <v>534.38200000000006</v>
      </c>
      <c r="P35" s="69">
        <f t="shared" si="7"/>
        <v>130577.803</v>
      </c>
      <c r="Q35" s="69">
        <v>100783.857</v>
      </c>
      <c r="R35" s="69">
        <f t="shared" si="8"/>
        <v>11267.918999999994</v>
      </c>
      <c r="S35" s="69">
        <v>207.16000000000003</v>
      </c>
      <c r="T35" s="69">
        <v>10856.382</v>
      </c>
      <c r="U35" s="69">
        <v>-1097.4470000000001</v>
      </c>
      <c r="V35" s="70">
        <f t="shared" si="9"/>
        <v>1716.1439999999948</v>
      </c>
    </row>
    <row r="36" spans="1:22" s="71" customFormat="1" ht="13.7" customHeight="1">
      <c r="A36" s="5" t="s">
        <v>129</v>
      </c>
      <c r="B36" s="68">
        <v>33445.358999999997</v>
      </c>
      <c r="C36" s="69">
        <v>5439.68</v>
      </c>
      <c r="D36" s="69">
        <v>531.39499999999998</v>
      </c>
      <c r="E36" s="69">
        <v>952.51400000000012</v>
      </c>
      <c r="F36" s="69">
        <f t="shared" si="0"/>
        <v>28426.797999999995</v>
      </c>
      <c r="G36" s="69">
        <v>75743.928</v>
      </c>
      <c r="H36" s="69">
        <v>9923.0679999999993</v>
      </c>
      <c r="I36" s="69">
        <f t="shared" si="5"/>
        <v>114093.79399999999</v>
      </c>
      <c r="J36" s="69">
        <v>8144.8379999999997</v>
      </c>
      <c r="K36" s="69">
        <v>23065.880999999998</v>
      </c>
      <c r="L36" s="69">
        <v>3279.6559999999999</v>
      </c>
      <c r="M36" s="69">
        <f t="shared" si="6"/>
        <v>112983.783</v>
      </c>
      <c r="N36" s="69">
        <v>19310.71</v>
      </c>
      <c r="O36" s="69">
        <v>543.01200000000006</v>
      </c>
      <c r="P36" s="69">
        <f t="shared" si="7"/>
        <v>132294.49299999999</v>
      </c>
      <c r="Q36" s="69">
        <v>102159.32500000001</v>
      </c>
      <c r="R36" s="69">
        <f t="shared" si="8"/>
        <v>11367.469999999987</v>
      </c>
      <c r="S36" s="69">
        <v>229.63899999999995</v>
      </c>
      <c r="T36" s="69">
        <v>10879.061</v>
      </c>
      <c r="U36" s="69">
        <v>-1066.807</v>
      </c>
      <c r="V36" s="70">
        <f t="shared" si="9"/>
        <v>1784.8549999999861</v>
      </c>
    </row>
    <row r="37" spans="1:22" s="71" customFormat="1" ht="13.7" customHeight="1">
      <c r="A37" s="5" t="s">
        <v>130</v>
      </c>
      <c r="B37" s="68">
        <v>33775.200000000004</v>
      </c>
      <c r="C37" s="69">
        <v>5495.424</v>
      </c>
      <c r="D37" s="69">
        <v>544.48299999999995</v>
      </c>
      <c r="E37" s="69">
        <v>998.37999999999988</v>
      </c>
      <c r="F37" s="69">
        <f t="shared" si="0"/>
        <v>28733.673000000006</v>
      </c>
      <c r="G37" s="69">
        <v>76264.031000000003</v>
      </c>
      <c r="H37" s="69">
        <v>9661.8470000000016</v>
      </c>
      <c r="I37" s="69">
        <f t="shared" si="5"/>
        <v>114659.55100000001</v>
      </c>
      <c r="J37" s="69">
        <v>8230.862000000001</v>
      </c>
      <c r="K37" s="69">
        <v>23033.86</v>
      </c>
      <c r="L37" s="69">
        <v>3376.4540000000006</v>
      </c>
      <c r="M37" s="69">
        <f t="shared" si="6"/>
        <v>113613.41800000003</v>
      </c>
      <c r="N37" s="69">
        <v>19225.584999999999</v>
      </c>
      <c r="O37" s="69">
        <v>538.39</v>
      </c>
      <c r="P37" s="69">
        <f t="shared" si="7"/>
        <v>132839.00300000003</v>
      </c>
      <c r="Q37" s="69">
        <v>103503.296</v>
      </c>
      <c r="R37" s="69">
        <f t="shared" si="8"/>
        <v>10648.512000000032</v>
      </c>
      <c r="S37" s="69">
        <v>212.62999999999994</v>
      </c>
      <c r="T37" s="69">
        <v>10906.162999999999</v>
      </c>
      <c r="U37" s="69">
        <v>-1381.152</v>
      </c>
      <c r="V37" s="70">
        <f t="shared" si="9"/>
        <v>1336.1310000000321</v>
      </c>
    </row>
    <row r="38" spans="1:22" s="71" customFormat="1" ht="13.7" customHeight="1">
      <c r="A38" s="5" t="s">
        <v>131</v>
      </c>
      <c r="B38" s="68">
        <v>34174.785000000003</v>
      </c>
      <c r="C38" s="69">
        <v>5552.8829999999998</v>
      </c>
      <c r="D38" s="69">
        <v>559.99399999999991</v>
      </c>
      <c r="E38" s="69">
        <v>976.88799999999992</v>
      </c>
      <c r="F38" s="69">
        <f t="shared" si="0"/>
        <v>29038.796000000002</v>
      </c>
      <c r="G38" s="69">
        <v>77146.925999999992</v>
      </c>
      <c r="H38" s="69">
        <v>10974.812</v>
      </c>
      <c r="I38" s="69">
        <f t="shared" si="5"/>
        <v>117160.534</v>
      </c>
      <c r="J38" s="69">
        <v>8159.1409999999996</v>
      </c>
      <c r="K38" s="69">
        <v>23188.05</v>
      </c>
      <c r="L38" s="69">
        <v>3421.1999999999994</v>
      </c>
      <c r="M38" s="69">
        <f t="shared" si="6"/>
        <v>116199.34000000001</v>
      </c>
      <c r="N38" s="69">
        <v>19411.303</v>
      </c>
      <c r="O38" s="69">
        <v>561.29099999999994</v>
      </c>
      <c r="P38" s="69">
        <f t="shared" si="7"/>
        <v>135610.64300000001</v>
      </c>
      <c r="Q38" s="69">
        <v>104664.295</v>
      </c>
      <c r="R38" s="69">
        <f t="shared" si="8"/>
        <v>12096.33600000001</v>
      </c>
      <c r="S38" s="69">
        <v>276.36799999999999</v>
      </c>
      <c r="T38" s="69">
        <v>10804.261</v>
      </c>
      <c r="U38" s="69">
        <v>-1692.9479999999999</v>
      </c>
      <c r="V38" s="70">
        <f t="shared" si="9"/>
        <v>3261.3910000000101</v>
      </c>
    </row>
    <row r="39" spans="1:22" s="71" customFormat="1" ht="13.7" customHeight="1">
      <c r="A39" s="5" t="s">
        <v>132</v>
      </c>
      <c r="B39" s="68">
        <v>34353.520000000004</v>
      </c>
      <c r="C39" s="69">
        <v>5618.1230000000005</v>
      </c>
      <c r="D39" s="69">
        <v>558.59900000000005</v>
      </c>
      <c r="E39" s="69">
        <v>1017.835</v>
      </c>
      <c r="F39" s="69">
        <f t="shared" si="0"/>
        <v>29194.633000000005</v>
      </c>
      <c r="G39" s="69">
        <v>77328.596000000005</v>
      </c>
      <c r="H39" s="69">
        <v>10894.501</v>
      </c>
      <c r="I39" s="69">
        <f t="shared" si="5"/>
        <v>117417.73000000001</v>
      </c>
      <c r="J39" s="69">
        <v>8623.3070000000007</v>
      </c>
      <c r="K39" s="69">
        <v>23187.718000000001</v>
      </c>
      <c r="L39" s="69">
        <v>3660.8189999999995</v>
      </c>
      <c r="M39" s="69">
        <f t="shared" si="6"/>
        <v>116445.36399999999</v>
      </c>
      <c r="N39" s="69">
        <v>19197.596000000005</v>
      </c>
      <c r="O39" s="69">
        <v>583.995</v>
      </c>
      <c r="P39" s="69">
        <f t="shared" si="7"/>
        <v>135642.96</v>
      </c>
      <c r="Q39" s="69">
        <v>106095.95599999999</v>
      </c>
      <c r="R39" s="69">
        <f t="shared" si="8"/>
        <v>10933.402999999991</v>
      </c>
      <c r="S39" s="69">
        <v>405.50799999999992</v>
      </c>
      <c r="T39" s="69">
        <v>10685.682000000001</v>
      </c>
      <c r="U39" s="69">
        <v>-2034.3630000000001</v>
      </c>
      <c r="V39" s="70">
        <f t="shared" si="9"/>
        <v>2687.5919999999905</v>
      </c>
    </row>
    <row r="40" spans="1:22" s="71" customFormat="1" ht="13.7" customHeight="1">
      <c r="A40" s="5" t="s">
        <v>133</v>
      </c>
      <c r="B40" s="68">
        <v>34677.254000000001</v>
      </c>
      <c r="C40" s="69">
        <v>5679.723</v>
      </c>
      <c r="D40" s="69">
        <v>598.18499999999995</v>
      </c>
      <c r="E40" s="69">
        <v>890.08899999999994</v>
      </c>
      <c r="F40" s="69">
        <f t="shared" si="0"/>
        <v>29289.435000000001</v>
      </c>
      <c r="G40" s="69">
        <v>77891.300000000017</v>
      </c>
      <c r="H40" s="69">
        <v>10010.571</v>
      </c>
      <c r="I40" s="69">
        <f t="shared" si="5"/>
        <v>117191.30600000001</v>
      </c>
      <c r="J40" s="69">
        <v>8561.9359999999997</v>
      </c>
      <c r="K40" s="69">
        <v>23592.507999999998</v>
      </c>
      <c r="L40" s="69">
        <v>3841.5820000000003</v>
      </c>
      <c r="M40" s="69">
        <f t="shared" si="6"/>
        <v>116703.508</v>
      </c>
      <c r="N40" s="69">
        <v>19359.951999999997</v>
      </c>
      <c r="O40" s="69">
        <v>551.17499999999995</v>
      </c>
      <c r="P40" s="69">
        <f t="shared" si="7"/>
        <v>136063.46</v>
      </c>
      <c r="Q40" s="69">
        <v>107380.667</v>
      </c>
      <c r="R40" s="69">
        <f t="shared" si="8"/>
        <v>9874.0160000000033</v>
      </c>
      <c r="S40" s="69">
        <v>421.43399999999997</v>
      </c>
      <c r="T40" s="69">
        <v>10577.356000000002</v>
      </c>
      <c r="U40" s="69">
        <v>-2060.924</v>
      </c>
      <c r="V40" s="70">
        <f t="shared" si="9"/>
        <v>1779.0180000000009</v>
      </c>
    </row>
    <row r="41" spans="1:22" s="71" customFormat="1" ht="13.7" customHeight="1">
      <c r="A41" s="5" t="s">
        <v>134</v>
      </c>
      <c r="B41" s="68">
        <v>34857.402999999998</v>
      </c>
      <c r="C41" s="69">
        <v>5763.2829999999994</v>
      </c>
      <c r="D41" s="69">
        <v>604.02499999999998</v>
      </c>
      <c r="E41" s="69">
        <v>961.00299999999993</v>
      </c>
      <c r="F41" s="69">
        <f t="shared" si="0"/>
        <v>29451.097999999998</v>
      </c>
      <c r="G41" s="69">
        <v>78634.414999999994</v>
      </c>
      <c r="H41" s="69">
        <v>10749.02</v>
      </c>
      <c r="I41" s="69">
        <f t="shared" si="5"/>
        <v>118834.533</v>
      </c>
      <c r="J41" s="69">
        <v>8515.2380000000012</v>
      </c>
      <c r="K41" s="69">
        <v>23912.214</v>
      </c>
      <c r="L41" s="69">
        <v>3970.9609999999998</v>
      </c>
      <c r="M41" s="69">
        <f t="shared" si="6"/>
        <v>118790.19899999999</v>
      </c>
      <c r="N41" s="69">
        <v>19412.271000000001</v>
      </c>
      <c r="O41" s="69">
        <v>526.32400000000007</v>
      </c>
      <c r="P41" s="69">
        <f t="shared" si="7"/>
        <v>138202.47</v>
      </c>
      <c r="Q41" s="69">
        <v>108675.236</v>
      </c>
      <c r="R41" s="69">
        <f t="shared" si="8"/>
        <v>10641.286999999982</v>
      </c>
      <c r="S41" s="69">
        <v>619.34699999999998</v>
      </c>
      <c r="T41" s="69">
        <v>10514.391</v>
      </c>
      <c r="U41" s="69">
        <v>-2307.3690000000001</v>
      </c>
      <c r="V41" s="70">
        <f t="shared" si="9"/>
        <v>3053.6119999999823</v>
      </c>
    </row>
    <row r="42" spans="1:22" s="71" customFormat="1" ht="13.7" customHeight="1">
      <c r="A42" s="5" t="s">
        <v>135</v>
      </c>
      <c r="B42" s="68">
        <v>35103.358</v>
      </c>
      <c r="C42" s="69">
        <v>5847.2870000000003</v>
      </c>
      <c r="D42" s="69">
        <v>631.601</v>
      </c>
      <c r="E42" s="69">
        <v>897.21499999999992</v>
      </c>
      <c r="F42" s="69">
        <f t="shared" si="0"/>
        <v>29521.685000000001</v>
      </c>
      <c r="G42" s="69">
        <v>79637.792999999991</v>
      </c>
      <c r="H42" s="69">
        <v>10100.773999999998</v>
      </c>
      <c r="I42" s="69">
        <f t="shared" si="5"/>
        <v>119260.25199999998</v>
      </c>
      <c r="J42" s="69">
        <v>8799.3909999999996</v>
      </c>
      <c r="K42" s="69">
        <v>24152.553000000004</v>
      </c>
      <c r="L42" s="69">
        <v>4032.1969999999992</v>
      </c>
      <c r="M42" s="69">
        <f t="shared" si="6"/>
        <v>119173.85099999998</v>
      </c>
      <c r="N42" s="69">
        <v>19471.759999999998</v>
      </c>
      <c r="O42" s="69">
        <v>515.06600000000003</v>
      </c>
      <c r="P42" s="69">
        <f t="shared" si="7"/>
        <v>138645.61099999998</v>
      </c>
      <c r="Q42" s="69">
        <v>110281.045</v>
      </c>
      <c r="R42" s="69">
        <f t="shared" si="8"/>
        <v>9407.8719999999885</v>
      </c>
      <c r="S42" s="69">
        <v>570.05999999999995</v>
      </c>
      <c r="T42" s="69">
        <v>10415.683999999999</v>
      </c>
      <c r="U42" s="69">
        <v>-2225.5650000000001</v>
      </c>
      <c r="V42" s="70">
        <f t="shared" si="9"/>
        <v>1787.8129999999887</v>
      </c>
    </row>
    <row r="43" spans="1:22" s="71" customFormat="1" ht="13.7" customHeight="1">
      <c r="A43" s="5" t="s">
        <v>136</v>
      </c>
      <c r="B43" s="68">
        <v>35538.118999999999</v>
      </c>
      <c r="C43" s="69">
        <v>5923.8060000000005</v>
      </c>
      <c r="D43" s="69">
        <v>643.03599999999994</v>
      </c>
      <c r="E43" s="69">
        <v>812.20699999999988</v>
      </c>
      <c r="F43" s="69">
        <f t="shared" si="0"/>
        <v>29783.483999999997</v>
      </c>
      <c r="G43" s="69">
        <v>80421.491999999998</v>
      </c>
      <c r="H43" s="69">
        <v>10741.387000000001</v>
      </c>
      <c r="I43" s="69">
        <f t="shared" si="5"/>
        <v>120946.363</v>
      </c>
      <c r="J43" s="69">
        <v>9132.2720000000008</v>
      </c>
      <c r="K43" s="69">
        <v>24349.181999999997</v>
      </c>
      <c r="L43" s="69">
        <v>4218.0439999999999</v>
      </c>
      <c r="M43" s="69">
        <f t="shared" si="6"/>
        <v>120897.99499999998</v>
      </c>
      <c r="N43" s="69">
        <v>19483.322</v>
      </c>
      <c r="O43" s="69">
        <v>497.77599999999995</v>
      </c>
      <c r="P43" s="69">
        <f t="shared" si="7"/>
        <v>140381.31699999998</v>
      </c>
      <c r="Q43" s="69">
        <v>111754.76300000001</v>
      </c>
      <c r="R43" s="69">
        <f t="shared" si="8"/>
        <v>9641.0079999999725</v>
      </c>
      <c r="S43" s="69">
        <v>615.94499999999994</v>
      </c>
      <c r="T43" s="69">
        <v>10365.043000000001</v>
      </c>
      <c r="U43" s="69">
        <v>-1929.336</v>
      </c>
      <c r="V43" s="70">
        <f t="shared" si="9"/>
        <v>1821.2459999999708</v>
      </c>
    </row>
    <row r="44" spans="1:22" s="71" customFormat="1" ht="13.7" customHeight="1">
      <c r="A44" s="5" t="s">
        <v>137</v>
      </c>
      <c r="B44" s="68">
        <v>35895.619999999995</v>
      </c>
      <c r="C44" s="69">
        <v>6005.2039999999997</v>
      </c>
      <c r="D44" s="69">
        <v>662.24799999999993</v>
      </c>
      <c r="E44" s="69">
        <v>921.29600000000005</v>
      </c>
      <c r="F44" s="69">
        <f t="shared" ref="F44:F75" si="10">+B44-C44-D44+E44</f>
        <v>30149.463999999996</v>
      </c>
      <c r="G44" s="69">
        <v>81256.967999999993</v>
      </c>
      <c r="H44" s="69">
        <v>11154.249</v>
      </c>
      <c r="I44" s="69">
        <f t="shared" si="5"/>
        <v>122560.68099999998</v>
      </c>
      <c r="J44" s="69">
        <v>9345.4490000000005</v>
      </c>
      <c r="K44" s="69">
        <v>24098.444999999996</v>
      </c>
      <c r="L44" s="69">
        <v>4153.6139999999996</v>
      </c>
      <c r="M44" s="69">
        <f t="shared" si="6"/>
        <v>122248.281</v>
      </c>
      <c r="N44" s="69">
        <v>19219.009999999998</v>
      </c>
      <c r="O44" s="69">
        <v>475.15199999999999</v>
      </c>
      <c r="P44" s="72">
        <f t="shared" si="7"/>
        <v>141467.291</v>
      </c>
      <c r="Q44" s="69">
        <v>113802.727</v>
      </c>
      <c r="R44" s="69">
        <f t="shared" si="8"/>
        <v>8920.7060000000056</v>
      </c>
      <c r="S44" s="69">
        <v>479.15100000000007</v>
      </c>
      <c r="T44" s="69">
        <v>10395.365</v>
      </c>
      <c r="U44" s="69">
        <v>-1388.2529999999999</v>
      </c>
      <c r="V44" s="70">
        <f t="shared" si="9"/>
        <v>392.74500000000558</v>
      </c>
    </row>
    <row r="45" spans="1:22" s="71" customFormat="1" ht="13.7" customHeight="1">
      <c r="A45" s="5" t="s">
        <v>138</v>
      </c>
      <c r="B45" s="68">
        <v>36299.162999999993</v>
      </c>
      <c r="C45" s="69">
        <v>6053.2420000000002</v>
      </c>
      <c r="D45" s="69">
        <v>682.0920000000001</v>
      </c>
      <c r="E45" s="69">
        <v>879.72800000000007</v>
      </c>
      <c r="F45" s="69">
        <f t="shared" si="10"/>
        <v>30443.556999999993</v>
      </c>
      <c r="G45" s="69">
        <v>82068.148000000001</v>
      </c>
      <c r="H45" s="69">
        <v>11491.214999999997</v>
      </c>
      <c r="I45" s="69">
        <f t="shared" si="5"/>
        <v>124002.91999999998</v>
      </c>
      <c r="J45" s="69">
        <v>10111.103999999999</v>
      </c>
      <c r="K45" s="69">
        <v>24331.588000000003</v>
      </c>
      <c r="L45" s="69">
        <v>4099.8720000000003</v>
      </c>
      <c r="M45" s="69">
        <f t="shared" si="6"/>
        <v>122967.40699999998</v>
      </c>
      <c r="N45" s="69">
        <v>19355.868999999999</v>
      </c>
      <c r="O45" s="69">
        <v>425.44999999999993</v>
      </c>
      <c r="P45" s="69">
        <f t="shared" si="7"/>
        <v>142323.27599999998</v>
      </c>
      <c r="Q45" s="69">
        <v>115636.484</v>
      </c>
      <c r="R45" s="69">
        <f t="shared" si="8"/>
        <v>7756.3729999999778</v>
      </c>
      <c r="S45" s="69">
        <v>492.50499999999994</v>
      </c>
      <c r="T45" s="69">
        <v>10198.041000000001</v>
      </c>
      <c r="U45" s="69">
        <v>-808.95499999999993</v>
      </c>
      <c r="V45" s="70">
        <f t="shared" si="9"/>
        <v>-1140.2080000000242</v>
      </c>
    </row>
    <row r="46" spans="1:22" s="73" customFormat="1" ht="13.7" customHeight="1" thickBot="1">
      <c r="A46" s="6" t="s">
        <v>139</v>
      </c>
      <c r="B46" s="68">
        <v>36698.701999999997</v>
      </c>
      <c r="C46" s="69">
        <v>6104.0469999999996</v>
      </c>
      <c r="D46" s="69">
        <v>699.79099999999994</v>
      </c>
      <c r="E46" s="69">
        <v>888.08500000000004</v>
      </c>
      <c r="F46" s="69">
        <f t="shared" si="10"/>
        <v>30782.948999999997</v>
      </c>
      <c r="G46" s="69">
        <v>82755.738000000012</v>
      </c>
      <c r="H46" s="69">
        <v>10997.983999999997</v>
      </c>
      <c r="I46" s="69">
        <f t="shared" si="5"/>
        <v>124536.671</v>
      </c>
      <c r="J46" s="69">
        <v>9853.098</v>
      </c>
      <c r="K46" s="69">
        <v>23806.578000000001</v>
      </c>
      <c r="L46" s="69">
        <v>3910.5700000000006</v>
      </c>
      <c r="M46" s="69">
        <f t="shared" si="6"/>
        <v>122965.20400000003</v>
      </c>
      <c r="N46" s="69">
        <v>19435.517</v>
      </c>
      <c r="O46" s="69">
        <v>389.70299999999997</v>
      </c>
      <c r="P46" s="69">
        <f t="shared" si="7"/>
        <v>142400.72100000002</v>
      </c>
      <c r="Q46" s="69">
        <v>117028.621</v>
      </c>
      <c r="R46" s="69">
        <f t="shared" si="8"/>
        <v>6326.2860000000219</v>
      </c>
      <c r="S46" s="69">
        <v>471.61300000000006</v>
      </c>
      <c r="T46" s="69">
        <v>10101.264999999999</v>
      </c>
      <c r="U46" s="69">
        <v>-64.437000000000012</v>
      </c>
      <c r="V46" s="70">
        <f t="shared" si="9"/>
        <v>-3238.9289999999773</v>
      </c>
    </row>
    <row r="47" spans="1:22" s="73" customFormat="1" ht="13.7" customHeight="1">
      <c r="A47" s="5" t="s">
        <v>140</v>
      </c>
      <c r="B47" s="68">
        <v>36968.799999999996</v>
      </c>
      <c r="C47" s="69">
        <v>6130.2979999999998</v>
      </c>
      <c r="D47" s="69">
        <v>693.71</v>
      </c>
      <c r="E47" s="69">
        <v>866.5809999999999</v>
      </c>
      <c r="F47" s="69">
        <f t="shared" si="10"/>
        <v>31011.372999999996</v>
      </c>
      <c r="G47" s="69">
        <v>83340.471000000005</v>
      </c>
      <c r="H47" s="69">
        <v>11034.088</v>
      </c>
      <c r="I47" s="69">
        <f t="shared" si="5"/>
        <v>125385.932</v>
      </c>
      <c r="J47" s="69">
        <v>9325.73</v>
      </c>
      <c r="K47" s="69">
        <v>25001.118000000002</v>
      </c>
      <c r="L47" s="69">
        <v>3703.2169999999996</v>
      </c>
      <c r="M47" s="69">
        <f t="shared" si="6"/>
        <v>125197.04900000001</v>
      </c>
      <c r="N47" s="69">
        <v>19567.487999999998</v>
      </c>
      <c r="O47" s="69">
        <v>332.077</v>
      </c>
      <c r="P47" s="69">
        <f t="shared" si="7"/>
        <v>144764.53700000001</v>
      </c>
      <c r="Q47" s="69">
        <v>118378.70999999999</v>
      </c>
      <c r="R47" s="69">
        <f t="shared" si="8"/>
        <v>7150.4160000000265</v>
      </c>
      <c r="S47" s="69">
        <v>519.65500000000009</v>
      </c>
      <c r="T47" s="69">
        <v>9970.2989999999991</v>
      </c>
      <c r="U47" s="69">
        <v>-107.685</v>
      </c>
      <c r="V47" s="70">
        <f t="shared" si="9"/>
        <v>-2192.5429999999728</v>
      </c>
    </row>
    <row r="48" spans="1:22" s="71" customFormat="1" ht="13.7" customHeight="1">
      <c r="A48" s="5" t="s">
        <v>141</v>
      </c>
      <c r="B48" s="68">
        <v>37039.058999999994</v>
      </c>
      <c r="C48" s="69">
        <v>6163.16</v>
      </c>
      <c r="D48" s="69">
        <v>720.79699999999991</v>
      </c>
      <c r="E48" s="69">
        <v>927.16100000000006</v>
      </c>
      <c r="F48" s="69">
        <f t="shared" si="10"/>
        <v>31082.262999999995</v>
      </c>
      <c r="G48" s="69">
        <v>83848.861999999994</v>
      </c>
      <c r="H48" s="69">
        <v>12552.713</v>
      </c>
      <c r="I48" s="69">
        <f t="shared" si="5"/>
        <v>127483.83799999999</v>
      </c>
      <c r="J48" s="69">
        <v>9722.3220000000001</v>
      </c>
      <c r="K48" s="69">
        <v>25393.735000000004</v>
      </c>
      <c r="L48" s="69">
        <v>3815.0080000000003</v>
      </c>
      <c r="M48" s="69">
        <f t="shared" si="6"/>
        <v>127192.74399999999</v>
      </c>
      <c r="N48" s="69">
        <v>19777.514999999999</v>
      </c>
      <c r="O48" s="69">
        <v>312.69200000000001</v>
      </c>
      <c r="P48" s="69">
        <f t="shared" si="7"/>
        <v>146970.25899999999</v>
      </c>
      <c r="Q48" s="69">
        <v>118575.067</v>
      </c>
      <c r="R48" s="69">
        <f t="shared" si="8"/>
        <v>8930.3689999999915</v>
      </c>
      <c r="S48" s="69">
        <v>544.01299999999992</v>
      </c>
      <c r="T48" s="69">
        <v>9662.4339999999993</v>
      </c>
      <c r="U48" s="69">
        <v>-559.399</v>
      </c>
      <c r="V48" s="70">
        <f t="shared" si="9"/>
        <v>371.34699999999123</v>
      </c>
    </row>
    <row r="49" spans="1:23" s="71" customFormat="1" ht="13.7" customHeight="1" thickBot="1">
      <c r="A49" s="6" t="s">
        <v>142</v>
      </c>
      <c r="B49" s="68">
        <v>36843.784</v>
      </c>
      <c r="C49" s="69">
        <v>6181.5419999999995</v>
      </c>
      <c r="D49" s="69">
        <v>718.86299999999994</v>
      </c>
      <c r="E49" s="69">
        <v>702.59500000000003</v>
      </c>
      <c r="F49" s="69">
        <f t="shared" si="10"/>
        <v>30645.973999999998</v>
      </c>
      <c r="G49" s="69">
        <v>83915.41399999999</v>
      </c>
      <c r="H49" s="69">
        <v>12320.394</v>
      </c>
      <c r="I49" s="69">
        <f t="shared" si="5"/>
        <v>126881.78199999999</v>
      </c>
      <c r="J49" s="69">
        <v>9889.848</v>
      </c>
      <c r="K49" s="69">
        <v>25918.325999999994</v>
      </c>
      <c r="L49" s="69">
        <v>3717.2719999999999</v>
      </c>
      <c r="M49" s="69">
        <f t="shared" si="6"/>
        <v>126759.00899999998</v>
      </c>
      <c r="N49" s="69">
        <v>19868.522999999997</v>
      </c>
      <c r="O49" s="69">
        <v>311.60900000000004</v>
      </c>
      <c r="P49" s="69">
        <f t="shared" si="7"/>
        <v>146627.53199999998</v>
      </c>
      <c r="Q49" s="69">
        <v>117343.53899999999</v>
      </c>
      <c r="R49" s="69">
        <f t="shared" si="8"/>
        <v>9727.0789999999834</v>
      </c>
      <c r="S49" s="69">
        <v>459.87700000000007</v>
      </c>
      <c r="T49" s="69">
        <v>9270.6740000000009</v>
      </c>
      <c r="U49" s="69">
        <v>744.53399999999999</v>
      </c>
      <c r="V49" s="70">
        <f t="shared" si="9"/>
        <v>171.74799999998288</v>
      </c>
      <c r="W49" s="73"/>
    </row>
    <row r="50" spans="1:23" s="73" customFormat="1" ht="13.7" customHeight="1">
      <c r="A50" s="5" t="s">
        <v>143</v>
      </c>
      <c r="B50" s="68">
        <v>36711.432000000001</v>
      </c>
      <c r="C50" s="69">
        <v>6187.576</v>
      </c>
      <c r="D50" s="69">
        <v>714.78300000000002</v>
      </c>
      <c r="E50" s="69">
        <v>762.87200000000007</v>
      </c>
      <c r="F50" s="69">
        <f t="shared" si="10"/>
        <v>30571.945</v>
      </c>
      <c r="G50" s="69">
        <v>83839.282999999996</v>
      </c>
      <c r="H50" s="69">
        <v>11566.534</v>
      </c>
      <c r="I50" s="69">
        <f t="shared" si="5"/>
        <v>125977.762</v>
      </c>
      <c r="J50" s="69">
        <v>8755.3919999999998</v>
      </c>
      <c r="K50" s="69">
        <v>26840.647999999994</v>
      </c>
      <c r="L50" s="69">
        <v>3658.2</v>
      </c>
      <c r="M50" s="69">
        <f t="shared" si="6"/>
        <v>127581.11599999999</v>
      </c>
      <c r="N50" s="69">
        <v>20140.101999999999</v>
      </c>
      <c r="O50" s="69">
        <v>334.47500000000002</v>
      </c>
      <c r="P50" s="69">
        <f t="shared" si="7"/>
        <v>147721.21799999999</v>
      </c>
      <c r="Q50" s="69">
        <v>115778.128</v>
      </c>
      <c r="R50" s="69">
        <f t="shared" si="8"/>
        <v>12137.463000000003</v>
      </c>
      <c r="S50" s="69">
        <v>558.23500000000013</v>
      </c>
      <c r="T50" s="69">
        <v>8877.6759999999995</v>
      </c>
      <c r="U50" s="69">
        <v>-69.515999999999963</v>
      </c>
      <c r="V50" s="70">
        <f t="shared" si="9"/>
        <v>3887.5380000000046</v>
      </c>
    </row>
    <row r="51" spans="1:23" s="73" customFormat="1" ht="13.7" customHeight="1" thickBot="1">
      <c r="A51" s="6" t="s">
        <v>144</v>
      </c>
      <c r="B51" s="68">
        <v>36709.14</v>
      </c>
      <c r="C51" s="69">
        <v>6192.7470000000003</v>
      </c>
      <c r="D51" s="69">
        <v>712.43299999999999</v>
      </c>
      <c r="E51" s="69">
        <v>881.024</v>
      </c>
      <c r="F51" s="69">
        <f t="shared" si="10"/>
        <v>30684.984</v>
      </c>
      <c r="G51" s="69">
        <v>83610.62</v>
      </c>
      <c r="H51" s="69">
        <v>11170.526000000002</v>
      </c>
      <c r="I51" s="69">
        <f t="shared" si="5"/>
        <v>125466.12999999999</v>
      </c>
      <c r="J51" s="69">
        <v>10304.812</v>
      </c>
      <c r="K51" s="69">
        <v>27441.436999999991</v>
      </c>
      <c r="L51" s="69">
        <v>3582.9089999999987</v>
      </c>
      <c r="M51" s="69">
        <f t="shared" si="6"/>
        <v>125848.91899999997</v>
      </c>
      <c r="N51" s="69">
        <v>20336.745000000003</v>
      </c>
      <c r="O51" s="69">
        <v>390.59300000000007</v>
      </c>
      <c r="P51" s="69">
        <f t="shared" si="7"/>
        <v>146185.66399999996</v>
      </c>
      <c r="Q51" s="69">
        <v>114285.06599999999</v>
      </c>
      <c r="R51" s="69">
        <f t="shared" si="8"/>
        <v>11954.445999999967</v>
      </c>
      <c r="S51" s="69">
        <v>546.23200000000008</v>
      </c>
      <c r="T51" s="69">
        <v>8562.1259999999984</v>
      </c>
      <c r="U51" s="69">
        <v>-399.22799999999995</v>
      </c>
      <c r="V51" s="70">
        <f t="shared" si="9"/>
        <v>4337.7799999999688</v>
      </c>
    </row>
    <row r="52" spans="1:23" s="73" customFormat="1" ht="13.7" customHeight="1" thickBot="1">
      <c r="A52" s="6" t="s">
        <v>145</v>
      </c>
      <c r="B52" s="68">
        <v>36792.540999999997</v>
      </c>
      <c r="C52" s="69">
        <v>6192.2970000000005</v>
      </c>
      <c r="D52" s="69">
        <v>708.54100000000005</v>
      </c>
      <c r="E52" s="69">
        <v>912.55899999999997</v>
      </c>
      <c r="F52" s="69">
        <f t="shared" si="10"/>
        <v>30804.261999999999</v>
      </c>
      <c r="G52" s="69">
        <v>83714.726999999999</v>
      </c>
      <c r="H52" s="69">
        <v>12064.65</v>
      </c>
      <c r="I52" s="69">
        <f t="shared" si="5"/>
        <v>126583.639</v>
      </c>
      <c r="J52" s="69">
        <v>9759.2479999999996</v>
      </c>
      <c r="K52" s="69">
        <v>28575.728000000003</v>
      </c>
      <c r="L52" s="69">
        <v>3440.197000000001</v>
      </c>
      <c r="M52" s="69">
        <f t="shared" si="6"/>
        <v>127946.52200000003</v>
      </c>
      <c r="N52" s="69">
        <v>20893.794000000002</v>
      </c>
      <c r="O52" s="69">
        <v>461.80599999999998</v>
      </c>
      <c r="P52" s="69">
        <f t="shared" si="7"/>
        <v>148840.31600000002</v>
      </c>
      <c r="Q52" s="69">
        <v>113594.11800000002</v>
      </c>
      <c r="R52" s="69">
        <f t="shared" si="8"/>
        <v>14814.210000000006</v>
      </c>
      <c r="S52" s="69">
        <v>626.93899999999996</v>
      </c>
      <c r="T52" s="69">
        <v>8305.5320000000011</v>
      </c>
      <c r="U52" s="69">
        <v>-1280.4520000000002</v>
      </c>
      <c r="V52" s="70">
        <f t="shared" si="9"/>
        <v>8416.0690000000068</v>
      </c>
    </row>
    <row r="53" spans="1:23" s="73" customFormat="1" ht="13.7" customHeight="1" thickBot="1">
      <c r="A53" s="28" t="s">
        <v>146</v>
      </c>
      <c r="B53" s="74">
        <v>37078.612999999998</v>
      </c>
      <c r="C53" s="75">
        <v>6210.24</v>
      </c>
      <c r="D53" s="75">
        <v>692.79399999999998</v>
      </c>
      <c r="E53" s="75">
        <v>938.79100000000005</v>
      </c>
      <c r="F53" s="75">
        <f t="shared" si="10"/>
        <v>31114.37</v>
      </c>
      <c r="G53" s="75">
        <v>83927.985000000001</v>
      </c>
      <c r="H53" s="75">
        <v>11492.824000000002</v>
      </c>
      <c r="I53" s="75">
        <f t="shared" si="5"/>
        <v>126535.179</v>
      </c>
      <c r="J53" s="75">
        <v>8914.0249999999996</v>
      </c>
      <c r="K53" s="75">
        <v>28849.834999999995</v>
      </c>
      <c r="L53" s="75">
        <v>3339.8410000000003</v>
      </c>
      <c r="M53" s="75">
        <f t="shared" si="6"/>
        <v>128815.08600000001</v>
      </c>
      <c r="N53" s="75">
        <v>20995.743999999999</v>
      </c>
      <c r="O53" s="75">
        <v>545.65300000000002</v>
      </c>
      <c r="P53" s="75">
        <f t="shared" si="7"/>
        <v>149810.83000000002</v>
      </c>
      <c r="Q53" s="75">
        <v>114495.69</v>
      </c>
      <c r="R53" s="75">
        <f t="shared" si="8"/>
        <v>14865.049000000014</v>
      </c>
      <c r="S53" s="75">
        <v>520.91300000000001</v>
      </c>
      <c r="T53" s="75">
        <v>8261.2649999999994</v>
      </c>
      <c r="U53" s="75">
        <v>-2982.8760000000002</v>
      </c>
      <c r="V53" s="76">
        <f t="shared" si="9"/>
        <v>10107.573000000015</v>
      </c>
    </row>
    <row r="54" spans="1:23" s="71" customFormat="1" ht="13.7" customHeight="1" thickBot="1">
      <c r="A54" s="98" t="s">
        <v>147</v>
      </c>
      <c r="B54" s="77">
        <v>37295.962999999996</v>
      </c>
      <c r="C54" s="78">
        <v>6239.9610000000002</v>
      </c>
      <c r="D54" s="78">
        <v>708.37899999999991</v>
      </c>
      <c r="E54" s="78">
        <v>1017.475</v>
      </c>
      <c r="F54" s="78">
        <f t="shared" si="10"/>
        <v>31365.097999999994</v>
      </c>
      <c r="G54" s="78">
        <v>84507.815000000002</v>
      </c>
      <c r="H54" s="78">
        <v>11485.787</v>
      </c>
      <c r="I54" s="78">
        <f t="shared" si="5"/>
        <v>127358.7</v>
      </c>
      <c r="J54" s="78">
        <v>9652.6970000000001</v>
      </c>
      <c r="K54" s="78">
        <v>29113.731</v>
      </c>
      <c r="L54" s="78">
        <v>3450.2800000000007</v>
      </c>
      <c r="M54" s="78">
        <f t="shared" si="6"/>
        <v>129320.64899999999</v>
      </c>
      <c r="N54" s="78">
        <v>20949.365000000002</v>
      </c>
      <c r="O54" s="78">
        <v>608.53200000000004</v>
      </c>
      <c r="P54" s="78">
        <f t="shared" si="7"/>
        <v>150270.014</v>
      </c>
      <c r="Q54" s="78">
        <v>115905.97199999999</v>
      </c>
      <c r="R54" s="78">
        <f t="shared" si="8"/>
        <v>14023.209000000003</v>
      </c>
      <c r="S54" s="78">
        <v>531.90199999999993</v>
      </c>
      <c r="T54" s="78">
        <v>8273.9329999999991</v>
      </c>
      <c r="U54" s="78">
        <v>-2694.7850000000003</v>
      </c>
      <c r="V54" s="79">
        <f t="shared" si="9"/>
        <v>8975.9630000000034</v>
      </c>
    </row>
    <row r="55" spans="1:23" s="71" customFormat="1" ht="13.7" customHeight="1">
      <c r="A55" s="98" t="s">
        <v>148</v>
      </c>
      <c r="B55" s="80">
        <v>37483.58</v>
      </c>
      <c r="C55" s="81">
        <v>6241.3870000000006</v>
      </c>
      <c r="D55" s="81">
        <v>703.75500000000011</v>
      </c>
      <c r="E55" s="81">
        <v>1034.9479999999999</v>
      </c>
      <c r="F55" s="81">
        <f t="shared" si="10"/>
        <v>31573.385999999999</v>
      </c>
      <c r="G55" s="81">
        <v>84873.144</v>
      </c>
      <c r="H55" s="81">
        <v>11241.346000000001</v>
      </c>
      <c r="I55" s="81">
        <f t="shared" si="5"/>
        <v>127687.876</v>
      </c>
      <c r="J55" s="81">
        <v>9329.6920000000009</v>
      </c>
      <c r="K55" s="81">
        <v>29162.507999999998</v>
      </c>
      <c r="L55" s="81">
        <v>3478.1150000000007</v>
      </c>
      <c r="M55" s="81">
        <f t="shared" si="6"/>
        <v>130084.87400000001</v>
      </c>
      <c r="N55" s="81">
        <v>20913.932999999997</v>
      </c>
      <c r="O55" s="81">
        <v>634.36400000000003</v>
      </c>
      <c r="P55" s="81">
        <f t="shared" si="7"/>
        <v>150998.807</v>
      </c>
      <c r="Q55" s="81">
        <v>117237.851</v>
      </c>
      <c r="R55" s="81">
        <f t="shared" si="8"/>
        <v>13481.387000000017</v>
      </c>
      <c r="S55" s="81">
        <v>469.79700000000014</v>
      </c>
      <c r="T55" s="81">
        <v>8266.5939999999991</v>
      </c>
      <c r="U55" s="81">
        <v>-2231.0160000000001</v>
      </c>
      <c r="V55" s="82">
        <f t="shared" si="9"/>
        <v>7915.606000000018</v>
      </c>
    </row>
    <row r="56" spans="1:23" s="71" customFormat="1" ht="13.7" customHeight="1">
      <c r="A56" s="25" t="s">
        <v>149</v>
      </c>
      <c r="B56" s="69">
        <v>37523.938999999998</v>
      </c>
      <c r="C56" s="69">
        <v>6242.576</v>
      </c>
      <c r="D56" s="69">
        <v>713.39799999999991</v>
      </c>
      <c r="E56" s="69">
        <v>1010.5179999999999</v>
      </c>
      <c r="F56" s="69">
        <f t="shared" si="10"/>
        <v>31578.482999999997</v>
      </c>
      <c r="G56" s="69">
        <v>84849.501000000004</v>
      </c>
      <c r="H56" s="69">
        <v>10932.395</v>
      </c>
      <c r="I56" s="69">
        <f t="shared" si="5"/>
        <v>127360.379</v>
      </c>
      <c r="J56" s="69">
        <v>9582.89</v>
      </c>
      <c r="K56" s="69">
        <v>28747.824000000001</v>
      </c>
      <c r="L56" s="69">
        <v>3872.7190000000005</v>
      </c>
      <c r="M56" s="69">
        <f t="shared" si="6"/>
        <v>129927.12700000001</v>
      </c>
      <c r="N56" s="69">
        <v>20470.905000000002</v>
      </c>
      <c r="O56" s="69">
        <v>651.755</v>
      </c>
      <c r="P56" s="69">
        <f t="shared" si="7"/>
        <v>150398.03200000001</v>
      </c>
      <c r="Q56" s="69">
        <v>118409.344</v>
      </c>
      <c r="R56" s="69">
        <f t="shared" si="8"/>
        <v>12169.538000000015</v>
      </c>
      <c r="S56" s="69">
        <v>511.31700000000006</v>
      </c>
      <c r="T56" s="69">
        <v>8270.7890000000007</v>
      </c>
      <c r="U56" s="69">
        <v>-1073.9839999999999</v>
      </c>
      <c r="V56" s="69">
        <f t="shared" si="9"/>
        <v>5484.0500000000156</v>
      </c>
    </row>
    <row r="57" spans="1:23" s="71" customFormat="1" ht="13.7" customHeight="1">
      <c r="A57" s="48" t="s">
        <v>150</v>
      </c>
      <c r="B57" s="69">
        <v>37372.575000000004</v>
      </c>
      <c r="C57" s="69">
        <v>6211.0410000000002</v>
      </c>
      <c r="D57" s="69">
        <v>742.20099999999991</v>
      </c>
      <c r="E57" s="69">
        <v>1059.432</v>
      </c>
      <c r="F57" s="69">
        <f t="shared" si="10"/>
        <v>31478.765000000003</v>
      </c>
      <c r="G57" s="69">
        <v>84456.540999999997</v>
      </c>
      <c r="H57" s="69">
        <v>10961.296</v>
      </c>
      <c r="I57" s="69">
        <f t="shared" si="5"/>
        <v>126896.602</v>
      </c>
      <c r="J57" s="69">
        <v>9899.8739999999998</v>
      </c>
      <c r="K57" s="69">
        <v>28686.271000000004</v>
      </c>
      <c r="L57" s="69">
        <v>4156.0389999999998</v>
      </c>
      <c r="M57" s="69">
        <f t="shared" si="6"/>
        <v>129803.489</v>
      </c>
      <c r="N57" s="69">
        <v>20035.549000000003</v>
      </c>
      <c r="O57" s="69">
        <v>497.70300000000003</v>
      </c>
      <c r="P57" s="69">
        <f t="shared" si="7"/>
        <v>149839.038</v>
      </c>
      <c r="Q57" s="69">
        <v>118580.501</v>
      </c>
      <c r="R57" s="69">
        <f t="shared" si="8"/>
        <v>11720.690999999992</v>
      </c>
      <c r="S57" s="69">
        <v>580.96800000000007</v>
      </c>
      <c r="T57" s="69">
        <v>8455.514000000001</v>
      </c>
      <c r="U57" s="69">
        <v>-692.66</v>
      </c>
      <c r="V57" s="69">
        <f t="shared" si="9"/>
        <v>4538.8049999999912</v>
      </c>
    </row>
    <row r="58" spans="1:23" s="71" customFormat="1" ht="13.7" customHeight="1">
      <c r="A58" s="48" t="s">
        <v>151</v>
      </c>
      <c r="B58" s="69">
        <v>37174.838000000003</v>
      </c>
      <c r="C58" s="69">
        <v>6165.0190000000002</v>
      </c>
      <c r="D58" s="69">
        <v>746.29399999999998</v>
      </c>
      <c r="E58" s="69">
        <v>1016.872</v>
      </c>
      <c r="F58" s="69">
        <f t="shared" si="10"/>
        <v>31280.397000000001</v>
      </c>
      <c r="G58" s="69">
        <v>83666.222000000009</v>
      </c>
      <c r="H58" s="69">
        <v>10854.720000000001</v>
      </c>
      <c r="I58" s="69">
        <f t="shared" si="5"/>
        <v>125801.33900000001</v>
      </c>
      <c r="J58" s="69">
        <v>9719.9340000000011</v>
      </c>
      <c r="K58" s="69">
        <v>28336.560999999998</v>
      </c>
      <c r="L58" s="69">
        <v>4211.585</v>
      </c>
      <c r="M58" s="69">
        <f t="shared" si="6"/>
        <v>129164.81599999998</v>
      </c>
      <c r="N58" s="69">
        <v>19464.734999999997</v>
      </c>
      <c r="O58" s="69">
        <v>282.49700000000001</v>
      </c>
      <c r="P58" s="69">
        <f t="shared" si="7"/>
        <v>148629.55099999998</v>
      </c>
      <c r="Q58" s="69">
        <v>118201.59300000001</v>
      </c>
      <c r="R58" s="69">
        <f t="shared" si="8"/>
        <v>11245.719999999972</v>
      </c>
      <c r="S58" s="69">
        <v>497.16200000000003</v>
      </c>
      <c r="T58" s="69">
        <v>8255.2309999999998</v>
      </c>
      <c r="U58" s="69">
        <v>-743.37</v>
      </c>
      <c r="V58" s="69">
        <f t="shared" si="9"/>
        <v>4231.0209999999724</v>
      </c>
    </row>
    <row r="59" spans="1:23" s="71" customFormat="1" ht="13.7" customHeight="1">
      <c r="A59" s="25" t="s">
        <v>152</v>
      </c>
      <c r="B59" s="68">
        <v>36944.593999999997</v>
      </c>
      <c r="C59" s="69">
        <v>6126.4789999999994</v>
      </c>
      <c r="D59" s="69">
        <v>744.99600000000009</v>
      </c>
      <c r="E59" s="69">
        <v>932.18100000000004</v>
      </c>
      <c r="F59" s="69">
        <f t="shared" si="10"/>
        <v>31005.3</v>
      </c>
      <c r="G59" s="69">
        <v>82844.44200000001</v>
      </c>
      <c r="H59" s="69">
        <v>10745.68</v>
      </c>
      <c r="I59" s="69">
        <f t="shared" si="5"/>
        <v>124595.42200000002</v>
      </c>
      <c r="J59" s="69">
        <v>9995.9430000000011</v>
      </c>
      <c r="K59" s="69">
        <v>27948.244000000006</v>
      </c>
      <c r="L59" s="69">
        <v>4359.9899999999989</v>
      </c>
      <c r="M59" s="69">
        <f t="shared" si="6"/>
        <v>127954.65500000003</v>
      </c>
      <c r="N59" s="69">
        <v>18953.057999999997</v>
      </c>
      <c r="O59" s="69">
        <v>84.292999999999992</v>
      </c>
      <c r="P59" s="69">
        <f t="shared" si="7"/>
        <v>146907.71300000002</v>
      </c>
      <c r="Q59" s="69">
        <v>117493.092</v>
      </c>
      <c r="R59" s="69">
        <f t="shared" si="8"/>
        <v>10545.856000000029</v>
      </c>
      <c r="S59" s="69">
        <v>468.88499999999999</v>
      </c>
      <c r="T59" s="69">
        <v>8112.2330000000011</v>
      </c>
      <c r="U59" s="69">
        <v>-790.90800000000002</v>
      </c>
      <c r="V59" s="70">
        <f t="shared" si="9"/>
        <v>3693.4160000000279</v>
      </c>
    </row>
    <row r="60" spans="1:23" s="71" customFormat="1" ht="13.7" customHeight="1">
      <c r="A60" s="48" t="s">
        <v>153</v>
      </c>
      <c r="B60" s="69">
        <v>36777.856</v>
      </c>
      <c r="C60" s="69">
        <v>6082.8280000000004</v>
      </c>
      <c r="D60" s="69">
        <v>746.21800000000007</v>
      </c>
      <c r="E60" s="69">
        <v>900.15500000000009</v>
      </c>
      <c r="F60" s="69">
        <f t="shared" si="10"/>
        <v>30848.964999999997</v>
      </c>
      <c r="G60" s="69">
        <v>81550.920000000013</v>
      </c>
      <c r="H60" s="69">
        <v>11405.499</v>
      </c>
      <c r="I60" s="69">
        <f t="shared" si="5"/>
        <v>123805.38400000001</v>
      </c>
      <c r="J60" s="69">
        <v>10526.344999999999</v>
      </c>
      <c r="K60" s="69">
        <v>28078.993000000009</v>
      </c>
      <c r="L60" s="69">
        <v>4458.677999999999</v>
      </c>
      <c r="M60" s="69">
        <f t="shared" si="6"/>
        <v>127265.70199999999</v>
      </c>
      <c r="N60" s="69">
        <v>18551.007999999998</v>
      </c>
      <c r="O60" s="69">
        <v>-166.40100000000001</v>
      </c>
      <c r="P60" s="69">
        <f t="shared" si="7"/>
        <v>145816.71</v>
      </c>
      <c r="Q60" s="69">
        <v>116024.011</v>
      </c>
      <c r="R60" s="69">
        <f t="shared" si="8"/>
        <v>11075.289999999994</v>
      </c>
      <c r="S60" s="69">
        <v>454.33500000000004</v>
      </c>
      <c r="T60" s="69">
        <v>7518.5419999999995</v>
      </c>
      <c r="U60" s="69">
        <v>-1096.3609999999999</v>
      </c>
      <c r="V60" s="69">
        <f t="shared" si="9"/>
        <v>5107.4439999999931</v>
      </c>
    </row>
    <row r="61" spans="1:23" s="71" customFormat="1" ht="13.7" customHeight="1">
      <c r="A61" s="25" t="s">
        <v>154</v>
      </c>
      <c r="B61" s="68">
        <v>36773.356</v>
      </c>
      <c r="C61" s="69">
        <v>6053.125</v>
      </c>
      <c r="D61" s="69">
        <v>731.53000000000009</v>
      </c>
      <c r="E61" s="69">
        <v>841.86400000000015</v>
      </c>
      <c r="F61" s="69">
        <f t="shared" si="10"/>
        <v>30830.565000000002</v>
      </c>
      <c r="G61" s="69">
        <v>80662.998000000007</v>
      </c>
      <c r="H61" s="69">
        <v>11558.596000000001</v>
      </c>
      <c r="I61" s="69">
        <f t="shared" si="5"/>
        <v>123052.15900000001</v>
      </c>
      <c r="J61" s="69">
        <v>10508.696</v>
      </c>
      <c r="K61" s="69">
        <v>28607.909</v>
      </c>
      <c r="L61" s="69">
        <v>4006.58</v>
      </c>
      <c r="M61" s="69">
        <f t="shared" si="6"/>
        <v>126675.91600000003</v>
      </c>
      <c r="N61" s="69">
        <v>18482.035999999996</v>
      </c>
      <c r="O61" s="69">
        <v>-138.631</v>
      </c>
      <c r="P61" s="69">
        <f t="shared" si="7"/>
        <v>145157.95200000002</v>
      </c>
      <c r="Q61" s="69">
        <v>114956.605</v>
      </c>
      <c r="R61" s="69">
        <f t="shared" si="8"/>
        <v>11580.680000000037</v>
      </c>
      <c r="S61" s="69">
        <v>451.245</v>
      </c>
      <c r="T61" s="69">
        <v>7049.4809999999998</v>
      </c>
      <c r="U61" s="69">
        <v>-1276.242</v>
      </c>
      <c r="V61" s="70">
        <f t="shared" si="9"/>
        <v>6258.6860000000379</v>
      </c>
    </row>
    <row r="62" spans="1:23" ht="13.7" customHeight="1">
      <c r="A62" s="48" t="s">
        <v>155</v>
      </c>
      <c r="B62" s="69">
        <v>36759.786999999997</v>
      </c>
      <c r="C62" s="69">
        <v>6019.01</v>
      </c>
      <c r="D62" s="69">
        <v>726.04099999999994</v>
      </c>
      <c r="E62" s="69">
        <v>895.50400000000013</v>
      </c>
      <c r="F62" s="69">
        <f t="shared" si="10"/>
        <v>30910.239999999994</v>
      </c>
      <c r="G62" s="69">
        <v>78361.563000000009</v>
      </c>
      <c r="H62" s="69">
        <v>11895.437</v>
      </c>
      <c r="I62" s="69">
        <f t="shared" si="5"/>
        <v>121167.24</v>
      </c>
      <c r="J62" s="69">
        <v>10712.236999999999</v>
      </c>
      <c r="K62" s="69">
        <v>28536.133999999995</v>
      </c>
      <c r="L62" s="69">
        <v>3903.3739999999989</v>
      </c>
      <c r="M62" s="69">
        <f t="shared" si="6"/>
        <v>125265.55500000002</v>
      </c>
      <c r="N62" s="69">
        <v>17628.955999999998</v>
      </c>
      <c r="O62" s="69">
        <v>-51.166999999999987</v>
      </c>
      <c r="P62" s="69">
        <f t="shared" si="7"/>
        <v>142894.51100000003</v>
      </c>
      <c r="Q62" s="69">
        <v>113737.04199999999</v>
      </c>
      <c r="R62" s="69">
        <f t="shared" si="8"/>
        <v>11477.346000000034</v>
      </c>
      <c r="S62" s="69">
        <v>369.79599999999999</v>
      </c>
      <c r="T62" s="69">
        <v>6702.1679999999997</v>
      </c>
      <c r="U62" s="69">
        <v>-1221.4670000000001</v>
      </c>
      <c r="V62" s="69">
        <f t="shared" si="9"/>
        <v>6366.4410000000353</v>
      </c>
    </row>
    <row r="63" spans="1:23" ht="13.7" customHeight="1">
      <c r="A63" s="48" t="s">
        <v>156</v>
      </c>
      <c r="B63" s="69">
        <v>36866.483999999997</v>
      </c>
      <c r="C63" s="69">
        <v>5983.5259999999998</v>
      </c>
      <c r="D63" s="69">
        <v>731.27500000000009</v>
      </c>
      <c r="E63" s="69">
        <v>938.99800000000005</v>
      </c>
      <c r="F63" s="69">
        <f t="shared" si="10"/>
        <v>31090.680999999997</v>
      </c>
      <c r="G63" s="69">
        <v>77351.385000000009</v>
      </c>
      <c r="H63" s="69">
        <v>12014.981</v>
      </c>
      <c r="I63" s="69">
        <f t="shared" si="5"/>
        <v>120457.04700000001</v>
      </c>
      <c r="J63" s="69">
        <v>10437.999</v>
      </c>
      <c r="K63" s="69">
        <v>28732.299000000003</v>
      </c>
      <c r="L63" s="69">
        <v>3650.4809999999998</v>
      </c>
      <c r="M63" s="69">
        <f t="shared" si="6"/>
        <v>124893.82800000001</v>
      </c>
      <c r="N63" s="69">
        <v>17508</v>
      </c>
      <c r="O63" s="69">
        <v>36.359000000000002</v>
      </c>
      <c r="P63" s="69">
        <f t="shared" si="7"/>
        <v>142401.82800000001</v>
      </c>
      <c r="Q63" s="69">
        <v>112746.89499999999</v>
      </c>
      <c r="R63" s="69">
        <f t="shared" si="8"/>
        <v>12183.292000000016</v>
      </c>
      <c r="S63" s="69">
        <v>217.0100000000001</v>
      </c>
      <c r="T63" s="69">
        <v>6282.0400000000009</v>
      </c>
      <c r="U63" s="69">
        <v>-1271.6779999999999</v>
      </c>
      <c r="V63" s="69">
        <f t="shared" si="9"/>
        <v>7389.9400000000151</v>
      </c>
    </row>
    <row r="64" spans="1:23" ht="13.7" customHeight="1">
      <c r="A64" s="102" t="s">
        <v>157</v>
      </c>
      <c r="B64" s="69">
        <v>36956.135999999999</v>
      </c>
      <c r="C64" s="69">
        <v>5923.902</v>
      </c>
      <c r="D64" s="69">
        <v>729.46299999999997</v>
      </c>
      <c r="E64" s="69">
        <v>1076.7539999999999</v>
      </c>
      <c r="F64" s="69">
        <f t="shared" si="10"/>
        <v>31379.524999999998</v>
      </c>
      <c r="G64" s="69">
        <v>75303.77900000001</v>
      </c>
      <c r="H64" s="69">
        <v>12198.623</v>
      </c>
      <c r="I64" s="69">
        <f t="shared" si="5"/>
        <v>118881.927</v>
      </c>
      <c r="J64" s="69">
        <v>9942.6550000000007</v>
      </c>
      <c r="K64" s="69">
        <v>28056.276000000009</v>
      </c>
      <c r="L64" s="69">
        <v>3476.2590000000009</v>
      </c>
      <c r="M64" s="69">
        <f t="shared" si="6"/>
        <v>123822.22500000001</v>
      </c>
      <c r="N64" s="69">
        <v>16649.582000000002</v>
      </c>
      <c r="O64" s="69">
        <v>160.24699999999999</v>
      </c>
      <c r="P64" s="69">
        <f t="shared" si="7"/>
        <v>140471.807</v>
      </c>
      <c r="Q64" s="69">
        <v>111844.807</v>
      </c>
      <c r="R64" s="69">
        <f t="shared" si="8"/>
        <v>12137.665000000008</v>
      </c>
      <c r="S64" s="69">
        <v>213.70699999999994</v>
      </c>
      <c r="T64" s="69">
        <v>6315.2469999999994</v>
      </c>
      <c r="U64" s="69">
        <v>-1041.4829999999999</v>
      </c>
      <c r="V64" s="69">
        <f t="shared" si="9"/>
        <v>7077.6080000000093</v>
      </c>
    </row>
    <row r="65" spans="1:22" ht="13.7" customHeight="1">
      <c r="A65" s="48" t="s">
        <v>158</v>
      </c>
      <c r="B65" s="69">
        <v>37047.169000000002</v>
      </c>
      <c r="C65" s="69">
        <v>5895.2080000000005</v>
      </c>
      <c r="D65" s="69">
        <v>765.52100000000007</v>
      </c>
      <c r="E65" s="69">
        <v>1074.643</v>
      </c>
      <c r="F65" s="69">
        <f t="shared" si="10"/>
        <v>31461.083000000002</v>
      </c>
      <c r="G65" s="69">
        <v>75352.145000000004</v>
      </c>
      <c r="H65" s="69">
        <v>12732.168999999998</v>
      </c>
      <c r="I65" s="69">
        <f t="shared" si="5"/>
        <v>119545.397</v>
      </c>
      <c r="J65" s="69">
        <v>11148.841</v>
      </c>
      <c r="K65" s="69">
        <v>28371.864999999998</v>
      </c>
      <c r="L65" s="69">
        <v>3620.322000000001</v>
      </c>
      <c r="M65" s="69">
        <f t="shared" si="6"/>
        <v>123651.79800000001</v>
      </c>
      <c r="N65" s="69">
        <v>16736.945</v>
      </c>
      <c r="O65" s="69">
        <v>207.29</v>
      </c>
      <c r="P65" s="69">
        <f t="shared" si="7"/>
        <v>140388.74300000002</v>
      </c>
      <c r="Q65" s="69">
        <v>110918.803</v>
      </c>
      <c r="R65" s="69">
        <f t="shared" si="8"/>
        <v>12940.285000000003</v>
      </c>
      <c r="S65" s="69">
        <v>259.96400000000006</v>
      </c>
      <c r="T65" s="69">
        <v>5867.576</v>
      </c>
      <c r="U65" s="69">
        <v>-901.19699999999989</v>
      </c>
      <c r="V65" s="69">
        <f t="shared" si="9"/>
        <v>8233.8700000000026</v>
      </c>
    </row>
    <row r="66" spans="1:22" ht="13.7" customHeight="1">
      <c r="A66" s="48" t="s">
        <v>159</v>
      </c>
      <c r="B66" s="69">
        <v>37174.364000000001</v>
      </c>
      <c r="C66" s="69">
        <v>5831.3780000000006</v>
      </c>
      <c r="D66" s="69">
        <v>778.71199999999999</v>
      </c>
      <c r="E66" s="69">
        <v>975.74199999999996</v>
      </c>
      <c r="F66" s="69">
        <f t="shared" si="10"/>
        <v>31540.016</v>
      </c>
      <c r="G66" s="69">
        <v>75316.987000000008</v>
      </c>
      <c r="H66" s="69">
        <v>12858.152999999998</v>
      </c>
      <c r="I66" s="69">
        <f t="shared" si="5"/>
        <v>119715.15600000002</v>
      </c>
      <c r="J66" s="69">
        <v>11256.471000000001</v>
      </c>
      <c r="K66" s="69">
        <v>28764.872000000003</v>
      </c>
      <c r="L66" s="69">
        <v>3585.1899999999987</v>
      </c>
      <c r="M66" s="69">
        <f t="shared" si="6"/>
        <v>123951.32800000004</v>
      </c>
      <c r="N66" s="69">
        <v>16857.418999999998</v>
      </c>
      <c r="O66" s="69">
        <v>236.05799999999999</v>
      </c>
      <c r="P66" s="69">
        <f t="shared" si="7"/>
        <v>140808.74700000003</v>
      </c>
      <c r="Q66" s="69">
        <v>110794.21599999999</v>
      </c>
      <c r="R66" s="69">
        <f t="shared" si="8"/>
        <v>13393.170000000056</v>
      </c>
      <c r="S66" s="69">
        <v>375.10400000000004</v>
      </c>
      <c r="T66" s="69">
        <v>5715.1440000000002</v>
      </c>
      <c r="U66" s="69">
        <v>-926.44399999999996</v>
      </c>
      <c r="V66" s="69">
        <f t="shared" si="9"/>
        <v>8979.5740000000551</v>
      </c>
    </row>
    <row r="67" spans="1:22" ht="13.7" customHeight="1">
      <c r="A67" s="48" t="s">
        <v>160</v>
      </c>
      <c r="B67" s="69">
        <v>37192.659</v>
      </c>
      <c r="C67" s="69">
        <v>5781.5329999999994</v>
      </c>
      <c r="D67" s="69">
        <v>813.36400000000003</v>
      </c>
      <c r="E67" s="69">
        <v>963.55099999999993</v>
      </c>
      <c r="F67" s="69">
        <f t="shared" si="10"/>
        <v>31561.312999999998</v>
      </c>
      <c r="G67" s="69">
        <v>75379.819000000003</v>
      </c>
      <c r="H67" s="69">
        <v>12750.610999999999</v>
      </c>
      <c r="I67" s="69">
        <f t="shared" si="5"/>
        <v>119691.743</v>
      </c>
      <c r="J67" s="69">
        <v>12023.138999999999</v>
      </c>
      <c r="K67" s="69">
        <v>29010.963999999993</v>
      </c>
      <c r="L67" s="69">
        <v>3718.1839999999993</v>
      </c>
      <c r="M67" s="69">
        <f t="shared" si="6"/>
        <v>123415.50600000001</v>
      </c>
      <c r="N67" s="69">
        <v>16982.245999999999</v>
      </c>
      <c r="O67" s="69">
        <v>259.13200000000001</v>
      </c>
      <c r="P67" s="69">
        <f t="shared" si="7"/>
        <v>140397.75200000001</v>
      </c>
      <c r="Q67" s="69">
        <v>110677.91500000001</v>
      </c>
      <c r="R67" s="69">
        <f t="shared" si="8"/>
        <v>12996.722999999998</v>
      </c>
      <c r="S67" s="69">
        <v>604.98800000000006</v>
      </c>
      <c r="T67" s="69">
        <v>5479.7159999999994</v>
      </c>
      <c r="U67" s="69">
        <v>-824.31600000000003</v>
      </c>
      <c r="V67" s="70">
        <f t="shared" si="9"/>
        <v>8946.3109999999979</v>
      </c>
    </row>
    <row r="68" spans="1:22" ht="13.7" customHeight="1">
      <c r="A68" s="48" t="s">
        <v>161</v>
      </c>
      <c r="B68" s="69">
        <v>37184.517000000007</v>
      </c>
      <c r="C68" s="69">
        <v>5731.17</v>
      </c>
      <c r="D68" s="69">
        <v>852.19399999999996</v>
      </c>
      <c r="E68" s="69">
        <v>996.60200000000009</v>
      </c>
      <c r="F68" s="69">
        <f t="shared" si="10"/>
        <v>31597.755000000008</v>
      </c>
      <c r="G68" s="69">
        <v>76193.490000000005</v>
      </c>
      <c r="H68" s="69">
        <v>12453.439</v>
      </c>
      <c r="I68" s="69">
        <f t="shared" si="5"/>
        <v>120244.68400000001</v>
      </c>
      <c r="J68" s="69">
        <v>13413.257000000001</v>
      </c>
      <c r="K68" s="69">
        <v>28865.002999999997</v>
      </c>
      <c r="L68" s="69">
        <v>4131.7450000000008</v>
      </c>
      <c r="M68" s="69">
        <f t="shared" si="6"/>
        <v>122732.954</v>
      </c>
      <c r="N68" s="69">
        <v>17095.220999999998</v>
      </c>
      <c r="O68" s="69">
        <v>321.66800000000001</v>
      </c>
      <c r="P68" s="69">
        <f t="shared" si="7"/>
        <v>139828.17499999999</v>
      </c>
      <c r="Q68" s="69">
        <v>111538.10400000001</v>
      </c>
      <c r="R68" s="69">
        <f t="shared" si="8"/>
        <v>11516.517999999996</v>
      </c>
      <c r="S68" s="69">
        <v>580.72900000000004</v>
      </c>
      <c r="T68" s="69">
        <v>5483.826</v>
      </c>
      <c r="U68" s="69">
        <v>-947.76300000000003</v>
      </c>
      <c r="V68" s="69">
        <f t="shared" si="9"/>
        <v>7561.1839999999956</v>
      </c>
    </row>
    <row r="69" spans="1:22" ht="13.7" customHeight="1">
      <c r="A69" s="48" t="s">
        <v>162</v>
      </c>
      <c r="B69" s="69">
        <v>37206.402000000002</v>
      </c>
      <c r="C69" s="69">
        <v>5753.83</v>
      </c>
      <c r="D69" s="69">
        <v>866.45799999999997</v>
      </c>
      <c r="E69" s="69">
        <v>1022.746</v>
      </c>
      <c r="F69" s="69">
        <f t="shared" si="10"/>
        <v>31608.86</v>
      </c>
      <c r="G69" s="69">
        <v>75877.357000000018</v>
      </c>
      <c r="H69" s="69">
        <v>12280.527999999998</v>
      </c>
      <c r="I69" s="69">
        <f t="shared" si="5"/>
        <v>119766.74500000002</v>
      </c>
      <c r="J69" s="69">
        <v>13568.662</v>
      </c>
      <c r="K69" s="69">
        <v>28601.362999999998</v>
      </c>
      <c r="L69" s="69">
        <v>4372.1099999999988</v>
      </c>
      <c r="M69" s="69">
        <f t="shared" si="6"/>
        <v>122260.01800000001</v>
      </c>
      <c r="N69" s="69">
        <v>16911.538</v>
      </c>
      <c r="O69" s="69">
        <v>333.36900000000003</v>
      </c>
      <c r="P69" s="69">
        <f t="shared" si="7"/>
        <v>139171.55600000001</v>
      </c>
      <c r="Q69" s="69">
        <v>112353.55499999999</v>
      </c>
      <c r="R69" s="69">
        <f t="shared" si="8"/>
        <v>10239.832000000024</v>
      </c>
      <c r="S69" s="69">
        <v>552.73199999999997</v>
      </c>
      <c r="T69" s="69">
        <v>5670.6759999999995</v>
      </c>
      <c r="U69" s="69">
        <v>-789.39300000000003</v>
      </c>
      <c r="V69" s="69">
        <f t="shared" si="9"/>
        <v>5911.2810000000245</v>
      </c>
    </row>
    <row r="70" spans="1:22" ht="13.7" customHeight="1">
      <c r="A70" s="25" t="s">
        <v>163</v>
      </c>
      <c r="B70" s="68">
        <v>37235.106</v>
      </c>
      <c r="C70" s="69">
        <v>5793.741</v>
      </c>
      <c r="D70" s="69">
        <v>879.82399999999996</v>
      </c>
      <c r="E70" s="69">
        <v>1026.096</v>
      </c>
      <c r="F70" s="69">
        <f t="shared" si="10"/>
        <v>31587.636999999999</v>
      </c>
      <c r="G70" s="69">
        <v>76621.79800000001</v>
      </c>
      <c r="H70" s="69">
        <v>12268.161</v>
      </c>
      <c r="I70" s="69">
        <f t="shared" si="5"/>
        <v>120477.59600000002</v>
      </c>
      <c r="J70" s="69">
        <v>13641.046999999999</v>
      </c>
      <c r="K70" s="69">
        <v>28354.032999999996</v>
      </c>
      <c r="L70" s="69">
        <v>4495.6860000000006</v>
      </c>
      <c r="M70" s="69">
        <f t="shared" si="6"/>
        <v>122455.56800000001</v>
      </c>
      <c r="N70" s="69">
        <v>17230.7</v>
      </c>
      <c r="O70" s="69">
        <v>347.85500000000002</v>
      </c>
      <c r="P70" s="69">
        <f t="shared" si="7"/>
        <v>139686.26800000001</v>
      </c>
      <c r="Q70" s="69">
        <v>113064.064</v>
      </c>
      <c r="R70" s="69">
        <f t="shared" si="8"/>
        <v>9739.3590000000113</v>
      </c>
      <c r="S70" s="69">
        <v>636.81200000000001</v>
      </c>
      <c r="T70" s="69">
        <v>5529.628999999999</v>
      </c>
      <c r="U70" s="69">
        <v>-553.46899999999994</v>
      </c>
      <c r="V70" s="70">
        <f t="shared" si="9"/>
        <v>5400.0110000000122</v>
      </c>
    </row>
    <row r="71" spans="1:22" ht="13.7" customHeight="1">
      <c r="A71" s="48" t="s">
        <v>164</v>
      </c>
      <c r="B71" s="69">
        <v>37311.239000000001</v>
      </c>
      <c r="C71" s="69">
        <v>5847.8230000000003</v>
      </c>
      <c r="D71" s="69">
        <v>891.721</v>
      </c>
      <c r="E71" s="69">
        <v>1006.723</v>
      </c>
      <c r="F71" s="69">
        <f t="shared" si="10"/>
        <v>31578.417999999998</v>
      </c>
      <c r="G71" s="69">
        <v>77192.426999999996</v>
      </c>
      <c r="H71" s="69">
        <v>11948.791999999999</v>
      </c>
      <c r="I71" s="69">
        <f t="shared" ref="I71" si="11">+F71+G71+H71</f>
        <v>120719.637</v>
      </c>
      <c r="J71" s="69">
        <v>14079.759</v>
      </c>
      <c r="K71" s="69">
        <v>28915.936000000009</v>
      </c>
      <c r="L71" s="69">
        <v>4557.875</v>
      </c>
      <c r="M71" s="69">
        <f t="shared" ref="M71" si="12">+I71-J71+K71+L71-N71</f>
        <v>122870.87800000001</v>
      </c>
      <c r="N71" s="69">
        <v>17242.811000000002</v>
      </c>
      <c r="O71" s="69">
        <v>381.87599999999998</v>
      </c>
      <c r="P71" s="69">
        <f t="shared" ref="P71" si="13">+M71+N71</f>
        <v>140113.68900000001</v>
      </c>
      <c r="Q71" s="69">
        <v>113739.48300000001</v>
      </c>
      <c r="R71" s="69">
        <f t="shared" ref="R71" si="14">+M71+O71-Q71</f>
        <v>9513.2710000000079</v>
      </c>
      <c r="S71" s="69">
        <v>605.08699999999999</v>
      </c>
      <c r="T71" s="69">
        <v>5810.5460000000003</v>
      </c>
      <c r="U71" s="69">
        <v>-609.06899999999996</v>
      </c>
      <c r="V71" s="69">
        <f t="shared" ref="V71" si="15">+R71+S71-T71-U71</f>
        <v>4916.8810000000067</v>
      </c>
    </row>
    <row r="72" spans="1:22" ht="13.7" customHeight="1">
      <c r="A72" s="48" t="s">
        <v>165</v>
      </c>
      <c r="B72" s="69">
        <v>37375.297000000006</v>
      </c>
      <c r="C72" s="69">
        <v>5883.5659999999998</v>
      </c>
      <c r="D72" s="69">
        <v>887.53600000000006</v>
      </c>
      <c r="E72" s="69">
        <v>1023.296</v>
      </c>
      <c r="F72" s="69">
        <f t="shared" si="10"/>
        <v>31627.491000000005</v>
      </c>
      <c r="G72" s="69">
        <v>76435.536000000007</v>
      </c>
      <c r="H72" s="69">
        <v>12312.848000000002</v>
      </c>
      <c r="I72" s="69">
        <f t="shared" ref="I72" si="16">+F72+G72+H72</f>
        <v>120375.87500000001</v>
      </c>
      <c r="J72" s="69">
        <v>13536.351000000001</v>
      </c>
      <c r="K72" s="69">
        <v>27844.466</v>
      </c>
      <c r="L72" s="69">
        <v>4455.5879999999997</v>
      </c>
      <c r="M72" s="69">
        <f t="shared" ref="M72" si="17">+I72-J72+K72+L72-N72</f>
        <v>122394.644</v>
      </c>
      <c r="N72" s="69">
        <v>16744.934000000001</v>
      </c>
      <c r="O72" s="69">
        <v>373.73900000000003</v>
      </c>
      <c r="P72" s="69">
        <f t="shared" ref="P72" si="18">+M72+N72</f>
        <v>139139.57800000001</v>
      </c>
      <c r="Q72" s="69">
        <v>114449.55899999999</v>
      </c>
      <c r="R72" s="69">
        <f t="shared" ref="R72" si="19">+M72+O72-Q72</f>
        <v>8318.8240000000078</v>
      </c>
      <c r="S72" s="69">
        <v>552.86800000000005</v>
      </c>
      <c r="T72" s="69">
        <v>5693.6770000000006</v>
      </c>
      <c r="U72" s="69">
        <v>-789.37899999999991</v>
      </c>
      <c r="V72" s="69">
        <f t="shared" ref="V72" si="20">+R72+S72-T72-U72</f>
        <v>3967.3940000000075</v>
      </c>
    </row>
    <row r="73" spans="1:22" ht="13.7" customHeight="1">
      <c r="A73" s="48" t="s">
        <v>166</v>
      </c>
      <c r="B73" s="69">
        <v>37504.214999999997</v>
      </c>
      <c r="C73" s="69">
        <v>5889.7719999999999</v>
      </c>
      <c r="D73" s="69">
        <v>896.19499999999994</v>
      </c>
      <c r="E73" s="69">
        <v>975.79099999999994</v>
      </c>
      <c r="F73" s="69">
        <f t="shared" si="10"/>
        <v>31694.038999999997</v>
      </c>
      <c r="G73" s="69">
        <v>77068.274000000005</v>
      </c>
      <c r="H73" s="69">
        <v>12550.915000000001</v>
      </c>
      <c r="I73" s="69">
        <f t="shared" ref="I73" si="21">+F73+G73+H73</f>
        <v>121313.228</v>
      </c>
      <c r="J73" s="69">
        <v>13539.114000000001</v>
      </c>
      <c r="K73" s="69">
        <v>27963.063999999995</v>
      </c>
      <c r="L73" s="69">
        <v>4763.4380000000001</v>
      </c>
      <c r="M73" s="69">
        <f t="shared" ref="M73" si="22">+I73-J73+K73+L73-N73</f>
        <v>123585.05299999999</v>
      </c>
      <c r="N73" s="69">
        <v>16915.563000000002</v>
      </c>
      <c r="O73" s="69">
        <v>313.935</v>
      </c>
      <c r="P73" s="69">
        <f t="shared" ref="P73" si="23">+M73+N73</f>
        <v>140500.61599999998</v>
      </c>
      <c r="Q73" s="69">
        <v>115170.228</v>
      </c>
      <c r="R73" s="69">
        <f t="shared" ref="R73" si="24">+M73+O73-Q73</f>
        <v>8728.7599999999802</v>
      </c>
      <c r="S73" s="69">
        <v>560.17000000000007</v>
      </c>
      <c r="T73" s="69">
        <v>5662.8480000000009</v>
      </c>
      <c r="U73" s="69">
        <v>-827.00700000000006</v>
      </c>
      <c r="V73" s="69">
        <f t="shared" ref="V73" si="25">+R73+S73-T73-U73</f>
        <v>4453.0889999999799</v>
      </c>
    </row>
    <row r="74" spans="1:22" s="97" customFormat="1" ht="13.7" customHeight="1">
      <c r="A74" s="48" t="s">
        <v>167</v>
      </c>
      <c r="B74" s="69">
        <v>37569.748</v>
      </c>
      <c r="C74" s="69">
        <v>5888.4690000000001</v>
      </c>
      <c r="D74" s="69">
        <v>915.08899999999994</v>
      </c>
      <c r="E74" s="69">
        <v>899.51199999999994</v>
      </c>
      <c r="F74" s="69">
        <f t="shared" si="10"/>
        <v>31665.701999999997</v>
      </c>
      <c r="G74" s="69">
        <v>77744.956999999995</v>
      </c>
      <c r="H74" s="69">
        <v>13005.689</v>
      </c>
      <c r="I74" s="69">
        <f t="shared" ref="I74" si="26">+F74+G74+H74</f>
        <v>122416.34799999998</v>
      </c>
      <c r="J74" s="69">
        <v>13539.94</v>
      </c>
      <c r="K74" s="69">
        <v>28207.109999999997</v>
      </c>
      <c r="L74" s="69">
        <v>4797.1049999999996</v>
      </c>
      <c r="M74" s="69">
        <f t="shared" ref="M74" si="27">+I74-J74+K74+L74-N74</f>
        <v>124878.97499999999</v>
      </c>
      <c r="N74" s="69">
        <v>17001.648000000001</v>
      </c>
      <c r="O74" s="69">
        <v>248.608</v>
      </c>
      <c r="P74" s="69">
        <f t="shared" ref="P74" si="28">+M74+N74</f>
        <v>141880.62299999999</v>
      </c>
      <c r="Q74" s="69">
        <v>116209.05500000001</v>
      </c>
      <c r="R74" s="69">
        <f t="shared" ref="R74" si="29">+M74+O74-Q74</f>
        <v>8918.5279999999766</v>
      </c>
      <c r="S74" s="69">
        <v>477.42700000000008</v>
      </c>
      <c r="T74" s="69">
        <v>5867.9790000000003</v>
      </c>
      <c r="U74" s="69">
        <v>-1071.8820000000001</v>
      </c>
      <c r="V74" s="69">
        <f t="shared" ref="V74" si="30">+R74+S74-T74-U74</f>
        <v>4599.8579999999765</v>
      </c>
    </row>
    <row r="75" spans="1:22" ht="13.7" customHeight="1">
      <c r="A75" s="48" t="s">
        <v>168</v>
      </c>
      <c r="B75" s="69">
        <v>37657.769</v>
      </c>
      <c r="C75" s="69">
        <v>5864.2849999999999</v>
      </c>
      <c r="D75" s="69">
        <v>927.95299999999997</v>
      </c>
      <c r="E75" s="69">
        <v>796.34100000000001</v>
      </c>
      <c r="F75" s="69">
        <f t="shared" si="10"/>
        <v>31661.871999999999</v>
      </c>
      <c r="G75" s="69">
        <v>77926.960999999996</v>
      </c>
      <c r="H75" s="69">
        <v>13072.027</v>
      </c>
      <c r="I75" s="69">
        <f t="shared" ref="I75" si="31">+F75+G75+H75</f>
        <v>122660.86</v>
      </c>
      <c r="J75" s="69">
        <v>13510.962</v>
      </c>
      <c r="K75" s="69">
        <v>28469.683999999994</v>
      </c>
      <c r="L75" s="69">
        <v>4880.7090000000007</v>
      </c>
      <c r="M75" s="69">
        <f t="shared" ref="M75" si="32">+I75-J75+K75+L75-N75</f>
        <v>125457.276</v>
      </c>
      <c r="N75" s="69">
        <v>17043.014999999999</v>
      </c>
      <c r="O75" s="69">
        <v>152.62</v>
      </c>
      <c r="P75" s="69">
        <f t="shared" ref="P75" si="33">+M75+N75</f>
        <v>142500.291</v>
      </c>
      <c r="Q75" s="69">
        <v>116927.74400000001</v>
      </c>
      <c r="R75" s="69">
        <f t="shared" ref="R75" si="34">+M75+O75-Q75</f>
        <v>8682.1519999999873</v>
      </c>
      <c r="S75" s="69">
        <v>460.87199999999996</v>
      </c>
      <c r="T75" s="69">
        <v>5830.9110000000001</v>
      </c>
      <c r="U75" s="69">
        <v>-1128.539</v>
      </c>
      <c r="V75" s="69">
        <f t="shared" ref="V75" si="35">+R75+S75-T75-U75</f>
        <v>4440.6519999999864</v>
      </c>
    </row>
    <row r="76" spans="1:22" ht="13.7" customHeight="1">
      <c r="A76" s="48" t="s">
        <v>169</v>
      </c>
      <c r="B76" s="69">
        <v>37777.372000000003</v>
      </c>
      <c r="C76" s="69">
        <v>5837.5279999999993</v>
      </c>
      <c r="D76" s="69">
        <v>942.40599999999995</v>
      </c>
      <c r="E76" s="69">
        <v>767.279</v>
      </c>
      <c r="F76" s="69">
        <f t="shared" ref="F76" si="36">+B76-C76-D76+E76</f>
        <v>31764.717000000004</v>
      </c>
      <c r="G76" s="69">
        <v>78551.362999999983</v>
      </c>
      <c r="H76" s="69">
        <v>12930.010999999999</v>
      </c>
      <c r="I76" s="69">
        <f t="shared" ref="I76" si="37">+F76+G76+H76</f>
        <v>123246.09099999999</v>
      </c>
      <c r="J76" s="69">
        <v>13414.383000000002</v>
      </c>
      <c r="K76" s="69">
        <v>28857.728000000006</v>
      </c>
      <c r="L76" s="69">
        <v>5057.4069999999992</v>
      </c>
      <c r="M76" s="69">
        <f t="shared" ref="M76" si="38">+I76-J76+K76+L76-N76</f>
        <v>126586.105</v>
      </c>
      <c r="N76" s="69">
        <v>17160.738000000001</v>
      </c>
      <c r="O76" s="69">
        <v>19.964000000000013</v>
      </c>
      <c r="P76" s="69">
        <f t="shared" ref="P76" si="39">+M76+N76</f>
        <v>143746.84299999999</v>
      </c>
      <c r="Q76" s="69">
        <v>117810.34699999999</v>
      </c>
      <c r="R76" s="69">
        <f t="shared" ref="R76" si="40">+M76+O76-Q76</f>
        <v>8795.7220000000088</v>
      </c>
      <c r="S76" s="69">
        <v>489.988</v>
      </c>
      <c r="T76" s="69">
        <v>5878.5789999999997</v>
      </c>
      <c r="U76" s="69">
        <v>-835.12799999999993</v>
      </c>
      <c r="V76" s="69">
        <f t="shared" ref="V76" si="41">+R76+S76-T76-U76</f>
        <v>4242.2590000000082</v>
      </c>
    </row>
    <row r="77" spans="1:22" ht="13.7" customHeight="1">
      <c r="A77" s="48" t="s">
        <v>170</v>
      </c>
      <c r="B77" s="69">
        <v>37852.298000000003</v>
      </c>
      <c r="C77" s="69">
        <v>5835.7659999999996</v>
      </c>
      <c r="D77" s="69">
        <v>928.09699999999998</v>
      </c>
      <c r="E77" s="69">
        <v>912.19900000000007</v>
      </c>
      <c r="F77" s="69">
        <f t="shared" ref="F77" si="42">+B77-C77-D77+E77</f>
        <v>32000.634000000002</v>
      </c>
      <c r="G77" s="69">
        <v>79067.235000000001</v>
      </c>
      <c r="H77" s="69">
        <v>12923.428999999998</v>
      </c>
      <c r="I77" s="69">
        <f t="shared" ref="I77" si="43">+F77+G77+H77</f>
        <v>123991.29800000001</v>
      </c>
      <c r="J77" s="69">
        <v>13246.555</v>
      </c>
      <c r="K77" s="69">
        <v>28969.115000000002</v>
      </c>
      <c r="L77" s="69">
        <v>4891.5670000000009</v>
      </c>
      <c r="M77" s="69">
        <f t="shared" ref="M77" si="44">+I77-J77+K77+L77-N77</f>
        <v>127395.00100000002</v>
      </c>
      <c r="N77" s="69">
        <v>17210.423999999999</v>
      </c>
      <c r="O77" s="69">
        <v>-59.686</v>
      </c>
      <c r="P77" s="69">
        <f t="shared" ref="P77" si="45">+M77+N77</f>
        <v>144605.42500000002</v>
      </c>
      <c r="Q77" s="69">
        <v>118938.98300000001</v>
      </c>
      <c r="R77" s="69">
        <f t="shared" ref="R77" si="46">+M77+O77-Q77</f>
        <v>8396.3320000000094</v>
      </c>
      <c r="S77" s="69">
        <v>458.25000000000006</v>
      </c>
      <c r="T77" s="69">
        <v>6049.3459999999995</v>
      </c>
      <c r="U77" s="69">
        <v>-886.59799999999996</v>
      </c>
      <c r="V77" s="69">
        <f t="shared" ref="V77" si="47">+R77+S77-T77-U77</f>
        <v>3691.8340000000098</v>
      </c>
    </row>
    <row r="78" spans="1:22" ht="13.7" customHeight="1">
      <c r="A78" s="48" t="s">
        <v>171</v>
      </c>
      <c r="B78" s="69">
        <v>38019.663</v>
      </c>
      <c r="C78" s="69">
        <v>5841.1969999999992</v>
      </c>
      <c r="D78" s="69">
        <v>904.90200000000004</v>
      </c>
      <c r="E78" s="69">
        <v>883.38900000000012</v>
      </c>
      <c r="F78" s="69">
        <f t="shared" ref="F78" si="48">+B78-C78-D78+E78</f>
        <v>32156.952999999998</v>
      </c>
      <c r="G78" s="69">
        <v>79663.297999999995</v>
      </c>
      <c r="H78" s="69">
        <v>12545.384999999998</v>
      </c>
      <c r="I78" s="69">
        <f t="shared" ref="I78" si="49">+F78+G78+H78</f>
        <v>124365.63599999998</v>
      </c>
      <c r="J78" s="69">
        <v>13097.261</v>
      </c>
      <c r="K78" s="69">
        <v>29195.65</v>
      </c>
      <c r="L78" s="69">
        <v>5159.6600000000017</v>
      </c>
      <c r="M78" s="69">
        <f t="shared" ref="M78" si="50">+I78-J78+K78+L78-N78</f>
        <v>128270.20299999999</v>
      </c>
      <c r="N78" s="69">
        <v>17353.482000000004</v>
      </c>
      <c r="O78" s="69">
        <v>-149.774</v>
      </c>
      <c r="P78" s="69">
        <f t="shared" ref="P78" si="51">+M78+N78</f>
        <v>145623.685</v>
      </c>
      <c r="Q78" s="69">
        <v>119803.25199999999</v>
      </c>
      <c r="R78" s="69">
        <f t="shared" ref="R78" si="52">+M78+O78-Q78</f>
        <v>8317.176999999996</v>
      </c>
      <c r="S78" s="69">
        <v>441.74500000000006</v>
      </c>
      <c r="T78" s="69">
        <v>6159.4940000000006</v>
      </c>
      <c r="U78" s="69">
        <v>-959.57299999999998</v>
      </c>
      <c r="V78" s="69">
        <f t="shared" ref="V78" si="53">+R78+S78-T78-U78</f>
        <v>3559.0009999999961</v>
      </c>
    </row>
    <row r="79" spans="1:22" ht="13.7" customHeight="1">
      <c r="A79" s="48" t="s">
        <v>175</v>
      </c>
      <c r="B79" s="69">
        <v>38249.061999999998</v>
      </c>
      <c r="C79" s="69">
        <v>5878.0259999999998</v>
      </c>
      <c r="D79" s="69">
        <v>886.77200000000005</v>
      </c>
      <c r="E79" s="69">
        <v>881.38700000000006</v>
      </c>
      <c r="F79" s="69">
        <f t="shared" ref="F79" si="54">+B79-C79-D79+E79</f>
        <v>32365.650999999998</v>
      </c>
      <c r="G79" s="69">
        <v>80404.138999999996</v>
      </c>
      <c r="H79" s="69">
        <v>12807.220000000001</v>
      </c>
      <c r="I79" s="69">
        <f t="shared" ref="I79" si="55">+F79+G79+H79</f>
        <v>125577.01</v>
      </c>
      <c r="J79" s="69">
        <v>12707.316999999999</v>
      </c>
      <c r="K79" s="69">
        <v>29292.833999999995</v>
      </c>
      <c r="L79" s="69">
        <v>5343.4680000000008</v>
      </c>
      <c r="M79" s="69">
        <f t="shared" ref="M79" si="56">+I79-J79+K79+L79-N79</f>
        <v>130134.19500000001</v>
      </c>
      <c r="N79" s="69">
        <v>17371.799999999996</v>
      </c>
      <c r="O79" s="69">
        <v>-203.83500000000001</v>
      </c>
      <c r="P79" s="69">
        <f t="shared" ref="P79" si="57">+M79+N79</f>
        <v>147505.995</v>
      </c>
      <c r="Q79" s="69">
        <v>120534.538</v>
      </c>
      <c r="R79" s="69">
        <f t="shared" ref="R79" si="58">+M79+O79-Q79</f>
        <v>9395.8220000000001</v>
      </c>
      <c r="S79" s="69">
        <v>445.87400000000002</v>
      </c>
      <c r="T79" s="69">
        <v>6226.2650000000003</v>
      </c>
      <c r="U79" s="69">
        <v>-1017.1490000000001</v>
      </c>
      <c r="V79" s="69">
        <f t="shared" ref="V79" si="59">+R79+S79-T79-U79</f>
        <v>4632.58</v>
      </c>
    </row>
    <row r="80" spans="1:22" s="97" customFormat="1" ht="13.7" customHeight="1">
      <c r="A80" s="48" t="s">
        <v>176</v>
      </c>
      <c r="B80" s="69">
        <v>38499.062000000005</v>
      </c>
      <c r="C80" s="69">
        <v>5936.902</v>
      </c>
      <c r="D80" s="69">
        <v>874.61599999999999</v>
      </c>
      <c r="E80" s="69">
        <v>1073.8969999999999</v>
      </c>
      <c r="F80" s="69">
        <f t="shared" ref="F80" si="60">+B80-C80-D80+E80</f>
        <v>32761.441000000003</v>
      </c>
      <c r="G80" s="69">
        <v>81422.491999999998</v>
      </c>
      <c r="H80" s="69">
        <v>13052.928</v>
      </c>
      <c r="I80" s="69">
        <f t="shared" ref="I80" si="61">+F80+G80+H80</f>
        <v>127236.861</v>
      </c>
      <c r="J80" s="69">
        <v>12781.602999999999</v>
      </c>
      <c r="K80" s="69">
        <v>29309.320000000007</v>
      </c>
      <c r="L80" s="69">
        <v>5259.0700000000006</v>
      </c>
      <c r="M80" s="69">
        <f t="shared" ref="M80" si="62">+I80-J80+K80+L80-N80</f>
        <v>131371.58100000001</v>
      </c>
      <c r="N80" s="69">
        <v>17652.067000000003</v>
      </c>
      <c r="O80" s="69">
        <v>-122.34299999999999</v>
      </c>
      <c r="P80" s="69">
        <f t="shared" ref="P80" si="63">+M80+N80</f>
        <v>149023.64800000002</v>
      </c>
      <c r="Q80" s="69">
        <v>122024.351</v>
      </c>
      <c r="R80" s="69">
        <f t="shared" ref="R80" si="64">+M80+O80-Q80</f>
        <v>9224.887000000017</v>
      </c>
      <c r="S80" s="69">
        <v>430.57600000000002</v>
      </c>
      <c r="T80" s="69">
        <v>6327.5830000000005</v>
      </c>
      <c r="U80" s="69">
        <v>-975.02599999999995</v>
      </c>
      <c r="V80" s="69">
        <f t="shared" ref="V80" si="65">+R80+S80-T80-U80</f>
        <v>4302.9060000000172</v>
      </c>
    </row>
    <row r="81" spans="1:23" ht="13.7" customHeight="1">
      <c r="A81" s="48" t="s">
        <v>177</v>
      </c>
      <c r="B81" s="69">
        <v>38841.282999999996</v>
      </c>
      <c r="C81" s="69">
        <v>6019.4619999999995</v>
      </c>
      <c r="D81" s="69">
        <v>891.93299999999999</v>
      </c>
      <c r="E81" s="69">
        <v>926.98</v>
      </c>
      <c r="F81" s="69">
        <f t="shared" ref="F81" si="66">+B81-C81-D81+E81</f>
        <v>32856.867999999995</v>
      </c>
      <c r="G81" s="69">
        <v>82319.400999999983</v>
      </c>
      <c r="H81" s="69">
        <v>12679.638999999999</v>
      </c>
      <c r="I81" s="69">
        <f t="shared" ref="I81" si="67">+F81+G81+H81</f>
        <v>127855.90799999997</v>
      </c>
      <c r="J81" s="69">
        <v>12792.094999999999</v>
      </c>
      <c r="K81" s="69">
        <v>29181.912</v>
      </c>
      <c r="L81" s="69">
        <v>5302.7350000000015</v>
      </c>
      <c r="M81" s="69">
        <f t="shared" ref="M81" si="68">+I81-J81+K81+L81-N81</f>
        <v>131709.658</v>
      </c>
      <c r="N81" s="69">
        <v>17838.802</v>
      </c>
      <c r="O81" s="69">
        <v>-100.36699999999999</v>
      </c>
      <c r="P81" s="69">
        <f t="shared" ref="P81" si="69">+M81+N81</f>
        <v>149548.46</v>
      </c>
      <c r="Q81" s="69">
        <v>123323.56</v>
      </c>
      <c r="R81" s="69">
        <f t="shared" ref="R81" si="70">+M81+O81-Q81</f>
        <v>8285.7309999999998</v>
      </c>
      <c r="S81" s="69">
        <v>450.05500000000006</v>
      </c>
      <c r="T81" s="69">
        <v>6428.2470000000003</v>
      </c>
      <c r="U81" s="69">
        <v>-1028.498</v>
      </c>
      <c r="V81" s="69">
        <f t="shared" ref="V81" si="71">+R81+S81-T81-U81</f>
        <v>3336.0369999999998</v>
      </c>
      <c r="W81" s="97"/>
    </row>
    <row r="82" spans="1:23" s="97" customFormat="1" ht="13.7" customHeight="1">
      <c r="A82" s="48" t="s">
        <v>178</v>
      </c>
      <c r="B82" s="69">
        <v>39243.489000000001</v>
      </c>
      <c r="C82" s="69">
        <v>6120.2959999999994</v>
      </c>
      <c r="D82" s="69">
        <v>914.19599999999991</v>
      </c>
      <c r="E82" s="69">
        <v>918.91399999999999</v>
      </c>
      <c r="F82" s="69">
        <f t="shared" ref="F82" si="72">+B82-C82-D82+E82</f>
        <v>33127.911</v>
      </c>
      <c r="G82" s="69">
        <v>83418.996999999988</v>
      </c>
      <c r="H82" s="69">
        <v>11995.040999999999</v>
      </c>
      <c r="I82" s="69">
        <f t="shared" ref="I82" si="73">+F82+G82+H82</f>
        <v>128541.94899999999</v>
      </c>
      <c r="J82" s="69">
        <v>11858.234999999999</v>
      </c>
      <c r="K82" s="69">
        <v>28864.235000000001</v>
      </c>
      <c r="L82" s="69">
        <v>5412.0169999999989</v>
      </c>
      <c r="M82" s="69">
        <f t="shared" ref="M82" si="74">+I82-J82+K82+L82-N82</f>
        <v>133000.32299999997</v>
      </c>
      <c r="N82" s="69">
        <v>17959.643</v>
      </c>
      <c r="O82" s="69">
        <v>-26.323999999999998</v>
      </c>
      <c r="P82" s="69">
        <f t="shared" ref="P82" si="75">+M82+N82</f>
        <v>150959.96599999999</v>
      </c>
      <c r="Q82" s="69">
        <v>124484.67</v>
      </c>
      <c r="R82" s="69">
        <f t="shared" ref="R82" si="76">+M82+O82-Q82</f>
        <v>8489.3289999999834</v>
      </c>
      <c r="S82" s="69">
        <v>453.94499999999999</v>
      </c>
      <c r="T82" s="69">
        <v>6611.44</v>
      </c>
      <c r="U82" s="69">
        <v>-949.20400000000006</v>
      </c>
      <c r="V82" s="69">
        <f t="shared" ref="V82" si="77">+R82+S82-T82-U82</f>
        <v>3281.0379999999836</v>
      </c>
    </row>
    <row r="83" spans="1:23" s="97" customFormat="1" ht="13.7" customHeight="1">
      <c r="A83" s="48" t="s">
        <v>179</v>
      </c>
      <c r="B83" s="69">
        <v>39669.851999999999</v>
      </c>
      <c r="C83" s="69">
        <v>6218.6299999999992</v>
      </c>
      <c r="D83" s="69">
        <v>938.82799999999997</v>
      </c>
      <c r="E83" s="69">
        <v>897.38900000000001</v>
      </c>
      <c r="F83" s="69">
        <f t="shared" ref="F83" si="78">+B83-C83-D83+E83</f>
        <v>33409.783000000003</v>
      </c>
      <c r="G83" s="69">
        <v>84531.580999999991</v>
      </c>
      <c r="H83" s="69">
        <v>11572.413000000002</v>
      </c>
      <c r="I83" s="69">
        <f t="shared" ref="I83" si="79">+F83+G83+H83</f>
        <v>129513.777</v>
      </c>
      <c r="J83" s="69">
        <v>12787.339</v>
      </c>
      <c r="K83" s="69">
        <v>28641.610000000008</v>
      </c>
      <c r="L83" s="69">
        <v>5683.6619999999994</v>
      </c>
      <c r="M83" s="69">
        <f t="shared" ref="M83" si="80">+I83-J83+K83+L83-N83</f>
        <v>132973.80700000003</v>
      </c>
      <c r="N83" s="69">
        <v>18077.903000000002</v>
      </c>
      <c r="O83" s="69">
        <v>17.417000000000002</v>
      </c>
      <c r="P83" s="69">
        <f t="shared" ref="P83" si="81">+M83+N83</f>
        <v>151051.71000000002</v>
      </c>
      <c r="Q83" s="69">
        <v>125298.198</v>
      </c>
      <c r="R83" s="69">
        <f t="shared" ref="R83" si="82">+M83+O83-Q83</f>
        <v>7693.0260000000126</v>
      </c>
      <c r="S83" s="69">
        <v>459.81400000000002</v>
      </c>
      <c r="T83" s="69">
        <v>6777.8059999999996</v>
      </c>
      <c r="U83" s="69">
        <v>-1049.529</v>
      </c>
      <c r="V83" s="69">
        <f t="shared" ref="V83" si="83">+R83+S83-T83-U83</f>
        <v>2424.5630000000133</v>
      </c>
    </row>
    <row r="84" spans="1:23" s="97" customFormat="1" ht="13.7" customHeight="1">
      <c r="A84" s="48" t="s">
        <v>180</v>
      </c>
      <c r="B84" s="69">
        <v>40111.180000000008</v>
      </c>
      <c r="C84" s="69">
        <v>6332.9830000000002</v>
      </c>
      <c r="D84" s="69">
        <v>965.22900000000004</v>
      </c>
      <c r="E84" s="69">
        <v>812.60400000000004</v>
      </c>
      <c r="F84" s="69">
        <f t="shared" ref="F84" si="84">+B84-C84-D84+E84</f>
        <v>33625.572000000007</v>
      </c>
      <c r="G84" s="69">
        <v>86340.638999999996</v>
      </c>
      <c r="H84" s="69">
        <v>11533.065999999999</v>
      </c>
      <c r="I84" s="69">
        <f t="shared" ref="I84" si="85">+F84+G84+H84</f>
        <v>131499.277</v>
      </c>
      <c r="J84" s="69">
        <v>12908.148999999999</v>
      </c>
      <c r="K84" s="69">
        <v>29406.641000000003</v>
      </c>
      <c r="L84" s="69">
        <v>5764.5149999999985</v>
      </c>
      <c r="M84" s="69">
        <f t="shared" ref="M84" si="86">+I84-J84+K84+L84-N84</f>
        <v>135497.62899999999</v>
      </c>
      <c r="N84" s="69">
        <v>18264.655000000002</v>
      </c>
      <c r="O84" s="69">
        <v>-65.435000000000002</v>
      </c>
      <c r="P84" s="69">
        <f t="shared" ref="P84" si="87">+M84+N84</f>
        <v>153762.28399999999</v>
      </c>
      <c r="Q84" s="69">
        <v>126541.03200000001</v>
      </c>
      <c r="R84" s="69">
        <f t="shared" ref="R84" si="88">+M84+O84-Q84</f>
        <v>8891.1619999999821</v>
      </c>
      <c r="S84" s="69">
        <v>553.41699999999992</v>
      </c>
      <c r="T84" s="69">
        <v>7021.6890000000003</v>
      </c>
      <c r="U84" s="69">
        <v>-1297.8960000000002</v>
      </c>
      <c r="V84" s="69">
        <f t="shared" ref="V84" si="89">+R84+S84-T84-U84</f>
        <v>3720.7859999999814</v>
      </c>
    </row>
    <row r="85" spans="1:23" ht="13.7" customHeight="1">
      <c r="A85" s="48" t="s">
        <v>181</v>
      </c>
      <c r="B85" s="69">
        <v>40544.444000000003</v>
      </c>
      <c r="C85" s="69">
        <v>6371.7030000000004</v>
      </c>
      <c r="D85" s="69">
        <v>994.19900000000007</v>
      </c>
      <c r="E85" s="69">
        <v>851.84500000000003</v>
      </c>
      <c r="F85" s="69">
        <f t="shared" ref="F85" si="90">+B85-C85-D85+E85</f>
        <v>34030.387000000002</v>
      </c>
      <c r="G85" s="69">
        <v>87214.861999999994</v>
      </c>
      <c r="H85" s="69">
        <v>11550.436</v>
      </c>
      <c r="I85" s="69">
        <f t="shared" ref="I85" si="91">+F85+G85+H85</f>
        <v>132795.685</v>
      </c>
      <c r="J85" s="69">
        <v>13053.127</v>
      </c>
      <c r="K85" s="69">
        <v>29340.406000000006</v>
      </c>
      <c r="L85" s="69">
        <v>6097.6139999999987</v>
      </c>
      <c r="M85" s="69">
        <f t="shared" ref="M85" si="92">+I85-J85+K85+L85-N85</f>
        <v>136918.084</v>
      </c>
      <c r="N85" s="69">
        <v>18262.494000000002</v>
      </c>
      <c r="O85" s="69">
        <v>-71.069000000000003</v>
      </c>
      <c r="P85" s="69">
        <f t="shared" ref="P85" si="93">+M85+N85</f>
        <v>155180.57800000001</v>
      </c>
      <c r="Q85" s="69">
        <v>127764.84600000002</v>
      </c>
      <c r="R85" s="69">
        <f t="shared" ref="R85" si="94">+M85+O85-Q85</f>
        <v>9082.1689999999944</v>
      </c>
      <c r="S85" s="69">
        <v>586.42899999999997</v>
      </c>
      <c r="T85" s="69">
        <v>7153.0879999999997</v>
      </c>
      <c r="U85" s="69">
        <v>-1408.1030000000001</v>
      </c>
      <c r="V85" s="69">
        <f t="shared" ref="V85" si="95">+R85+S85-T85-U85</f>
        <v>3923.6129999999948</v>
      </c>
      <c r="W85" s="97"/>
    </row>
    <row r="86" spans="1:23" ht="13.7" customHeight="1">
      <c r="A86" s="48" t="s">
        <v>182</v>
      </c>
      <c r="B86" s="69">
        <v>40996.343999999997</v>
      </c>
      <c r="C86" s="69">
        <v>6428.7489999999998</v>
      </c>
      <c r="D86" s="69">
        <v>1031.1970000000001</v>
      </c>
      <c r="E86" s="69">
        <v>867.24700000000007</v>
      </c>
      <c r="F86" s="69">
        <f t="shared" ref="F86" si="96">+B86-C86-D86+E86</f>
        <v>34403.645000000004</v>
      </c>
      <c r="G86" s="69">
        <v>88247.671000000002</v>
      </c>
      <c r="H86" s="69">
        <v>11769.559000000001</v>
      </c>
      <c r="I86" s="69">
        <f t="shared" ref="I86" si="97">+F86+G86+H86</f>
        <v>134420.875</v>
      </c>
      <c r="J86" s="69">
        <v>12891.825000000001</v>
      </c>
      <c r="K86" s="69">
        <v>29267.290999999997</v>
      </c>
      <c r="L86" s="69">
        <v>5990.1749999999984</v>
      </c>
      <c r="M86" s="69">
        <f t="shared" ref="M86" si="98">+I86-J86+K86+L86-N86</f>
        <v>138457.402</v>
      </c>
      <c r="N86" s="69">
        <v>18329.113999999998</v>
      </c>
      <c r="O86" s="69">
        <v>-108.71700000000001</v>
      </c>
      <c r="P86" s="69">
        <f t="shared" ref="P86" si="99">+M86+N86</f>
        <v>156786.516</v>
      </c>
      <c r="Q86" s="69">
        <v>129211.88600000001</v>
      </c>
      <c r="R86" s="69">
        <f t="shared" ref="R86" si="100">+M86+O86-Q86</f>
        <v>9136.7989999999845</v>
      </c>
      <c r="S86" s="69">
        <v>610.99299999999994</v>
      </c>
      <c r="T86" s="69">
        <v>7314.3259999999991</v>
      </c>
      <c r="U86" s="69">
        <v>-1565.451</v>
      </c>
      <c r="V86" s="69">
        <f t="shared" ref="V86" si="101">+R86+S86-T86-U86</f>
        <v>3998.9169999999858</v>
      </c>
    </row>
    <row r="87" spans="1:23" s="97" customFormat="1" ht="13.7" customHeight="1">
      <c r="A87" s="48" t="s">
        <v>183</v>
      </c>
      <c r="B87" s="69">
        <v>41431.035000000003</v>
      </c>
      <c r="C87" s="69">
        <v>6458.14</v>
      </c>
      <c r="D87" s="69">
        <v>1056.4450000000002</v>
      </c>
      <c r="E87" s="69">
        <v>851.74200000000008</v>
      </c>
      <c r="F87" s="69">
        <f t="shared" ref="F87" si="102">+B87-C87-D87+E87</f>
        <v>34768.192000000003</v>
      </c>
      <c r="G87" s="69">
        <v>89233.47099999999</v>
      </c>
      <c r="H87" s="69">
        <v>11996.781999999999</v>
      </c>
      <c r="I87" s="69">
        <f t="shared" ref="I87" si="103">+F87+G87+H87</f>
        <v>135998.44500000001</v>
      </c>
      <c r="J87" s="69">
        <v>13314.629000000001</v>
      </c>
      <c r="K87" s="69">
        <v>29375.229000000007</v>
      </c>
      <c r="L87" s="69">
        <v>6040.1330000000016</v>
      </c>
      <c r="M87" s="69">
        <f t="shared" ref="M87" si="104">+I87-J87+K87+L87-N87</f>
        <v>139586.64000000001</v>
      </c>
      <c r="N87" s="69">
        <v>18512.538</v>
      </c>
      <c r="O87" s="69">
        <v>-106.47799999999999</v>
      </c>
      <c r="P87" s="69">
        <f t="shared" ref="P87" si="105">+M87+N87</f>
        <v>158099.17800000001</v>
      </c>
      <c r="Q87" s="69">
        <v>130602.65299999999</v>
      </c>
      <c r="R87" s="69">
        <f t="shared" ref="R87" si="106">+M87+O87-Q87</f>
        <v>8877.50900000002</v>
      </c>
      <c r="S87" s="69">
        <v>642.92000000000007</v>
      </c>
      <c r="T87" s="69">
        <v>7511.08</v>
      </c>
      <c r="U87" s="69">
        <v>-1543.2</v>
      </c>
      <c r="V87" s="69">
        <f t="shared" ref="V87" si="107">+R87+S87-T87-U87</f>
        <v>3552.54900000002</v>
      </c>
    </row>
    <row r="88" spans="1:23" ht="13.7" customHeight="1">
      <c r="A88" s="25" t="s">
        <v>184</v>
      </c>
      <c r="B88" s="68">
        <v>41866.466</v>
      </c>
      <c r="C88" s="69">
        <v>6504.5860000000002</v>
      </c>
      <c r="D88" s="69">
        <v>1079.4540000000002</v>
      </c>
      <c r="E88" s="69">
        <v>813.173</v>
      </c>
      <c r="F88" s="69">
        <f t="shared" ref="F88" si="108">+B88-C88-D88+E88</f>
        <v>35095.599000000002</v>
      </c>
      <c r="G88" s="69">
        <v>91002.436999999991</v>
      </c>
      <c r="H88" s="69">
        <v>11538.442000000001</v>
      </c>
      <c r="I88" s="69">
        <f t="shared" ref="I88" si="109">+F88+G88+H88</f>
        <v>137636.478</v>
      </c>
      <c r="J88" s="69">
        <v>13608.487999999999</v>
      </c>
      <c r="K88" s="69">
        <v>30423.114000000005</v>
      </c>
      <c r="L88" s="69">
        <v>6046.9969999999976</v>
      </c>
      <c r="M88" s="69">
        <f t="shared" ref="M88" si="110">+I88-J88+K88+L88-N88</f>
        <v>141407.06900000002</v>
      </c>
      <c r="N88" s="69">
        <v>19091.032000000003</v>
      </c>
      <c r="O88" s="69">
        <v>-83.176999999999992</v>
      </c>
      <c r="P88" s="69">
        <f t="shared" ref="P88" si="111">+M88+N88</f>
        <v>160498.10100000002</v>
      </c>
      <c r="Q88" s="69">
        <v>132161.383</v>
      </c>
      <c r="R88" s="69">
        <f t="shared" ref="R88" si="112">+M88+O88-Q88</f>
        <v>9162.50900000002</v>
      </c>
      <c r="S88" s="69">
        <v>615.09700000000009</v>
      </c>
      <c r="T88" s="69">
        <v>7719.2649999999994</v>
      </c>
      <c r="U88" s="69">
        <v>-1611.9769999999999</v>
      </c>
      <c r="V88" s="70">
        <f t="shared" ref="V88" si="113">+R88+S88-T88-U88</f>
        <v>3670.3180000000202</v>
      </c>
    </row>
    <row r="89" spans="1:23" ht="13.7" customHeight="1">
      <c r="A89" s="48" t="s">
        <v>185</v>
      </c>
      <c r="B89" s="69">
        <v>42230.226000000002</v>
      </c>
      <c r="C89" s="69">
        <v>6548.7559999999994</v>
      </c>
      <c r="D89" s="69">
        <v>1083.1390000000001</v>
      </c>
      <c r="E89" s="69">
        <v>804.67299999999989</v>
      </c>
      <c r="F89" s="69">
        <f t="shared" ref="F89:F90" si="114">+B89-C89-D89+E89</f>
        <v>35403.004000000001</v>
      </c>
      <c r="G89" s="69">
        <v>91959.684000000008</v>
      </c>
      <c r="H89" s="69">
        <v>11234.713000000002</v>
      </c>
      <c r="I89" s="69">
        <f t="shared" ref="I89:I90" si="115">+F89+G89+H89</f>
        <v>138597.40100000001</v>
      </c>
      <c r="J89" s="69">
        <v>13815.727999999999</v>
      </c>
      <c r="K89" s="69">
        <v>30405.219000000005</v>
      </c>
      <c r="L89" s="69">
        <v>6088.0520000000006</v>
      </c>
      <c r="M89" s="69">
        <f t="shared" ref="M89:M90" si="116">+I89-J89+K89+L89-N89</f>
        <v>142129.63100000002</v>
      </c>
      <c r="N89" s="69">
        <v>19145.312999999998</v>
      </c>
      <c r="O89" s="69">
        <v>-76.433999999999997</v>
      </c>
      <c r="P89" s="69">
        <f t="shared" ref="P89:P90" si="117">+M89+N89</f>
        <v>161274.94400000002</v>
      </c>
      <c r="Q89" s="69">
        <v>133391.20699999999</v>
      </c>
      <c r="R89" s="69">
        <f t="shared" ref="R89:R90" si="118">+M89+O89-Q89</f>
        <v>8661.9900000000198</v>
      </c>
      <c r="S89" s="69">
        <v>628.21399999999994</v>
      </c>
      <c r="T89" s="69">
        <v>7998.5119999999997</v>
      </c>
      <c r="U89" s="69">
        <v>-1524.5549999999998</v>
      </c>
      <c r="V89" s="69">
        <f t="shared" ref="V89:V90" si="119">+R89+S89-T89-U89</f>
        <v>2816.2470000000199</v>
      </c>
      <c r="W89" s="97"/>
    </row>
    <row r="90" spans="1:23" ht="13.7" customHeight="1">
      <c r="A90" s="48" t="s">
        <v>186</v>
      </c>
      <c r="B90" s="69">
        <v>42597.669000000002</v>
      </c>
      <c r="C90" s="69">
        <v>6602.1399999999994</v>
      </c>
      <c r="D90" s="69">
        <v>1085.1560000000002</v>
      </c>
      <c r="E90" s="69">
        <v>813.5619999999999</v>
      </c>
      <c r="F90" s="69">
        <f t="shared" si="114"/>
        <v>35723.934999999998</v>
      </c>
      <c r="G90" s="69">
        <v>92980.349000000002</v>
      </c>
      <c r="H90" s="69">
        <v>10923.735999999999</v>
      </c>
      <c r="I90" s="69">
        <f t="shared" si="115"/>
        <v>139628.01999999999</v>
      </c>
      <c r="J90" s="69">
        <v>13814.635000000002</v>
      </c>
      <c r="K90" s="69">
        <v>30620.540999999997</v>
      </c>
      <c r="L90" s="69">
        <v>6273.1360000000004</v>
      </c>
      <c r="M90" s="69">
        <f t="shared" si="116"/>
        <v>143297.54399999997</v>
      </c>
      <c r="N90" s="69">
        <v>19409.518</v>
      </c>
      <c r="O90" s="69">
        <v>-129.03399999999999</v>
      </c>
      <c r="P90" s="69">
        <f t="shared" si="117"/>
        <v>162707.06199999998</v>
      </c>
      <c r="Q90" s="69">
        <v>134469.79499999998</v>
      </c>
      <c r="R90" s="69">
        <f t="shared" si="118"/>
        <v>8698.7149999999674</v>
      </c>
      <c r="S90" s="69">
        <v>626.31000000000006</v>
      </c>
      <c r="T90" s="69">
        <v>8148.7810000000009</v>
      </c>
      <c r="U90" s="69">
        <v>-1182.3779999999999</v>
      </c>
      <c r="V90" s="69">
        <f t="shared" si="119"/>
        <v>2358.6219999999657</v>
      </c>
    </row>
    <row r="91" spans="1:23" ht="13.7" customHeight="1" thickBot="1">
      <c r="A91" s="103" t="s">
        <v>188</v>
      </c>
      <c r="B91" s="93">
        <v>42972.897000000004</v>
      </c>
      <c r="C91" s="94">
        <v>6661.6719999999996</v>
      </c>
      <c r="D91" s="94">
        <v>1087.925</v>
      </c>
      <c r="E91" s="94">
        <v>840.10900000000004</v>
      </c>
      <c r="F91" s="94">
        <f t="shared" ref="F91" si="120">+B91-C91-D91+E91</f>
        <v>36063.409</v>
      </c>
      <c r="G91" s="94">
        <v>94039.09</v>
      </c>
      <c r="H91" s="94">
        <v>10756.489999999998</v>
      </c>
      <c r="I91" s="94">
        <f t="shared" ref="I91" si="121">+F91+G91+H91</f>
        <v>140858.989</v>
      </c>
      <c r="J91" s="94">
        <v>13798.652999999998</v>
      </c>
      <c r="K91" s="94">
        <v>30950.900999999998</v>
      </c>
      <c r="L91" s="94">
        <v>6293.6270000000022</v>
      </c>
      <c r="M91" s="94">
        <f t="shared" ref="M91" si="122">+I91-J91+K91+L91-N91</f>
        <v>144595.54000000004</v>
      </c>
      <c r="N91" s="94">
        <v>19709.324000000001</v>
      </c>
      <c r="O91" s="94">
        <v>-214.46499999999997</v>
      </c>
      <c r="P91" s="94">
        <f t="shared" ref="P91" si="123">+M91+N91</f>
        <v>164304.86400000003</v>
      </c>
      <c r="Q91" s="94">
        <v>135413.97399999999</v>
      </c>
      <c r="R91" s="94">
        <f t="shared" ref="R91" si="124">+M91+O91-Q91</f>
        <v>8967.1010000000533</v>
      </c>
      <c r="S91" s="94">
        <v>606.20499999999993</v>
      </c>
      <c r="T91" s="94">
        <v>8294.2610000000004</v>
      </c>
      <c r="U91" s="94">
        <v>-1326.797</v>
      </c>
      <c r="V91" s="95">
        <f t="shared" ref="V91" si="125">+R91+S91-T91-U91</f>
        <v>2605.8420000000528</v>
      </c>
    </row>
    <row r="92" spans="1:23" ht="13.7" customHeight="1" thickTop="1"/>
    <row r="93" spans="1:23" ht="13.7" customHeight="1"/>
    <row r="94" spans="1:23" ht="13.7" customHeight="1"/>
    <row r="95" spans="1:23" ht="13.7" customHeight="1"/>
    <row r="96" spans="1:23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</sheetData>
  <phoneticPr fontId="5" type="noConversion"/>
  <pageMargins left="0.23" right="0.16" top="1" bottom="1" header="0.5" footer="0.5"/>
  <pageSetup paperSize="8" scale="9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showGridLines="0" topLeftCell="A64" zoomScale="75" workbookViewId="0">
      <selection activeCell="A91" sqref="A91"/>
    </sheetView>
  </sheetViews>
  <sheetFormatPr defaultColWidth="9.140625" defaultRowHeight="11.25"/>
  <cols>
    <col min="1" max="1" width="9.140625" style="1"/>
    <col min="2" max="4" width="11.5703125" style="1" customWidth="1"/>
    <col min="5" max="5" width="12.140625" style="1" customWidth="1"/>
    <col min="6" max="7" width="10.28515625" style="1" customWidth="1"/>
    <col min="8" max="8" width="11" style="1" customWidth="1"/>
    <col min="9" max="9" width="11.7109375" style="1" customWidth="1"/>
    <col min="10" max="11" width="10.85546875" style="1" customWidth="1"/>
    <col min="12" max="12" width="9.85546875" style="1" customWidth="1"/>
    <col min="13" max="13" width="10.85546875" style="1" customWidth="1"/>
    <col min="14" max="14" width="16.28515625" style="1" customWidth="1"/>
    <col min="15" max="15" width="13.85546875" style="1" customWidth="1"/>
    <col min="16" max="16384" width="9.140625" style="1"/>
  </cols>
  <sheetData>
    <row r="1" spans="1:15" ht="12.75">
      <c r="A1" s="16" t="s">
        <v>33</v>
      </c>
      <c r="B1" s="3"/>
    </row>
    <row r="2" spans="1:15" ht="9.75" customHeight="1">
      <c r="A2" s="20"/>
      <c r="B2" s="3"/>
    </row>
    <row r="3" spans="1:15" ht="12.75">
      <c r="A3" s="21" t="s">
        <v>68</v>
      </c>
      <c r="B3" s="3"/>
    </row>
    <row r="4" spans="1:15" ht="12.75">
      <c r="A4" s="104" t="s">
        <v>83</v>
      </c>
      <c r="B4" s="3"/>
    </row>
    <row r="5" spans="1:15" ht="14.25">
      <c r="A5" s="16" t="s">
        <v>71</v>
      </c>
      <c r="B5" s="3"/>
    </row>
    <row r="6" spans="1:15" ht="13.5" thickBot="1">
      <c r="A6" s="3"/>
      <c r="B6" s="3"/>
      <c r="F6" s="4"/>
      <c r="G6" s="4"/>
    </row>
    <row r="7" spans="1:15" s="4" customFormat="1">
      <c r="A7" s="100"/>
      <c r="B7" s="37" t="s">
        <v>26</v>
      </c>
      <c r="C7" s="32" t="s">
        <v>27</v>
      </c>
      <c r="D7" s="32" t="s">
        <v>28</v>
      </c>
      <c r="E7" s="32" t="s">
        <v>12</v>
      </c>
      <c r="F7" s="32" t="s">
        <v>13</v>
      </c>
      <c r="G7" s="32" t="s">
        <v>14</v>
      </c>
      <c r="H7" s="32" t="s">
        <v>16</v>
      </c>
      <c r="I7" s="32" t="s">
        <v>17</v>
      </c>
      <c r="J7" s="32" t="s">
        <v>18</v>
      </c>
      <c r="K7" s="32" t="s">
        <v>19</v>
      </c>
      <c r="L7" s="32" t="s">
        <v>29</v>
      </c>
      <c r="M7" s="32" t="s">
        <v>8</v>
      </c>
      <c r="N7" s="32" t="s">
        <v>32</v>
      </c>
      <c r="O7" s="38" t="s">
        <v>10</v>
      </c>
    </row>
    <row r="8" spans="1:15" s="4" customFormat="1" ht="112.5">
      <c r="A8" s="100" t="s">
        <v>101</v>
      </c>
      <c r="B8" s="39" t="s">
        <v>84</v>
      </c>
      <c r="C8" s="35" t="s">
        <v>85</v>
      </c>
      <c r="D8" s="35" t="s">
        <v>86</v>
      </c>
      <c r="E8" s="35" t="s">
        <v>87</v>
      </c>
      <c r="F8" s="35" t="s">
        <v>57</v>
      </c>
      <c r="G8" s="35" t="s">
        <v>58</v>
      </c>
      <c r="H8" s="35" t="s">
        <v>60</v>
      </c>
      <c r="I8" s="35" t="s">
        <v>88</v>
      </c>
      <c r="J8" s="35" t="s">
        <v>63</v>
      </c>
      <c r="K8" s="35" t="s">
        <v>64</v>
      </c>
      <c r="L8" s="35" t="s">
        <v>89</v>
      </c>
      <c r="M8" s="35" t="s">
        <v>66</v>
      </c>
      <c r="N8" s="35" t="s">
        <v>67</v>
      </c>
      <c r="O8" s="40" t="s">
        <v>174</v>
      </c>
    </row>
    <row r="9" spans="1:15" s="55" customFormat="1" ht="13.7" customHeight="1">
      <c r="A9" s="5" t="s">
        <v>102</v>
      </c>
      <c r="B9" s="5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7"/>
    </row>
    <row r="10" spans="1:15" s="55" customFormat="1" ht="13.7" customHeight="1">
      <c r="A10" s="5" t="s">
        <v>103</v>
      </c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7"/>
    </row>
    <row r="11" spans="1:15" s="55" customFormat="1" ht="13.7" customHeight="1">
      <c r="A11" s="5" t="s">
        <v>104</v>
      </c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7"/>
    </row>
    <row r="12" spans="1:15" s="55" customFormat="1" ht="13.7" customHeight="1">
      <c r="A12" s="5" t="s">
        <v>105</v>
      </c>
      <c r="B12" s="56">
        <v>44052.714</v>
      </c>
      <c r="C12" s="54">
        <v>31673.317000000003</v>
      </c>
      <c r="D12" s="54">
        <f t="shared" ref="D12" si="0">+B12-C12</f>
        <v>12379.396999999997</v>
      </c>
      <c r="E12" s="54">
        <v>-42.854999999999961</v>
      </c>
      <c r="F12" s="54">
        <v>205.11200000000002</v>
      </c>
      <c r="G12" s="54">
        <v>1210.787</v>
      </c>
      <c r="H12" s="54">
        <v>1438.5650000000001</v>
      </c>
      <c r="I12" s="54">
        <v>5.7199999999999989</v>
      </c>
      <c r="J12" s="54">
        <v>-5.1519999999999868</v>
      </c>
      <c r="K12" s="54">
        <v>-2261.3869999999997</v>
      </c>
      <c r="L12" s="54">
        <f t="shared" ref="L12" si="1">+D12+E12+F12-G12+H12+I12+J12+K12</f>
        <v>10508.612999999998</v>
      </c>
      <c r="M12" s="54">
        <v>-2571.3000000000002</v>
      </c>
      <c r="N12" s="54">
        <v>-8.6890000000000001</v>
      </c>
      <c r="O12" s="57">
        <f t="shared" ref="O12" si="2">+L12+M12-N12</f>
        <v>7946.0019999999977</v>
      </c>
    </row>
    <row r="13" spans="1:15" s="55" customFormat="1" ht="13.7" customHeight="1">
      <c r="A13" s="5" t="s">
        <v>106</v>
      </c>
      <c r="B13" s="56">
        <v>46180.997000000003</v>
      </c>
      <c r="C13" s="54">
        <v>32782.797000000006</v>
      </c>
      <c r="D13" s="54">
        <f t="shared" ref="D13:D70" si="3">+B13-C13</f>
        <v>13398.199999999997</v>
      </c>
      <c r="E13" s="54">
        <v>-35.281000000000006</v>
      </c>
      <c r="F13" s="54">
        <v>203.50899999999999</v>
      </c>
      <c r="G13" s="54">
        <v>1132.479</v>
      </c>
      <c r="H13" s="54">
        <v>1756.5070000000001</v>
      </c>
      <c r="I13" s="54">
        <v>-13.649999999999991</v>
      </c>
      <c r="J13" s="54">
        <v>-12.141999999999996</v>
      </c>
      <c r="K13" s="54">
        <v>-2310.71</v>
      </c>
      <c r="L13" s="54">
        <f t="shared" ref="L13:L70" si="4">+D13+E13+F13-G13+H13+I13+J13+K13</f>
        <v>11853.953999999998</v>
      </c>
      <c r="M13" s="54">
        <v>-2442.2800000000007</v>
      </c>
      <c r="N13" s="54">
        <v>0.46600000000000108</v>
      </c>
      <c r="O13" s="57">
        <f t="shared" ref="O13:O70" si="5">+L13+M13-N13</f>
        <v>9411.2079999999969</v>
      </c>
    </row>
    <row r="14" spans="1:15" s="55" customFormat="1" ht="13.7" customHeight="1">
      <c r="A14" s="5" t="s">
        <v>107</v>
      </c>
      <c r="B14" s="56">
        <v>47718.612000000001</v>
      </c>
      <c r="C14" s="54">
        <v>33745.270000000004</v>
      </c>
      <c r="D14" s="54">
        <f t="shared" si="3"/>
        <v>13973.341999999997</v>
      </c>
      <c r="E14" s="54">
        <v>-39.653999999999996</v>
      </c>
      <c r="F14" s="54">
        <v>200.46099999999998</v>
      </c>
      <c r="G14" s="54">
        <v>1035.855</v>
      </c>
      <c r="H14" s="54">
        <v>2387.4010000000007</v>
      </c>
      <c r="I14" s="54">
        <v>-32.408000000000015</v>
      </c>
      <c r="J14" s="54">
        <v>-11.615999999999985</v>
      </c>
      <c r="K14" s="54">
        <v>-2231.5149999999994</v>
      </c>
      <c r="L14" s="54">
        <f t="shared" si="4"/>
        <v>13210.155999999997</v>
      </c>
      <c r="M14" s="54">
        <v>-2019.1200000000001</v>
      </c>
      <c r="N14" s="54">
        <v>9.6550000000000011</v>
      </c>
      <c r="O14" s="57">
        <f t="shared" si="5"/>
        <v>11181.380999999996</v>
      </c>
    </row>
    <row r="15" spans="1:15" s="55" customFormat="1" ht="13.7" customHeight="1">
      <c r="A15" s="5" t="s">
        <v>108</v>
      </c>
      <c r="B15" s="56">
        <v>49008.618000000002</v>
      </c>
      <c r="C15" s="54">
        <v>34904.945</v>
      </c>
      <c r="D15" s="54">
        <f t="shared" si="3"/>
        <v>14103.673000000003</v>
      </c>
      <c r="E15" s="54">
        <v>-57.070000000000022</v>
      </c>
      <c r="F15" s="54">
        <v>198.541</v>
      </c>
      <c r="G15" s="54">
        <v>981.60400000000004</v>
      </c>
      <c r="H15" s="54">
        <v>2567.0829999999996</v>
      </c>
      <c r="I15" s="54">
        <v>-32.27800000000002</v>
      </c>
      <c r="J15" s="54">
        <v>-4.3429999999999893</v>
      </c>
      <c r="K15" s="54">
        <v>-2209.8900000000003</v>
      </c>
      <c r="L15" s="54">
        <f t="shared" si="4"/>
        <v>13584.112000000001</v>
      </c>
      <c r="M15" s="54">
        <v>-1995.6320000000003</v>
      </c>
      <c r="N15" s="54">
        <v>11.021000000000001</v>
      </c>
      <c r="O15" s="57">
        <f t="shared" si="5"/>
        <v>11577.459000000001</v>
      </c>
    </row>
    <row r="16" spans="1:15" s="55" customFormat="1" ht="13.7" customHeight="1">
      <c r="A16" s="5" t="s">
        <v>109</v>
      </c>
      <c r="B16" s="56">
        <v>50400.584999999999</v>
      </c>
      <c r="C16" s="54">
        <v>36218.807000000001</v>
      </c>
      <c r="D16" s="54">
        <f t="shared" si="3"/>
        <v>14181.777999999998</v>
      </c>
      <c r="E16" s="54">
        <v>-60.280999999999977</v>
      </c>
      <c r="F16" s="54">
        <v>204.167</v>
      </c>
      <c r="G16" s="54">
        <v>867.101</v>
      </c>
      <c r="H16" s="54">
        <v>2804.5939999999991</v>
      </c>
      <c r="I16" s="54">
        <v>-34.692000000000007</v>
      </c>
      <c r="J16" s="54">
        <v>-4.3060000000000116</v>
      </c>
      <c r="K16" s="54">
        <v>-2338.2929999999992</v>
      </c>
      <c r="L16" s="54">
        <f t="shared" si="4"/>
        <v>13885.865999999996</v>
      </c>
      <c r="M16" s="54">
        <v>-1733.673</v>
      </c>
      <c r="N16" s="54">
        <v>17.638000000000002</v>
      </c>
      <c r="O16" s="57">
        <f t="shared" si="5"/>
        <v>12134.554999999995</v>
      </c>
    </row>
    <row r="17" spans="1:15" s="55" customFormat="1" ht="13.7" customHeight="1">
      <c r="A17" s="5" t="s">
        <v>110</v>
      </c>
      <c r="B17" s="56">
        <v>50627.311000000002</v>
      </c>
      <c r="C17" s="54">
        <v>36763.029000000002</v>
      </c>
      <c r="D17" s="54">
        <f t="shared" si="3"/>
        <v>13864.281999999999</v>
      </c>
      <c r="E17" s="54">
        <v>-87.756999999999977</v>
      </c>
      <c r="F17" s="54">
        <v>203.25800000000001</v>
      </c>
      <c r="G17" s="54">
        <v>960.07999999999993</v>
      </c>
      <c r="H17" s="54">
        <v>2853.5189999999993</v>
      </c>
      <c r="I17" s="54">
        <v>-39.555000000000007</v>
      </c>
      <c r="J17" s="54">
        <v>-20.51600000000002</v>
      </c>
      <c r="K17" s="54">
        <v>-2337.5379999999996</v>
      </c>
      <c r="L17" s="54">
        <f t="shared" si="4"/>
        <v>13475.612999999998</v>
      </c>
      <c r="M17" s="54">
        <v>-1718.6729999999998</v>
      </c>
      <c r="N17" s="54">
        <v>9.4849999999999994</v>
      </c>
      <c r="O17" s="57">
        <f t="shared" si="5"/>
        <v>11747.454999999998</v>
      </c>
    </row>
    <row r="18" spans="1:15" s="55" customFormat="1" ht="13.7" customHeight="1">
      <c r="A18" s="5" t="s">
        <v>111</v>
      </c>
      <c r="B18" s="56">
        <v>51536.286000000007</v>
      </c>
      <c r="C18" s="54">
        <v>37429.4</v>
      </c>
      <c r="D18" s="54">
        <f t="shared" si="3"/>
        <v>14106.886000000006</v>
      </c>
      <c r="E18" s="54">
        <v>-105.114</v>
      </c>
      <c r="F18" s="54">
        <v>197.012</v>
      </c>
      <c r="G18" s="54">
        <v>989.84500000000003</v>
      </c>
      <c r="H18" s="54">
        <v>2996.0850000000009</v>
      </c>
      <c r="I18" s="54">
        <v>-43.080000000000013</v>
      </c>
      <c r="J18" s="54">
        <v>-36.561000000000035</v>
      </c>
      <c r="K18" s="54">
        <v>-2332.8510000000006</v>
      </c>
      <c r="L18" s="54">
        <f t="shared" si="4"/>
        <v>13792.532000000008</v>
      </c>
      <c r="M18" s="54">
        <v>-1775.4529999999997</v>
      </c>
      <c r="N18" s="54">
        <v>4</v>
      </c>
      <c r="O18" s="57">
        <f t="shared" si="5"/>
        <v>12013.079000000009</v>
      </c>
    </row>
    <row r="19" spans="1:15" s="55" customFormat="1" ht="13.7" customHeight="1">
      <c r="A19" s="5" t="s">
        <v>112</v>
      </c>
      <c r="B19" s="56">
        <v>51738.292000000001</v>
      </c>
      <c r="C19" s="54">
        <v>37444.25</v>
      </c>
      <c r="D19" s="54">
        <f t="shared" si="3"/>
        <v>14294.042000000001</v>
      </c>
      <c r="E19" s="54">
        <v>-107.38500000000005</v>
      </c>
      <c r="F19" s="54">
        <v>192.00200000000001</v>
      </c>
      <c r="G19" s="54">
        <v>1047.8240000000001</v>
      </c>
      <c r="H19" s="54">
        <v>3273.2420000000002</v>
      </c>
      <c r="I19" s="54">
        <v>-61.491000000000014</v>
      </c>
      <c r="J19" s="54">
        <v>-67.79000000000002</v>
      </c>
      <c r="K19" s="54">
        <v>-2354.0420000000004</v>
      </c>
      <c r="L19" s="54">
        <f t="shared" si="4"/>
        <v>14120.753999999997</v>
      </c>
      <c r="M19" s="54">
        <v>-1972.769</v>
      </c>
      <c r="N19" s="54">
        <v>-18.872999999999998</v>
      </c>
      <c r="O19" s="57">
        <f t="shared" si="5"/>
        <v>12166.857999999997</v>
      </c>
    </row>
    <row r="20" spans="1:15" s="55" customFormat="1" ht="13.7" customHeight="1">
      <c r="A20" s="5" t="s">
        <v>113</v>
      </c>
      <c r="B20" s="56">
        <v>51125.575999999994</v>
      </c>
      <c r="C20" s="54">
        <v>37253.032999999996</v>
      </c>
      <c r="D20" s="54">
        <f t="shared" si="3"/>
        <v>13872.542999999998</v>
      </c>
      <c r="E20" s="54">
        <v>-103.51400000000001</v>
      </c>
      <c r="F20" s="54">
        <v>180.94</v>
      </c>
      <c r="G20" s="54">
        <v>1009.645</v>
      </c>
      <c r="H20" s="54">
        <v>3260.7080000000005</v>
      </c>
      <c r="I20" s="54">
        <v>-72.25</v>
      </c>
      <c r="J20" s="54">
        <v>-98.287000000000006</v>
      </c>
      <c r="K20" s="54">
        <v>-2324.4659999999999</v>
      </c>
      <c r="L20" s="54">
        <f t="shared" si="4"/>
        <v>13706.028999999999</v>
      </c>
      <c r="M20" s="54">
        <v>-2095.7810000000004</v>
      </c>
      <c r="N20" s="54">
        <v>-16.613999999999997</v>
      </c>
      <c r="O20" s="57">
        <f t="shared" si="5"/>
        <v>11626.861999999997</v>
      </c>
    </row>
    <row r="21" spans="1:15" s="55" customFormat="1" ht="13.7" customHeight="1">
      <c r="A21" s="5" t="s">
        <v>114</v>
      </c>
      <c r="B21" s="56">
        <v>50724.007999999994</v>
      </c>
      <c r="C21" s="54">
        <v>37199.847000000002</v>
      </c>
      <c r="D21" s="54">
        <f t="shared" si="3"/>
        <v>13524.160999999993</v>
      </c>
      <c r="E21" s="54">
        <v>-75.09699999999998</v>
      </c>
      <c r="F21" s="54">
        <v>176.255</v>
      </c>
      <c r="G21" s="54">
        <v>1086.5</v>
      </c>
      <c r="H21" s="54">
        <v>3406.0249999999996</v>
      </c>
      <c r="I21" s="54">
        <v>-75.342999999999989</v>
      </c>
      <c r="J21" s="54">
        <v>-106.72199999999998</v>
      </c>
      <c r="K21" s="54">
        <v>-2161.1449999999995</v>
      </c>
      <c r="L21" s="54">
        <f t="shared" si="4"/>
        <v>13601.633999999991</v>
      </c>
      <c r="M21" s="54">
        <v>-2297.8150000000001</v>
      </c>
      <c r="N21" s="54">
        <v>-14.592999999999996</v>
      </c>
      <c r="O21" s="57">
        <f t="shared" si="5"/>
        <v>11318.411999999991</v>
      </c>
    </row>
    <row r="22" spans="1:15" s="55" customFormat="1" ht="13.7" customHeight="1">
      <c r="A22" s="5" t="s">
        <v>115</v>
      </c>
      <c r="B22" s="56">
        <v>50305.796000000002</v>
      </c>
      <c r="C22" s="54">
        <v>37541.447</v>
      </c>
      <c r="D22" s="54">
        <f t="shared" si="3"/>
        <v>12764.349000000002</v>
      </c>
      <c r="E22" s="54">
        <v>-62.148000000000025</v>
      </c>
      <c r="F22" s="54">
        <v>162.643</v>
      </c>
      <c r="G22" s="54">
        <v>1109.3809999999999</v>
      </c>
      <c r="H22" s="54">
        <v>3314.431999999998</v>
      </c>
      <c r="I22" s="54">
        <v>-92.50200000000001</v>
      </c>
      <c r="J22" s="54">
        <v>-117.51300000000001</v>
      </c>
      <c r="K22" s="54">
        <v>-1914.7880000000005</v>
      </c>
      <c r="L22" s="54">
        <f t="shared" si="4"/>
        <v>12945.091999999999</v>
      </c>
      <c r="M22" s="54">
        <v>-2681.6179999999999</v>
      </c>
      <c r="N22" s="54">
        <v>-16.277999999999999</v>
      </c>
      <c r="O22" s="57">
        <f t="shared" si="5"/>
        <v>10279.751999999999</v>
      </c>
    </row>
    <row r="23" spans="1:15" s="55" customFormat="1" ht="13.7" customHeight="1">
      <c r="A23" s="5" t="s">
        <v>116</v>
      </c>
      <c r="B23" s="56">
        <v>50244.604999999996</v>
      </c>
      <c r="C23" s="54">
        <v>38089.612999999998</v>
      </c>
      <c r="D23" s="54">
        <f t="shared" si="3"/>
        <v>12154.991999999998</v>
      </c>
      <c r="E23" s="54">
        <v>-49.803999999999974</v>
      </c>
      <c r="F23" s="54">
        <v>147.34699999999998</v>
      </c>
      <c r="G23" s="54">
        <v>1069.242</v>
      </c>
      <c r="H23" s="54">
        <v>3349.4870000000001</v>
      </c>
      <c r="I23" s="54">
        <v>-89.371999999999986</v>
      </c>
      <c r="J23" s="54">
        <v>-117.08699999999999</v>
      </c>
      <c r="K23" s="54">
        <v>-1563.2090000000007</v>
      </c>
      <c r="L23" s="54">
        <f t="shared" si="4"/>
        <v>12763.111999999999</v>
      </c>
      <c r="M23" s="54">
        <v>-2360.049</v>
      </c>
      <c r="N23" s="54">
        <v>-0.2289999999999992</v>
      </c>
      <c r="O23" s="57">
        <f t="shared" si="5"/>
        <v>10403.291999999998</v>
      </c>
    </row>
    <row r="24" spans="1:15" s="55" customFormat="1" ht="13.7" customHeight="1">
      <c r="A24" s="5" t="s">
        <v>117</v>
      </c>
      <c r="B24" s="56">
        <v>50228.847999999998</v>
      </c>
      <c r="C24" s="54">
        <v>38594.232000000004</v>
      </c>
      <c r="D24" s="54">
        <f t="shared" si="3"/>
        <v>11634.615999999995</v>
      </c>
      <c r="E24" s="54">
        <v>-53.55400000000003</v>
      </c>
      <c r="F24" s="54">
        <v>140.666</v>
      </c>
      <c r="G24" s="54">
        <v>1260.319</v>
      </c>
      <c r="H24" s="54">
        <v>3331.59</v>
      </c>
      <c r="I24" s="54">
        <v>-80.242000000000019</v>
      </c>
      <c r="J24" s="54">
        <v>-120.45600000000002</v>
      </c>
      <c r="K24" s="54">
        <v>-1359.2419999999997</v>
      </c>
      <c r="L24" s="54">
        <f t="shared" si="4"/>
        <v>12233.058999999994</v>
      </c>
      <c r="M24" s="54">
        <v>-2679.8470000000002</v>
      </c>
      <c r="N24" s="54">
        <v>1.8980000000000001</v>
      </c>
      <c r="O24" s="57">
        <f t="shared" si="5"/>
        <v>9551.3139999999948</v>
      </c>
    </row>
    <row r="25" spans="1:15" s="55" customFormat="1" ht="13.7" customHeight="1">
      <c r="A25" s="5" t="s">
        <v>118</v>
      </c>
      <c r="B25" s="56">
        <v>50118.991000000002</v>
      </c>
      <c r="C25" s="54">
        <v>39422.216</v>
      </c>
      <c r="D25" s="54">
        <f t="shared" si="3"/>
        <v>10696.775000000001</v>
      </c>
      <c r="E25" s="54">
        <v>-81.392999999999972</v>
      </c>
      <c r="F25" s="54">
        <v>130.214</v>
      </c>
      <c r="G25" s="54">
        <v>1255.3040000000001</v>
      </c>
      <c r="H25" s="54">
        <v>3095.9859999999999</v>
      </c>
      <c r="I25" s="54">
        <v>-68.427999999999997</v>
      </c>
      <c r="J25" s="54">
        <v>-115.69900000000007</v>
      </c>
      <c r="K25" s="54">
        <v>-1164.6000000000004</v>
      </c>
      <c r="L25" s="54">
        <f t="shared" si="4"/>
        <v>11237.551000000001</v>
      </c>
      <c r="M25" s="54">
        <v>-3062.6489999999999</v>
      </c>
      <c r="N25" s="54">
        <v>13.825000000000001</v>
      </c>
      <c r="O25" s="57">
        <f t="shared" si="5"/>
        <v>8161.077000000002</v>
      </c>
    </row>
    <row r="26" spans="1:15" s="55" customFormat="1" ht="13.7" customHeight="1">
      <c r="A26" s="5" t="s">
        <v>119</v>
      </c>
      <c r="B26" s="56">
        <v>49457.736999999994</v>
      </c>
      <c r="C26" s="54">
        <v>39866.523999999998</v>
      </c>
      <c r="D26" s="54">
        <f t="shared" si="3"/>
        <v>9591.2129999999961</v>
      </c>
      <c r="E26" s="54">
        <v>-87.5</v>
      </c>
      <c r="F26" s="54">
        <v>134.38799999999998</v>
      </c>
      <c r="G26" s="54">
        <v>1232.1289999999999</v>
      </c>
      <c r="H26" s="54">
        <v>2898.8129999999992</v>
      </c>
      <c r="I26" s="54">
        <v>-42.421999999999969</v>
      </c>
      <c r="J26" s="54">
        <v>-118.02200000000005</v>
      </c>
      <c r="K26" s="54">
        <v>-1044.4909999999991</v>
      </c>
      <c r="L26" s="54">
        <f t="shared" si="4"/>
        <v>10099.849999999995</v>
      </c>
      <c r="M26" s="54">
        <v>-3011.8079999999995</v>
      </c>
      <c r="N26" s="54">
        <v>11.886000000000001</v>
      </c>
      <c r="O26" s="57">
        <f t="shared" si="5"/>
        <v>7076.1559999999954</v>
      </c>
    </row>
    <row r="27" spans="1:15" s="55" customFormat="1" ht="13.7" customHeight="1">
      <c r="A27" s="5" t="s">
        <v>120</v>
      </c>
      <c r="B27" s="56">
        <v>49294.87000000001</v>
      </c>
      <c r="C27" s="54">
        <v>39979.292999999998</v>
      </c>
      <c r="D27" s="54">
        <f t="shared" si="3"/>
        <v>9315.577000000012</v>
      </c>
      <c r="E27" s="54">
        <v>-96.848999999999933</v>
      </c>
      <c r="F27" s="54">
        <v>133.45699999999999</v>
      </c>
      <c r="G27" s="54">
        <v>1356.8389999999999</v>
      </c>
      <c r="H27" s="54">
        <v>2702.5199999999995</v>
      </c>
      <c r="I27" s="54">
        <v>-45.338999999999999</v>
      </c>
      <c r="J27" s="54">
        <v>-128.101</v>
      </c>
      <c r="K27" s="54">
        <v>-985.80099999999993</v>
      </c>
      <c r="L27" s="54">
        <f t="shared" si="4"/>
        <v>9538.6250000000127</v>
      </c>
      <c r="M27" s="54">
        <v>-3266.83</v>
      </c>
      <c r="N27" s="54">
        <v>13.054000000000002</v>
      </c>
      <c r="O27" s="57">
        <f t="shared" si="5"/>
        <v>6258.7410000000127</v>
      </c>
    </row>
    <row r="28" spans="1:15" s="55" customFormat="1" ht="13.7" customHeight="1">
      <c r="A28" s="5" t="s">
        <v>121</v>
      </c>
      <c r="B28" s="56">
        <v>49329.680999999997</v>
      </c>
      <c r="C28" s="54">
        <v>39974.67</v>
      </c>
      <c r="D28" s="54">
        <f t="shared" si="3"/>
        <v>9355.0109999999986</v>
      </c>
      <c r="E28" s="54">
        <v>-110.23299999999998</v>
      </c>
      <c r="F28" s="54">
        <v>136.18199999999999</v>
      </c>
      <c r="G28" s="54">
        <v>1257.8829999999998</v>
      </c>
      <c r="H28" s="54">
        <v>2696.6350000000011</v>
      </c>
      <c r="I28" s="54">
        <v>-34.756</v>
      </c>
      <c r="J28" s="54">
        <v>-126.423</v>
      </c>
      <c r="K28" s="54">
        <v>-951.49499999999989</v>
      </c>
      <c r="L28" s="54">
        <f t="shared" si="4"/>
        <v>9707.0380000000005</v>
      </c>
      <c r="M28" s="54">
        <v>-3192.4940000000001</v>
      </c>
      <c r="N28" s="54">
        <v>13.128000000000002</v>
      </c>
      <c r="O28" s="57">
        <f t="shared" si="5"/>
        <v>6501.4160000000002</v>
      </c>
    </row>
    <row r="29" spans="1:15" s="55" customFormat="1" ht="13.7" customHeight="1">
      <c r="A29" s="5" t="s">
        <v>122</v>
      </c>
      <c r="B29" s="56">
        <v>49878.623</v>
      </c>
      <c r="C29" s="54">
        <v>39914.404999999999</v>
      </c>
      <c r="D29" s="54">
        <f t="shared" si="3"/>
        <v>9964.2180000000008</v>
      </c>
      <c r="E29" s="54">
        <v>-79.760999999999967</v>
      </c>
      <c r="F29" s="54">
        <v>144.637</v>
      </c>
      <c r="G29" s="54">
        <v>1285.864</v>
      </c>
      <c r="H29" s="54">
        <v>2835.0319999999992</v>
      </c>
      <c r="I29" s="54">
        <v>-44.862999999999971</v>
      </c>
      <c r="J29" s="54">
        <v>-164.66099999999997</v>
      </c>
      <c r="K29" s="54">
        <v>-887.83999999999969</v>
      </c>
      <c r="L29" s="54">
        <f t="shared" si="4"/>
        <v>10480.898000000001</v>
      </c>
      <c r="M29" s="54">
        <v>-3180.6500000000005</v>
      </c>
      <c r="N29" s="54">
        <v>-4.4559999999999995</v>
      </c>
      <c r="O29" s="57">
        <f t="shared" si="5"/>
        <v>7304.7040000000006</v>
      </c>
    </row>
    <row r="30" spans="1:15" s="55" customFormat="1" ht="13.7" customHeight="1">
      <c r="A30" s="5" t="s">
        <v>123</v>
      </c>
      <c r="B30" s="56">
        <v>51311.925000000003</v>
      </c>
      <c r="C30" s="54">
        <v>40700.6</v>
      </c>
      <c r="D30" s="54">
        <f t="shared" si="3"/>
        <v>10611.325000000004</v>
      </c>
      <c r="E30" s="54">
        <v>-73.965000000000003</v>
      </c>
      <c r="F30" s="54">
        <v>156.47399999999999</v>
      </c>
      <c r="G30" s="54">
        <v>1385.4880000000001</v>
      </c>
      <c r="H30" s="54">
        <v>2992.3509999999978</v>
      </c>
      <c r="I30" s="54">
        <v>-82.51600000000002</v>
      </c>
      <c r="J30" s="54">
        <v>-191.13800000000001</v>
      </c>
      <c r="K30" s="54">
        <v>-1025.9689999999991</v>
      </c>
      <c r="L30" s="54">
        <f t="shared" si="4"/>
        <v>11001.074000000004</v>
      </c>
      <c r="M30" s="54">
        <v>-2858.5219999999999</v>
      </c>
      <c r="N30" s="54">
        <v>3.399</v>
      </c>
      <c r="O30" s="57">
        <f t="shared" si="5"/>
        <v>8139.1530000000039</v>
      </c>
    </row>
    <row r="31" spans="1:15" s="55" customFormat="1" ht="13.7" customHeight="1">
      <c r="A31" s="5" t="s">
        <v>124</v>
      </c>
      <c r="B31" s="56">
        <v>52512.688000000002</v>
      </c>
      <c r="C31" s="54">
        <v>41263.244999999995</v>
      </c>
      <c r="D31" s="54">
        <f t="shared" si="3"/>
        <v>11249.443000000007</v>
      </c>
      <c r="E31" s="54">
        <v>-41.274999999999977</v>
      </c>
      <c r="F31" s="54">
        <v>158.20400000000001</v>
      </c>
      <c r="G31" s="54">
        <v>1444.761</v>
      </c>
      <c r="H31" s="54">
        <v>3132.753999999999</v>
      </c>
      <c r="I31" s="54">
        <v>-85.998000000000047</v>
      </c>
      <c r="J31" s="54">
        <v>-206.23400000000004</v>
      </c>
      <c r="K31" s="54">
        <v>-1132.8440000000001</v>
      </c>
      <c r="L31" s="54">
        <f t="shared" si="4"/>
        <v>11629.289000000004</v>
      </c>
      <c r="M31" s="54">
        <v>-2594.3570000000004</v>
      </c>
      <c r="N31" s="54">
        <v>45.075000000000003</v>
      </c>
      <c r="O31" s="57">
        <f t="shared" si="5"/>
        <v>8989.8570000000036</v>
      </c>
    </row>
    <row r="32" spans="1:15" s="55" customFormat="1" ht="13.7" customHeight="1">
      <c r="A32" s="5" t="s">
        <v>125</v>
      </c>
      <c r="B32" s="56">
        <v>54105.334999999999</v>
      </c>
      <c r="C32" s="54">
        <v>42122.641000000003</v>
      </c>
      <c r="D32" s="54">
        <f t="shared" si="3"/>
        <v>11982.693999999996</v>
      </c>
      <c r="E32" s="54">
        <v>-6.3710000000000377</v>
      </c>
      <c r="F32" s="54">
        <v>159.23099999999999</v>
      </c>
      <c r="G32" s="54">
        <v>1459.7939999999999</v>
      </c>
      <c r="H32" s="54">
        <v>3219.8719999999976</v>
      </c>
      <c r="I32" s="54">
        <v>-75.995000000000005</v>
      </c>
      <c r="J32" s="54">
        <v>-243.87200000000004</v>
      </c>
      <c r="K32" s="54">
        <v>-1082.8339999999998</v>
      </c>
      <c r="L32" s="54">
        <f t="shared" si="4"/>
        <v>12492.930999999993</v>
      </c>
      <c r="M32" s="54">
        <v>-2575.0369999999998</v>
      </c>
      <c r="N32" s="54">
        <v>38.328000000000003</v>
      </c>
      <c r="O32" s="57">
        <f t="shared" si="5"/>
        <v>9879.5659999999934</v>
      </c>
    </row>
    <row r="33" spans="1:15" s="55" customFormat="1" ht="13.7" customHeight="1">
      <c r="A33" s="5" t="s">
        <v>126</v>
      </c>
      <c r="B33" s="56">
        <v>54940.829999999994</v>
      </c>
      <c r="C33" s="54">
        <v>42224.346999999994</v>
      </c>
      <c r="D33" s="54">
        <f t="shared" si="3"/>
        <v>12716.483</v>
      </c>
      <c r="E33" s="54">
        <v>19.242999999999995</v>
      </c>
      <c r="F33" s="54">
        <v>154.49800000000002</v>
      </c>
      <c r="G33" s="54">
        <v>1490.452</v>
      </c>
      <c r="H33" s="54">
        <v>3277.0720000000001</v>
      </c>
      <c r="I33" s="54">
        <v>-81.544999999999987</v>
      </c>
      <c r="J33" s="54">
        <v>-248.92500000000001</v>
      </c>
      <c r="K33" s="54">
        <v>-914.1220000000003</v>
      </c>
      <c r="L33" s="54">
        <f t="shared" si="4"/>
        <v>13432.252</v>
      </c>
      <c r="M33" s="54">
        <v>-2168.2200000000003</v>
      </c>
      <c r="N33" s="54">
        <v>51.756</v>
      </c>
      <c r="O33" s="57">
        <f t="shared" si="5"/>
        <v>11212.276</v>
      </c>
    </row>
    <row r="34" spans="1:15" s="55" customFormat="1" ht="13.7" customHeight="1">
      <c r="A34" s="5" t="s">
        <v>127</v>
      </c>
      <c r="B34" s="56">
        <v>55735.664000000004</v>
      </c>
      <c r="C34" s="54">
        <v>42098.657999999996</v>
      </c>
      <c r="D34" s="54">
        <f t="shared" si="3"/>
        <v>13637.006000000008</v>
      </c>
      <c r="E34" s="54">
        <v>47.631999999999948</v>
      </c>
      <c r="F34" s="54">
        <v>148.29400000000001</v>
      </c>
      <c r="G34" s="54">
        <v>1462.307</v>
      </c>
      <c r="H34" s="54">
        <v>3322.987000000001</v>
      </c>
      <c r="I34" s="54">
        <v>-82.158999999999963</v>
      </c>
      <c r="J34" s="54">
        <v>-266.98399999999998</v>
      </c>
      <c r="K34" s="54">
        <v>-922.69600000000037</v>
      </c>
      <c r="L34" s="54">
        <f t="shared" si="4"/>
        <v>14421.773000000008</v>
      </c>
      <c r="M34" s="54">
        <v>-2367.0190000000002</v>
      </c>
      <c r="N34" s="54">
        <v>54.719000000000001</v>
      </c>
      <c r="O34" s="57">
        <f t="shared" si="5"/>
        <v>12000.035000000009</v>
      </c>
    </row>
    <row r="35" spans="1:15" s="55" customFormat="1" ht="13.7" customHeight="1">
      <c r="A35" s="5" t="s">
        <v>128</v>
      </c>
      <c r="B35" s="56">
        <v>56510.361000000004</v>
      </c>
      <c r="C35" s="54">
        <v>42661.81</v>
      </c>
      <c r="D35" s="54">
        <f t="shared" si="3"/>
        <v>13848.551000000007</v>
      </c>
      <c r="E35" s="54">
        <v>51.895000000000039</v>
      </c>
      <c r="F35" s="54">
        <v>143.80699999999999</v>
      </c>
      <c r="G35" s="54">
        <v>1322.4519999999998</v>
      </c>
      <c r="H35" s="54">
        <v>3335.8050000000003</v>
      </c>
      <c r="I35" s="54">
        <v>-83.87700000000001</v>
      </c>
      <c r="J35" s="54">
        <v>-277.33400000000006</v>
      </c>
      <c r="K35" s="54">
        <v>-437.52300000000014</v>
      </c>
      <c r="L35" s="54">
        <f t="shared" si="4"/>
        <v>15258.872000000007</v>
      </c>
      <c r="M35" s="54">
        <v>-2391.6089999999999</v>
      </c>
      <c r="N35" s="54">
        <v>43.389000000000003</v>
      </c>
      <c r="O35" s="57">
        <f t="shared" si="5"/>
        <v>12823.874000000007</v>
      </c>
    </row>
    <row r="36" spans="1:15" s="55" customFormat="1" ht="13.7" customHeight="1">
      <c r="A36" s="5" t="s">
        <v>129</v>
      </c>
      <c r="B36" s="56">
        <v>56857.534</v>
      </c>
      <c r="C36" s="54">
        <v>42942.679000000004</v>
      </c>
      <c r="D36" s="54">
        <f t="shared" si="3"/>
        <v>13914.854999999996</v>
      </c>
      <c r="E36" s="54">
        <v>37.553999999999974</v>
      </c>
      <c r="F36" s="54">
        <v>144.86000000000001</v>
      </c>
      <c r="G36" s="54">
        <v>1533.2860000000001</v>
      </c>
      <c r="H36" s="54">
        <v>3456.8189999999995</v>
      </c>
      <c r="I36" s="54">
        <v>-116.09099999999995</v>
      </c>
      <c r="J36" s="54">
        <v>-263.18200000000002</v>
      </c>
      <c r="K36" s="54">
        <v>-125.07500000000027</v>
      </c>
      <c r="L36" s="54">
        <f t="shared" si="4"/>
        <v>15516.453999999994</v>
      </c>
      <c r="M36" s="54">
        <v>-2201.9550000000004</v>
      </c>
      <c r="N36" s="54">
        <v>48.492000000000004</v>
      </c>
      <c r="O36" s="57">
        <f t="shared" si="5"/>
        <v>13266.006999999994</v>
      </c>
    </row>
    <row r="37" spans="1:15" s="55" customFormat="1" ht="13.7" customHeight="1">
      <c r="A37" s="5" t="s">
        <v>130</v>
      </c>
      <c r="B37" s="56">
        <v>58988.203999999998</v>
      </c>
      <c r="C37" s="54">
        <v>44610.974000000002</v>
      </c>
      <c r="D37" s="54">
        <f t="shared" si="3"/>
        <v>14377.229999999996</v>
      </c>
      <c r="E37" s="54">
        <v>9.9139999999999873</v>
      </c>
      <c r="F37" s="54">
        <v>148.93100000000001</v>
      </c>
      <c r="G37" s="54">
        <v>1542.087</v>
      </c>
      <c r="H37" s="54">
        <v>4005.0580000000009</v>
      </c>
      <c r="I37" s="54">
        <v>-133.03600000000006</v>
      </c>
      <c r="J37" s="54">
        <v>-256.48899999999998</v>
      </c>
      <c r="K37" s="54">
        <v>-226.29000000000042</v>
      </c>
      <c r="L37" s="54">
        <f t="shared" si="4"/>
        <v>16383.230999999996</v>
      </c>
      <c r="M37" s="54">
        <v>-2369.3420000000001</v>
      </c>
      <c r="N37" s="54">
        <v>18.522000000000002</v>
      </c>
      <c r="O37" s="57">
        <f t="shared" si="5"/>
        <v>13995.366999999995</v>
      </c>
    </row>
    <row r="38" spans="1:15" s="55" customFormat="1" ht="13.7" customHeight="1">
      <c r="A38" s="5" t="s">
        <v>131</v>
      </c>
      <c r="B38" s="56">
        <v>60635.195999999996</v>
      </c>
      <c r="C38" s="54">
        <v>46185.557000000001</v>
      </c>
      <c r="D38" s="54">
        <f t="shared" si="3"/>
        <v>14449.638999999996</v>
      </c>
      <c r="E38" s="54">
        <v>14.423999999999978</v>
      </c>
      <c r="F38" s="54">
        <v>146.97300000000001</v>
      </c>
      <c r="G38" s="54">
        <v>1486.6310000000001</v>
      </c>
      <c r="H38" s="54">
        <v>4626.2400000000016</v>
      </c>
      <c r="I38" s="54">
        <v>-126.95599999999996</v>
      </c>
      <c r="J38" s="54">
        <v>-274.62400000000002</v>
      </c>
      <c r="K38" s="54">
        <v>-146.15100000000029</v>
      </c>
      <c r="L38" s="54">
        <f t="shared" si="4"/>
        <v>17202.913999999997</v>
      </c>
      <c r="M38" s="54">
        <v>-2215.2410000000004</v>
      </c>
      <c r="N38" s="54">
        <v>-8.1249999999999964</v>
      </c>
      <c r="O38" s="57">
        <f t="shared" si="5"/>
        <v>14995.797999999997</v>
      </c>
    </row>
    <row r="39" spans="1:15" s="55" customFormat="1" ht="13.7" customHeight="1">
      <c r="A39" s="5" t="s">
        <v>132</v>
      </c>
      <c r="B39" s="56">
        <v>62219.587999999996</v>
      </c>
      <c r="C39" s="54">
        <v>48595.751000000004</v>
      </c>
      <c r="D39" s="54">
        <f t="shared" si="3"/>
        <v>13623.836999999992</v>
      </c>
      <c r="E39" s="54">
        <v>22.219000000000051</v>
      </c>
      <c r="F39" s="54">
        <v>153.60399999999998</v>
      </c>
      <c r="G39" s="54">
        <v>1515.4509999999998</v>
      </c>
      <c r="H39" s="54">
        <v>5268.9760000000006</v>
      </c>
      <c r="I39" s="54">
        <v>-150.875</v>
      </c>
      <c r="J39" s="54">
        <v>-289.70300000000003</v>
      </c>
      <c r="K39" s="54">
        <v>-319.25400000000081</v>
      </c>
      <c r="L39" s="54">
        <f t="shared" si="4"/>
        <v>16793.352999999992</v>
      </c>
      <c r="M39" s="54">
        <v>-2340.3360000000002</v>
      </c>
      <c r="N39" s="54">
        <v>-2.1699999999999946</v>
      </c>
      <c r="O39" s="57">
        <f t="shared" si="5"/>
        <v>14455.186999999993</v>
      </c>
    </row>
    <row r="40" spans="1:15" s="55" customFormat="1" ht="13.7" customHeight="1">
      <c r="A40" s="5" t="s">
        <v>133</v>
      </c>
      <c r="B40" s="56">
        <v>63494.289000000004</v>
      </c>
      <c r="C40" s="54">
        <v>50472.362999999998</v>
      </c>
      <c r="D40" s="54">
        <f t="shared" si="3"/>
        <v>13021.926000000007</v>
      </c>
      <c r="E40" s="54">
        <v>4.06899999999996</v>
      </c>
      <c r="F40" s="54">
        <v>159.066</v>
      </c>
      <c r="G40" s="54">
        <v>1298.623</v>
      </c>
      <c r="H40" s="54">
        <v>5857.8309999999983</v>
      </c>
      <c r="I40" s="54">
        <v>-149.62700000000001</v>
      </c>
      <c r="J40" s="54">
        <v>-308.64</v>
      </c>
      <c r="K40" s="54">
        <v>-586.96900000000051</v>
      </c>
      <c r="L40" s="54">
        <f t="shared" si="4"/>
        <v>16699.033000000007</v>
      </c>
      <c r="M40" s="54">
        <v>-1947.328</v>
      </c>
      <c r="N40" s="54">
        <v>7.2429999999999986</v>
      </c>
      <c r="O40" s="57">
        <f t="shared" si="5"/>
        <v>14744.462000000007</v>
      </c>
    </row>
    <row r="41" spans="1:15" s="55" customFormat="1" ht="13.7" customHeight="1">
      <c r="A41" s="5" t="s">
        <v>134</v>
      </c>
      <c r="B41" s="56">
        <v>64075.426999999996</v>
      </c>
      <c r="C41" s="54">
        <v>52002.105000000003</v>
      </c>
      <c r="D41" s="54">
        <f t="shared" si="3"/>
        <v>12073.321999999993</v>
      </c>
      <c r="E41" s="54">
        <v>-35.394000000000005</v>
      </c>
      <c r="F41" s="54">
        <v>164.416</v>
      </c>
      <c r="G41" s="54">
        <v>1370.2929999999999</v>
      </c>
      <c r="H41" s="54">
        <v>5819.8259999999991</v>
      </c>
      <c r="I41" s="54">
        <v>-148.20900000000006</v>
      </c>
      <c r="J41" s="54">
        <v>-298.40400000000005</v>
      </c>
      <c r="K41" s="54">
        <v>-546.57300000000032</v>
      </c>
      <c r="L41" s="54">
        <f t="shared" si="4"/>
        <v>15658.690999999993</v>
      </c>
      <c r="M41" s="54">
        <v>-1996.8820000000001</v>
      </c>
      <c r="N41" s="54">
        <v>49.515000000000001</v>
      </c>
      <c r="O41" s="57">
        <f t="shared" si="5"/>
        <v>13612.293999999994</v>
      </c>
    </row>
    <row r="42" spans="1:15" s="55" customFormat="1" ht="13.7" customHeight="1">
      <c r="A42" s="5" t="s">
        <v>135</v>
      </c>
      <c r="B42" s="56">
        <v>65057.781999999992</v>
      </c>
      <c r="C42" s="54">
        <v>53314.95</v>
      </c>
      <c r="D42" s="54">
        <f t="shared" si="3"/>
        <v>11742.831999999995</v>
      </c>
      <c r="E42" s="54">
        <v>-109.86200000000002</v>
      </c>
      <c r="F42" s="54">
        <v>172.83300000000003</v>
      </c>
      <c r="G42" s="54">
        <v>1373.56</v>
      </c>
      <c r="H42" s="54">
        <v>5978.3819999999996</v>
      </c>
      <c r="I42" s="54">
        <v>-200.59199999999998</v>
      </c>
      <c r="J42" s="54">
        <v>-267.97800000000001</v>
      </c>
      <c r="K42" s="54">
        <v>-693.81200000000035</v>
      </c>
      <c r="L42" s="54">
        <f t="shared" si="4"/>
        <v>15248.242999999997</v>
      </c>
      <c r="M42" s="54">
        <v>-1991.4010000000003</v>
      </c>
      <c r="N42" s="54">
        <v>98.805000000000007</v>
      </c>
      <c r="O42" s="57">
        <f t="shared" si="5"/>
        <v>13158.036999999997</v>
      </c>
    </row>
    <row r="43" spans="1:15" s="55" customFormat="1" ht="13.7" customHeight="1">
      <c r="A43" s="5" t="s">
        <v>136</v>
      </c>
      <c r="B43" s="56">
        <v>66248.460999999996</v>
      </c>
      <c r="C43" s="54">
        <v>53842.807000000001</v>
      </c>
      <c r="D43" s="54">
        <f t="shared" si="3"/>
        <v>12405.653999999995</v>
      </c>
      <c r="E43" s="54">
        <v>-168.84299999999999</v>
      </c>
      <c r="F43" s="54">
        <v>183.751</v>
      </c>
      <c r="G43" s="54">
        <v>1308.3310000000001</v>
      </c>
      <c r="H43" s="54">
        <v>6088.4689999999991</v>
      </c>
      <c r="I43" s="54">
        <v>-199.93900000000008</v>
      </c>
      <c r="J43" s="54">
        <v>-271.66099999999994</v>
      </c>
      <c r="K43" s="54">
        <v>-840.41400000000021</v>
      </c>
      <c r="L43" s="54">
        <f t="shared" si="4"/>
        <v>15888.685999999994</v>
      </c>
      <c r="M43" s="54">
        <v>-1958.5279999999998</v>
      </c>
      <c r="N43" s="54">
        <v>74.813999999999993</v>
      </c>
      <c r="O43" s="57">
        <f t="shared" si="5"/>
        <v>13855.343999999994</v>
      </c>
    </row>
    <row r="44" spans="1:15" s="55" customFormat="1" ht="13.7" customHeight="1">
      <c r="A44" s="5" t="s">
        <v>137</v>
      </c>
      <c r="B44" s="56">
        <v>68003.210999999996</v>
      </c>
      <c r="C44" s="54">
        <v>54740.614000000001</v>
      </c>
      <c r="D44" s="54">
        <f t="shared" si="3"/>
        <v>13262.596999999994</v>
      </c>
      <c r="E44" s="54">
        <v>-191.74400000000003</v>
      </c>
      <c r="F44" s="54">
        <v>190.126</v>
      </c>
      <c r="G44" s="54">
        <v>1387.876</v>
      </c>
      <c r="H44" s="54">
        <v>6430.8279999999977</v>
      </c>
      <c r="I44" s="54">
        <v>-218.255</v>
      </c>
      <c r="J44" s="54">
        <v>-263.82000000000005</v>
      </c>
      <c r="K44" s="54">
        <v>-782.41799999999967</v>
      </c>
      <c r="L44" s="54">
        <f t="shared" si="4"/>
        <v>17039.437999999987</v>
      </c>
      <c r="M44" s="54">
        <v>-1860.943</v>
      </c>
      <c r="N44" s="54">
        <v>113.923</v>
      </c>
      <c r="O44" s="57">
        <f t="shared" si="5"/>
        <v>15064.571999999987</v>
      </c>
    </row>
    <row r="45" spans="1:15" s="55" customFormat="1" ht="13.7" customHeight="1">
      <c r="A45" s="5" t="s">
        <v>138</v>
      </c>
      <c r="B45" s="56">
        <v>70141.932000000001</v>
      </c>
      <c r="C45" s="54">
        <v>55693.807000000001</v>
      </c>
      <c r="D45" s="54">
        <f t="shared" si="3"/>
        <v>14448.125</v>
      </c>
      <c r="E45" s="54">
        <v>-190.13899999999998</v>
      </c>
      <c r="F45" s="54">
        <v>191.66100000000003</v>
      </c>
      <c r="G45" s="54">
        <v>1359.1970000000001</v>
      </c>
      <c r="H45" s="54">
        <v>6699.8280000000013</v>
      </c>
      <c r="I45" s="54">
        <v>-239.39300000000003</v>
      </c>
      <c r="J45" s="54">
        <v>-292.05</v>
      </c>
      <c r="K45" s="54">
        <v>-625.4429999999993</v>
      </c>
      <c r="L45" s="54">
        <f t="shared" si="4"/>
        <v>18633.392000000003</v>
      </c>
      <c r="M45" s="54">
        <v>-1886.4730000000002</v>
      </c>
      <c r="N45" s="54">
        <v>137.44200000000001</v>
      </c>
      <c r="O45" s="57">
        <f t="shared" si="5"/>
        <v>16609.477000000003</v>
      </c>
    </row>
    <row r="46" spans="1:15" s="58" customFormat="1" ht="13.7" customHeight="1" thickBot="1">
      <c r="A46" s="6" t="s">
        <v>139</v>
      </c>
      <c r="B46" s="56">
        <v>72134.290999999997</v>
      </c>
      <c r="C46" s="54">
        <v>56409.682000000001</v>
      </c>
      <c r="D46" s="54">
        <f t="shared" si="3"/>
        <v>15724.608999999997</v>
      </c>
      <c r="E46" s="54">
        <v>-184.54199999999997</v>
      </c>
      <c r="F46" s="54">
        <v>189.15900000000002</v>
      </c>
      <c r="G46" s="54">
        <v>1342.164</v>
      </c>
      <c r="H46" s="54">
        <v>6890.5040000000008</v>
      </c>
      <c r="I46" s="54">
        <v>-258.27300000000008</v>
      </c>
      <c r="J46" s="54">
        <v>-292.36400000000003</v>
      </c>
      <c r="K46" s="54">
        <v>-450.28099999999995</v>
      </c>
      <c r="L46" s="54">
        <f t="shared" si="4"/>
        <v>20276.647999999997</v>
      </c>
      <c r="M46" s="54">
        <v>-1793.7279999999998</v>
      </c>
      <c r="N46" s="54">
        <v>119.40200000000002</v>
      </c>
      <c r="O46" s="57">
        <f t="shared" si="5"/>
        <v>18363.518</v>
      </c>
    </row>
    <row r="47" spans="1:15" s="58" customFormat="1" ht="13.7" customHeight="1">
      <c r="A47" s="5" t="s">
        <v>140</v>
      </c>
      <c r="B47" s="56">
        <v>73986.543999999994</v>
      </c>
      <c r="C47" s="54">
        <v>57018.652000000002</v>
      </c>
      <c r="D47" s="54">
        <f t="shared" si="3"/>
        <v>16967.891999999993</v>
      </c>
      <c r="E47" s="54">
        <v>-184.79300000000001</v>
      </c>
      <c r="F47" s="54">
        <v>183.01400000000001</v>
      </c>
      <c r="G47" s="54">
        <v>1324.5259999999998</v>
      </c>
      <c r="H47" s="54">
        <v>7285.362000000001</v>
      </c>
      <c r="I47" s="54">
        <v>-292.94</v>
      </c>
      <c r="J47" s="54">
        <v>-285.04600000000005</v>
      </c>
      <c r="K47" s="54">
        <v>-513.06200000000081</v>
      </c>
      <c r="L47" s="54">
        <f t="shared" si="4"/>
        <v>21835.900999999994</v>
      </c>
      <c r="M47" s="54">
        <v>-1509.42</v>
      </c>
      <c r="N47" s="54">
        <v>133.833</v>
      </c>
      <c r="O47" s="57">
        <f t="shared" si="5"/>
        <v>20192.647999999994</v>
      </c>
    </row>
    <row r="48" spans="1:15" s="55" customFormat="1" ht="13.7" customHeight="1">
      <c r="A48" s="5" t="s">
        <v>141</v>
      </c>
      <c r="B48" s="56">
        <v>73100.197</v>
      </c>
      <c r="C48" s="54">
        <v>55989.461000000003</v>
      </c>
      <c r="D48" s="54">
        <f t="shared" si="3"/>
        <v>17110.735999999997</v>
      </c>
      <c r="E48" s="54">
        <v>-171.95099999999996</v>
      </c>
      <c r="F48" s="54">
        <v>180.61399999999998</v>
      </c>
      <c r="G48" s="54">
        <v>1384.0250000000001</v>
      </c>
      <c r="H48" s="54">
        <v>7383.4989999999962</v>
      </c>
      <c r="I48" s="54">
        <v>-311.27600000000001</v>
      </c>
      <c r="J48" s="54">
        <v>-284.10200000000003</v>
      </c>
      <c r="K48" s="54">
        <v>-723.66200000000026</v>
      </c>
      <c r="L48" s="54">
        <f t="shared" si="4"/>
        <v>21799.832999999991</v>
      </c>
      <c r="M48" s="54">
        <v>-1665.9390000000003</v>
      </c>
      <c r="N48" s="54">
        <v>436.488</v>
      </c>
      <c r="O48" s="57">
        <f t="shared" si="5"/>
        <v>19697.405999999992</v>
      </c>
    </row>
    <row r="49" spans="1:16" s="55" customFormat="1" ht="13.7" customHeight="1" thickBot="1">
      <c r="A49" s="6" t="s">
        <v>142</v>
      </c>
      <c r="B49" s="56">
        <v>69272.541999999987</v>
      </c>
      <c r="C49" s="54">
        <v>52981.353000000003</v>
      </c>
      <c r="D49" s="54">
        <f t="shared" si="3"/>
        <v>16291.188999999984</v>
      </c>
      <c r="E49" s="54">
        <v>-141.41700000000003</v>
      </c>
      <c r="F49" s="54">
        <v>175.68099999999998</v>
      </c>
      <c r="G49" s="54">
        <v>1030.3919999999998</v>
      </c>
      <c r="H49" s="54">
        <v>7329.3149999999987</v>
      </c>
      <c r="I49" s="54">
        <v>-315.84300000000002</v>
      </c>
      <c r="J49" s="54">
        <v>-278.29399999999998</v>
      </c>
      <c r="K49" s="54">
        <v>-638.71500000000015</v>
      </c>
      <c r="L49" s="54">
        <f t="shared" si="4"/>
        <v>21391.523999999979</v>
      </c>
      <c r="M49" s="54">
        <v>-1484.7059999999999</v>
      </c>
      <c r="N49" s="54">
        <v>390.88299999999998</v>
      </c>
      <c r="O49" s="57">
        <f t="shared" si="5"/>
        <v>19515.934999999979</v>
      </c>
    </row>
    <row r="50" spans="1:16" s="58" customFormat="1" ht="13.7" customHeight="1">
      <c r="A50" s="5" t="s">
        <v>143</v>
      </c>
      <c r="B50" s="56">
        <v>64951.300999999999</v>
      </c>
      <c r="C50" s="54">
        <v>50209.524000000005</v>
      </c>
      <c r="D50" s="54">
        <f t="shared" si="3"/>
        <v>14741.776999999995</v>
      </c>
      <c r="E50" s="54">
        <v>-105.27300000000002</v>
      </c>
      <c r="F50" s="54">
        <v>169.26200000000003</v>
      </c>
      <c r="G50" s="54">
        <v>1175.9589999999998</v>
      </c>
      <c r="H50" s="54">
        <v>7588.8510000000006</v>
      </c>
      <c r="I50" s="54">
        <v>-358.42599999999993</v>
      </c>
      <c r="J50" s="54">
        <v>-291.47000000000003</v>
      </c>
      <c r="K50" s="54">
        <v>-560.93299999999908</v>
      </c>
      <c r="L50" s="54">
        <f t="shared" si="4"/>
        <v>20007.828999999998</v>
      </c>
      <c r="M50" s="54">
        <v>-1931.0690000000002</v>
      </c>
      <c r="N50" s="54">
        <v>355.41800000000001</v>
      </c>
      <c r="O50" s="57">
        <f t="shared" si="5"/>
        <v>17721.341999999997</v>
      </c>
      <c r="P50" s="83"/>
    </row>
    <row r="51" spans="1:16" s="58" customFormat="1" ht="13.7" customHeight="1" thickBot="1">
      <c r="A51" s="6" t="s">
        <v>144</v>
      </c>
      <c r="B51" s="56">
        <v>61486.967000000004</v>
      </c>
      <c r="C51" s="54">
        <v>48450.277999999998</v>
      </c>
      <c r="D51" s="54">
        <f t="shared" si="3"/>
        <v>13036.689000000006</v>
      </c>
      <c r="E51" s="54">
        <v>-71.23399999999998</v>
      </c>
      <c r="F51" s="54">
        <v>162.43800000000002</v>
      </c>
      <c r="G51" s="54">
        <v>1325.2909999999997</v>
      </c>
      <c r="H51" s="54">
        <v>7052.8649999999998</v>
      </c>
      <c r="I51" s="54">
        <v>-364.73699999999997</v>
      </c>
      <c r="J51" s="54">
        <v>-306.178</v>
      </c>
      <c r="K51" s="54">
        <v>-271.82300000000032</v>
      </c>
      <c r="L51" s="54">
        <f t="shared" si="4"/>
        <v>17912.729000000003</v>
      </c>
      <c r="M51" s="54">
        <v>-2105.9589999999998</v>
      </c>
      <c r="N51" s="54">
        <v>367.70000000000005</v>
      </c>
      <c r="O51" s="57">
        <f t="shared" si="5"/>
        <v>15439.070000000003</v>
      </c>
      <c r="P51" s="83"/>
    </row>
    <row r="52" spans="1:16" s="58" customFormat="1" ht="13.7" customHeight="1" thickBot="1">
      <c r="A52" s="6" t="s">
        <v>145</v>
      </c>
      <c r="B52" s="56">
        <v>59990.58</v>
      </c>
      <c r="C52" s="54">
        <v>47877.710999999996</v>
      </c>
      <c r="D52" s="54">
        <f t="shared" si="3"/>
        <v>12112.869000000006</v>
      </c>
      <c r="E52" s="54">
        <v>-59.589000000000055</v>
      </c>
      <c r="F52" s="54">
        <v>154.59300000000002</v>
      </c>
      <c r="G52" s="54">
        <v>1513.586</v>
      </c>
      <c r="H52" s="54">
        <v>7278.1340000000009</v>
      </c>
      <c r="I52" s="54">
        <v>-507.69699999999995</v>
      </c>
      <c r="J52" s="54">
        <v>-319.44900000000007</v>
      </c>
      <c r="K52" s="54">
        <v>-13.864000000000487</v>
      </c>
      <c r="L52" s="54">
        <f t="shared" si="4"/>
        <v>17131.411000000007</v>
      </c>
      <c r="M52" s="54">
        <v>-2010.8679999999999</v>
      </c>
      <c r="N52" s="54">
        <v>-17.167999999999999</v>
      </c>
      <c r="O52" s="57">
        <f t="shared" si="5"/>
        <v>15137.711000000007</v>
      </c>
      <c r="P52" s="83"/>
    </row>
    <row r="53" spans="1:16" s="58" customFormat="1" ht="13.7" customHeight="1" thickBot="1">
      <c r="A53" s="28" t="s">
        <v>146</v>
      </c>
      <c r="B53" s="59">
        <v>61381.180999999997</v>
      </c>
      <c r="C53" s="60">
        <v>49063.898000000008</v>
      </c>
      <c r="D53" s="60">
        <f t="shared" si="3"/>
        <v>12317.282999999989</v>
      </c>
      <c r="E53" s="60">
        <v>-55.793000000000006</v>
      </c>
      <c r="F53" s="60">
        <v>152.12499999999997</v>
      </c>
      <c r="G53" s="60">
        <v>1556.1609999999998</v>
      </c>
      <c r="H53" s="60">
        <v>7057.418999999999</v>
      </c>
      <c r="I53" s="60">
        <v>-488.31399999999996</v>
      </c>
      <c r="J53" s="60">
        <v>-351.28399999999999</v>
      </c>
      <c r="K53" s="60">
        <v>9.6469999999999345</v>
      </c>
      <c r="L53" s="60">
        <f t="shared" si="4"/>
        <v>17084.921999999991</v>
      </c>
      <c r="M53" s="60">
        <v>-1804.4589999999998</v>
      </c>
      <c r="N53" s="60">
        <v>-40.138999999999996</v>
      </c>
      <c r="O53" s="61">
        <f t="shared" si="5"/>
        <v>15320.601999999992</v>
      </c>
    </row>
    <row r="54" spans="1:16" s="55" customFormat="1" ht="13.7" customHeight="1" thickBot="1">
      <c r="A54" s="98" t="s">
        <v>147</v>
      </c>
      <c r="B54" s="62">
        <v>64292.688000000002</v>
      </c>
      <c r="C54" s="63">
        <v>50850.081000000006</v>
      </c>
      <c r="D54" s="63">
        <f t="shared" si="3"/>
        <v>13442.606999999996</v>
      </c>
      <c r="E54" s="63">
        <v>-43.163999999999987</v>
      </c>
      <c r="F54" s="63">
        <v>157.947</v>
      </c>
      <c r="G54" s="63">
        <v>1753.1380000000001</v>
      </c>
      <c r="H54" s="63">
        <v>7444.357</v>
      </c>
      <c r="I54" s="63">
        <v>-499.42599999999999</v>
      </c>
      <c r="J54" s="63">
        <v>-373.01499999999999</v>
      </c>
      <c r="K54" s="63">
        <v>-78.32300000000032</v>
      </c>
      <c r="L54" s="63">
        <f t="shared" si="4"/>
        <v>18297.844999999998</v>
      </c>
      <c r="M54" s="63">
        <v>-1687.8319999999999</v>
      </c>
      <c r="N54" s="63">
        <v>-22.472000000000001</v>
      </c>
      <c r="O54" s="64">
        <f t="shared" si="5"/>
        <v>16632.485000000001</v>
      </c>
    </row>
    <row r="55" spans="1:16" s="55" customFormat="1" ht="13.7" customHeight="1">
      <c r="A55" s="98" t="s">
        <v>148</v>
      </c>
      <c r="B55" s="65">
        <v>65671.691000000006</v>
      </c>
      <c r="C55" s="66">
        <v>52372.614000000001</v>
      </c>
      <c r="D55" s="66">
        <f t="shared" si="3"/>
        <v>13299.077000000005</v>
      </c>
      <c r="E55" s="66">
        <v>-34.130000000000052</v>
      </c>
      <c r="F55" s="66">
        <v>170.41399999999999</v>
      </c>
      <c r="G55" s="66">
        <v>1829.5369999999998</v>
      </c>
      <c r="H55" s="66">
        <v>8150.9809999999998</v>
      </c>
      <c r="I55" s="66">
        <v>-533.85699999999997</v>
      </c>
      <c r="J55" s="66">
        <v>-391.37700000000007</v>
      </c>
      <c r="K55" s="66">
        <v>-135.38199999999961</v>
      </c>
      <c r="L55" s="66">
        <f t="shared" si="4"/>
        <v>18696.189000000006</v>
      </c>
      <c r="M55" s="66">
        <v>-1808.5409999999999</v>
      </c>
      <c r="N55" s="66">
        <v>-32.391999999999996</v>
      </c>
      <c r="O55" s="67">
        <f t="shared" si="5"/>
        <v>16920.040000000005</v>
      </c>
    </row>
    <row r="56" spans="1:16" s="55" customFormat="1" ht="13.7" customHeight="1">
      <c r="A56" s="25" t="s">
        <v>149</v>
      </c>
      <c r="B56" s="54">
        <v>67738.385999999999</v>
      </c>
      <c r="C56" s="54">
        <v>54007.720000000008</v>
      </c>
      <c r="D56" s="54">
        <f t="shared" si="3"/>
        <v>13730.66599999999</v>
      </c>
      <c r="E56" s="54">
        <v>-12.767000000000053</v>
      </c>
      <c r="F56" s="54">
        <v>177.34899999999999</v>
      </c>
      <c r="G56" s="54">
        <v>1831.0729999999999</v>
      </c>
      <c r="H56" s="54">
        <v>7381.2130000000034</v>
      </c>
      <c r="I56" s="54">
        <v>-382.45600000000002</v>
      </c>
      <c r="J56" s="54">
        <v>-418.80799999999999</v>
      </c>
      <c r="K56" s="54">
        <v>-74.519000000001142</v>
      </c>
      <c r="L56" s="54">
        <f t="shared" si="4"/>
        <v>18569.604999999992</v>
      </c>
      <c r="M56" s="54">
        <v>-2452.6179999999995</v>
      </c>
      <c r="N56" s="54">
        <v>-13.731000000000002</v>
      </c>
      <c r="O56" s="54">
        <f t="shared" si="5"/>
        <v>16130.717999999993</v>
      </c>
    </row>
    <row r="57" spans="1:16" s="55" customFormat="1" ht="13.7" customHeight="1">
      <c r="A57" s="48" t="s">
        <v>150</v>
      </c>
      <c r="B57" s="54">
        <v>69145.282000000007</v>
      </c>
      <c r="C57" s="54">
        <v>55869.599999999999</v>
      </c>
      <c r="D57" s="54">
        <f t="shared" si="3"/>
        <v>13275.682000000008</v>
      </c>
      <c r="E57" s="54">
        <v>18.129000000000019</v>
      </c>
      <c r="F57" s="54">
        <v>181.20400000000001</v>
      </c>
      <c r="G57" s="54">
        <v>2056.5519999999997</v>
      </c>
      <c r="H57" s="54">
        <v>6614.5609999999997</v>
      </c>
      <c r="I57" s="54">
        <v>-400.29699999999997</v>
      </c>
      <c r="J57" s="54">
        <v>-393.76799999999997</v>
      </c>
      <c r="K57" s="54">
        <v>-273.26099999999951</v>
      </c>
      <c r="L57" s="54">
        <f t="shared" si="4"/>
        <v>16965.698000000011</v>
      </c>
      <c r="M57" s="54">
        <v>-2675.864</v>
      </c>
      <c r="N57" s="54">
        <v>28.3</v>
      </c>
      <c r="O57" s="54">
        <f t="shared" si="5"/>
        <v>14261.534000000012</v>
      </c>
    </row>
    <row r="58" spans="1:16" s="55" customFormat="1" ht="13.7" customHeight="1">
      <c r="A58" s="48" t="s">
        <v>151</v>
      </c>
      <c r="B58" s="54">
        <v>69302.854999999996</v>
      </c>
      <c r="C58" s="54">
        <v>57735.665000000001</v>
      </c>
      <c r="D58" s="54">
        <f t="shared" si="3"/>
        <v>11567.189999999995</v>
      </c>
      <c r="E58" s="54">
        <v>36.586999999999989</v>
      </c>
      <c r="F58" s="54">
        <v>175.16699999999997</v>
      </c>
      <c r="G58" s="54">
        <v>2038.2080000000001</v>
      </c>
      <c r="H58" s="54">
        <v>6128.9409999999989</v>
      </c>
      <c r="I58" s="54">
        <v>-435.88599999999997</v>
      </c>
      <c r="J58" s="54">
        <v>-376.9740000000001</v>
      </c>
      <c r="K58" s="54">
        <v>-362.54699999999957</v>
      </c>
      <c r="L58" s="54">
        <f t="shared" si="4"/>
        <v>14694.269999999993</v>
      </c>
      <c r="M58" s="54">
        <v>-2581.6290000000004</v>
      </c>
      <c r="N58" s="54">
        <v>85.36</v>
      </c>
      <c r="O58" s="54">
        <f t="shared" si="5"/>
        <v>12027.280999999992</v>
      </c>
    </row>
    <row r="59" spans="1:16" s="55" customFormat="1" ht="13.7" customHeight="1">
      <c r="A59" s="25" t="s">
        <v>152</v>
      </c>
      <c r="B59" s="56">
        <v>69660.11099999999</v>
      </c>
      <c r="C59" s="54">
        <v>59357.945999999996</v>
      </c>
      <c r="D59" s="54">
        <f t="shared" si="3"/>
        <v>10302.164999999994</v>
      </c>
      <c r="E59" s="54">
        <v>40.125</v>
      </c>
      <c r="F59" s="54">
        <v>170.56700000000001</v>
      </c>
      <c r="G59" s="54">
        <v>2056.991</v>
      </c>
      <c r="H59" s="54">
        <v>5033.3109999999997</v>
      </c>
      <c r="I59" s="54">
        <v>-390.05200000000002</v>
      </c>
      <c r="J59" s="54">
        <v>-332.41200000000003</v>
      </c>
      <c r="K59" s="54">
        <v>-568.38400000000001</v>
      </c>
      <c r="L59" s="54">
        <f t="shared" si="4"/>
        <v>12198.328999999992</v>
      </c>
      <c r="M59" s="54">
        <v>-2669.4969999999998</v>
      </c>
      <c r="N59" s="54">
        <v>39.628999999999998</v>
      </c>
      <c r="O59" s="57">
        <f t="shared" si="5"/>
        <v>9489.2029999999922</v>
      </c>
    </row>
    <row r="60" spans="1:16" s="55" customFormat="1" ht="13.7" customHeight="1">
      <c r="A60" s="48" t="s">
        <v>153</v>
      </c>
      <c r="B60" s="54">
        <v>68051.804999999993</v>
      </c>
      <c r="C60" s="54">
        <v>60673.690999999999</v>
      </c>
      <c r="D60" s="54">
        <f t="shared" si="3"/>
        <v>7378.1139999999941</v>
      </c>
      <c r="E60" s="54">
        <v>42.884000000000015</v>
      </c>
      <c r="F60" s="54">
        <v>167.649</v>
      </c>
      <c r="G60" s="54">
        <v>2092.0049999999997</v>
      </c>
      <c r="H60" s="54">
        <v>4734.8179999999993</v>
      </c>
      <c r="I60" s="54">
        <v>-418.92399999999998</v>
      </c>
      <c r="J60" s="54">
        <v>-318.84300000000002</v>
      </c>
      <c r="K60" s="54">
        <v>-578.70899999999983</v>
      </c>
      <c r="L60" s="54">
        <f t="shared" si="4"/>
        <v>8914.9839999999931</v>
      </c>
      <c r="M60" s="54">
        <v>-2438.4380000000001</v>
      </c>
      <c r="N60" s="54">
        <v>135.88400000000001</v>
      </c>
      <c r="O60" s="54">
        <f t="shared" si="5"/>
        <v>6340.661999999993</v>
      </c>
    </row>
    <row r="61" spans="1:16" s="55" customFormat="1" ht="13.7" customHeight="1">
      <c r="A61" s="25" t="s">
        <v>154</v>
      </c>
      <c r="B61" s="56">
        <v>67310.491000000009</v>
      </c>
      <c r="C61" s="54">
        <v>61910.118000000002</v>
      </c>
      <c r="D61" s="54">
        <f t="shared" si="3"/>
        <v>5400.3730000000069</v>
      </c>
      <c r="E61" s="54">
        <v>14.666000000000054</v>
      </c>
      <c r="F61" s="54">
        <v>165.86500000000001</v>
      </c>
      <c r="G61" s="54">
        <v>2035.625</v>
      </c>
      <c r="H61" s="54">
        <v>5717.8460000000014</v>
      </c>
      <c r="I61" s="54">
        <v>-393.35300000000001</v>
      </c>
      <c r="J61" s="54">
        <v>-410.36599999999999</v>
      </c>
      <c r="K61" s="54">
        <v>-577.30699999999979</v>
      </c>
      <c r="L61" s="54">
        <f t="shared" si="4"/>
        <v>7882.0990000000083</v>
      </c>
      <c r="M61" s="54">
        <v>-2754.2460000000001</v>
      </c>
      <c r="N61" s="54">
        <v>135.154</v>
      </c>
      <c r="O61" s="57">
        <f t="shared" si="5"/>
        <v>4992.6990000000078</v>
      </c>
    </row>
    <row r="62" spans="1:16" ht="13.7" customHeight="1">
      <c r="A62" s="48" t="s">
        <v>155</v>
      </c>
      <c r="B62" s="54">
        <v>65605.269</v>
      </c>
      <c r="C62" s="54">
        <v>62649.521999999997</v>
      </c>
      <c r="D62" s="54">
        <f t="shared" si="3"/>
        <v>2955.747000000003</v>
      </c>
      <c r="E62" s="54">
        <v>2.8139999999999077</v>
      </c>
      <c r="F62" s="54">
        <v>168.245</v>
      </c>
      <c r="G62" s="54">
        <v>2002.991</v>
      </c>
      <c r="H62" s="54">
        <v>5660.2910000000011</v>
      </c>
      <c r="I62" s="54">
        <v>-263.93099999999998</v>
      </c>
      <c r="J62" s="54">
        <v>-489.4849999999999</v>
      </c>
      <c r="K62" s="54">
        <v>-557.66100000000097</v>
      </c>
      <c r="L62" s="54">
        <f t="shared" si="4"/>
        <v>5473.0290000000032</v>
      </c>
      <c r="M62" s="54">
        <v>-2968.614</v>
      </c>
      <c r="N62" s="54">
        <v>88.914000000000001</v>
      </c>
      <c r="O62" s="54">
        <f t="shared" si="5"/>
        <v>2415.5010000000029</v>
      </c>
    </row>
    <row r="63" spans="1:16" ht="13.7" customHeight="1">
      <c r="A63" s="48" t="s">
        <v>156</v>
      </c>
      <c r="B63" s="54">
        <v>64545.972999999991</v>
      </c>
      <c r="C63" s="54">
        <v>63283.981999999996</v>
      </c>
      <c r="D63" s="54">
        <f t="shared" si="3"/>
        <v>1261.9909999999945</v>
      </c>
      <c r="E63" s="54">
        <v>5.5769999999999413</v>
      </c>
      <c r="F63" s="54">
        <v>163.184</v>
      </c>
      <c r="G63" s="54">
        <v>1988.223</v>
      </c>
      <c r="H63" s="54">
        <v>6005.7309999999989</v>
      </c>
      <c r="I63" s="54">
        <v>-238.67799999999997</v>
      </c>
      <c r="J63" s="54">
        <v>-623.06399999999985</v>
      </c>
      <c r="K63" s="54">
        <v>-502.84200000000055</v>
      </c>
      <c r="L63" s="54">
        <f t="shared" si="4"/>
        <v>4083.6759999999922</v>
      </c>
      <c r="M63" s="54">
        <v>-3057.1649999999995</v>
      </c>
      <c r="N63" s="54">
        <v>198.71700000000001</v>
      </c>
      <c r="O63" s="54">
        <f t="shared" si="5"/>
        <v>827.79399999999271</v>
      </c>
    </row>
    <row r="64" spans="1:16" ht="13.7" customHeight="1">
      <c r="A64" s="102" t="s">
        <v>157</v>
      </c>
      <c r="B64" s="54">
        <v>64411.46699999999</v>
      </c>
      <c r="C64" s="54">
        <v>63578.724000000002</v>
      </c>
      <c r="D64" s="54">
        <f t="shared" si="3"/>
        <v>832.74299999998766</v>
      </c>
      <c r="E64" s="54">
        <v>9.6359999999999673</v>
      </c>
      <c r="F64" s="54">
        <v>155.50799999999998</v>
      </c>
      <c r="G64" s="54">
        <v>2017.818</v>
      </c>
      <c r="H64" s="54">
        <v>5836.5509999999995</v>
      </c>
      <c r="I64" s="54">
        <v>-184.82300000000004</v>
      </c>
      <c r="J64" s="54">
        <v>-738.65499999999997</v>
      </c>
      <c r="K64" s="54">
        <v>-915.89900000000034</v>
      </c>
      <c r="L64" s="54">
        <f t="shared" si="4"/>
        <v>2977.2429999999868</v>
      </c>
      <c r="M64" s="54">
        <v>-3363.5250000000005</v>
      </c>
      <c r="N64" s="54">
        <v>72.128999999999991</v>
      </c>
      <c r="O64" s="54">
        <f t="shared" si="5"/>
        <v>-458.41100000001381</v>
      </c>
    </row>
    <row r="65" spans="1:17" ht="13.7" customHeight="1">
      <c r="A65" s="48" t="s">
        <v>158</v>
      </c>
      <c r="B65" s="54">
        <v>63307.785000000003</v>
      </c>
      <c r="C65" s="54">
        <v>63808.933000000005</v>
      </c>
      <c r="D65" s="54">
        <f t="shared" si="3"/>
        <v>-501.14800000000105</v>
      </c>
      <c r="E65" s="54">
        <v>12.257999999999981</v>
      </c>
      <c r="F65" s="54">
        <v>146.12099999999998</v>
      </c>
      <c r="G65" s="54">
        <v>2036.2429999999999</v>
      </c>
      <c r="H65" s="54">
        <v>5043.2239999999993</v>
      </c>
      <c r="I65" s="54">
        <v>-158.76000000000002</v>
      </c>
      <c r="J65" s="54">
        <v>-736.92199999999991</v>
      </c>
      <c r="K65" s="54">
        <v>-978.21900000000096</v>
      </c>
      <c r="L65" s="54">
        <f t="shared" si="4"/>
        <v>790.31099999999697</v>
      </c>
      <c r="M65" s="54">
        <v>-3100.2640000000001</v>
      </c>
      <c r="N65" s="54">
        <v>89.504000000000019</v>
      </c>
      <c r="O65" s="54">
        <f t="shared" si="5"/>
        <v>-2399.4570000000031</v>
      </c>
    </row>
    <row r="66" spans="1:17" ht="13.7" customHeight="1">
      <c r="A66" s="48" t="s">
        <v>159</v>
      </c>
      <c r="B66" s="54">
        <v>63768.189000000006</v>
      </c>
      <c r="C66" s="54">
        <v>64839.054999999993</v>
      </c>
      <c r="D66" s="54">
        <f t="shared" si="3"/>
        <v>-1070.8659999999873</v>
      </c>
      <c r="E66" s="54">
        <v>11.548000000000002</v>
      </c>
      <c r="F66" s="54">
        <v>148.87599999999998</v>
      </c>
      <c r="G66" s="54">
        <v>1900.6889999999999</v>
      </c>
      <c r="H66" s="54">
        <v>4222.0960000000005</v>
      </c>
      <c r="I66" s="54">
        <v>-119.19800000000004</v>
      </c>
      <c r="J66" s="54">
        <v>-771.13899999999978</v>
      </c>
      <c r="K66" s="54">
        <v>-1236.2259999999997</v>
      </c>
      <c r="L66" s="54">
        <f t="shared" si="4"/>
        <v>-715.5979999999862</v>
      </c>
      <c r="M66" s="54">
        <v>-3085.3740000000003</v>
      </c>
      <c r="N66" s="54">
        <v>114.22799999999999</v>
      </c>
      <c r="O66" s="54">
        <f t="shared" si="5"/>
        <v>-3915.1999999999866</v>
      </c>
    </row>
    <row r="67" spans="1:17" ht="13.7" customHeight="1">
      <c r="A67" s="48" t="s">
        <v>160</v>
      </c>
      <c r="B67" s="54">
        <v>64728.785999999993</v>
      </c>
      <c r="C67" s="54">
        <v>66239.361999999994</v>
      </c>
      <c r="D67" s="54">
        <f t="shared" si="3"/>
        <v>-1510.5760000000009</v>
      </c>
      <c r="E67" s="54">
        <v>19.647999999999968</v>
      </c>
      <c r="F67" s="54">
        <v>144.88999999999999</v>
      </c>
      <c r="G67" s="54">
        <v>1854.595</v>
      </c>
      <c r="H67" s="54">
        <v>4122.7540000000008</v>
      </c>
      <c r="I67" s="54">
        <v>-109.51800000000003</v>
      </c>
      <c r="J67" s="54">
        <v>-762.8119999999999</v>
      </c>
      <c r="K67" s="54">
        <v>-1284.4469999999992</v>
      </c>
      <c r="L67" s="54">
        <f t="shared" si="4"/>
        <v>-1234.655999999999</v>
      </c>
      <c r="M67" s="54">
        <v>-3041.4890000000005</v>
      </c>
      <c r="N67" s="54">
        <v>32.960999999999999</v>
      </c>
      <c r="O67" s="54">
        <f t="shared" si="5"/>
        <v>-4309.1059999999998</v>
      </c>
      <c r="P67" s="96"/>
      <c r="Q67" s="96"/>
    </row>
    <row r="68" spans="1:17" ht="13.7" customHeight="1">
      <c r="A68" s="48" t="s">
        <v>161</v>
      </c>
      <c r="B68" s="54">
        <v>65653.040999999997</v>
      </c>
      <c r="C68" s="54">
        <v>67526.028999999995</v>
      </c>
      <c r="D68" s="54">
        <f t="shared" si="3"/>
        <v>-1872.9879999999976</v>
      </c>
      <c r="E68" s="54">
        <v>13.65100000000001</v>
      </c>
      <c r="F68" s="54">
        <v>143.779</v>
      </c>
      <c r="G68" s="54">
        <v>1896.1379999999999</v>
      </c>
      <c r="H68" s="54">
        <v>4017.8579999999993</v>
      </c>
      <c r="I68" s="54">
        <v>-105.39100000000002</v>
      </c>
      <c r="J68" s="54">
        <v>-749.00900000000013</v>
      </c>
      <c r="K68" s="54">
        <v>-1314.0009999999993</v>
      </c>
      <c r="L68" s="54">
        <f t="shared" si="4"/>
        <v>-1762.2389999999973</v>
      </c>
      <c r="M68" s="54">
        <v>-2688.8590000000004</v>
      </c>
      <c r="N68" s="54">
        <v>59.784999999999989</v>
      </c>
      <c r="O68" s="54">
        <f t="shared" si="5"/>
        <v>-4510.882999999998</v>
      </c>
    </row>
    <row r="69" spans="1:17" ht="13.7" customHeight="1">
      <c r="A69" s="48" t="s">
        <v>162</v>
      </c>
      <c r="B69" s="54">
        <v>66764.235000000001</v>
      </c>
      <c r="C69" s="54">
        <v>68004.410999999993</v>
      </c>
      <c r="D69" s="54">
        <f t="shared" si="3"/>
        <v>-1240.1759999999922</v>
      </c>
      <c r="E69" s="54">
        <v>-3.032000000000096</v>
      </c>
      <c r="F69" s="54">
        <v>148.31200000000001</v>
      </c>
      <c r="G69" s="54">
        <v>1820.8630000000001</v>
      </c>
      <c r="H69" s="54">
        <v>4237.1620000000021</v>
      </c>
      <c r="I69" s="54">
        <v>-119.88600000000002</v>
      </c>
      <c r="J69" s="54">
        <v>-768.34099999999989</v>
      </c>
      <c r="K69" s="54">
        <v>-1655.6699999999983</v>
      </c>
      <c r="L69" s="54">
        <f t="shared" si="4"/>
        <v>-1222.4939999999888</v>
      </c>
      <c r="M69" s="54">
        <v>-2646.665</v>
      </c>
      <c r="N69" s="54">
        <v>59.184000000000005</v>
      </c>
      <c r="O69" s="54">
        <f t="shared" si="5"/>
        <v>-3928.3429999999889</v>
      </c>
    </row>
    <row r="70" spans="1:17" ht="13.7" customHeight="1">
      <c r="A70" s="25" t="s">
        <v>163</v>
      </c>
      <c r="B70" s="56">
        <v>67370.913</v>
      </c>
      <c r="C70" s="54">
        <v>68489.565000000002</v>
      </c>
      <c r="D70" s="54">
        <f t="shared" si="3"/>
        <v>-1118.6520000000019</v>
      </c>
      <c r="E70" s="54">
        <v>-20.550999999999988</v>
      </c>
      <c r="F70" s="54">
        <v>137.02500000000001</v>
      </c>
      <c r="G70" s="54">
        <v>1735.6270000000002</v>
      </c>
      <c r="H70" s="54">
        <v>4612.9309999999987</v>
      </c>
      <c r="I70" s="54">
        <v>-159.37999999999997</v>
      </c>
      <c r="J70" s="54">
        <v>-768.65100000000007</v>
      </c>
      <c r="K70" s="54">
        <v>-1587.2240000000002</v>
      </c>
      <c r="L70" s="54">
        <f t="shared" si="4"/>
        <v>-640.12900000000354</v>
      </c>
      <c r="M70" s="54">
        <v>-2558.6049999999996</v>
      </c>
      <c r="N70" s="54">
        <v>41.151000000000003</v>
      </c>
      <c r="O70" s="57">
        <f t="shared" si="5"/>
        <v>-3239.8850000000029</v>
      </c>
    </row>
    <row r="71" spans="1:17" ht="13.7" customHeight="1">
      <c r="A71" s="48" t="s">
        <v>164</v>
      </c>
      <c r="B71" s="54">
        <v>68323.315000000002</v>
      </c>
      <c r="C71" s="54">
        <v>69045.888999999996</v>
      </c>
      <c r="D71" s="54">
        <f t="shared" ref="D71" si="6">+B71-C71</f>
        <v>-722.57399999999325</v>
      </c>
      <c r="E71" s="54">
        <v>-70.299999999999955</v>
      </c>
      <c r="F71" s="54">
        <v>142.79000000000002</v>
      </c>
      <c r="G71" s="54">
        <v>1685.7320000000002</v>
      </c>
      <c r="H71" s="54">
        <v>4626.8390000000009</v>
      </c>
      <c r="I71" s="54">
        <v>-162.244</v>
      </c>
      <c r="J71" s="54">
        <v>-786.25199999999973</v>
      </c>
      <c r="K71" s="54">
        <v>-1819.7749999999996</v>
      </c>
      <c r="L71" s="54">
        <f t="shared" ref="L71" si="7">+D71+E71+F71-G71+H71+I71+J71+K71</f>
        <v>-477.24799999999209</v>
      </c>
      <c r="M71" s="54">
        <v>-2495.2639999999997</v>
      </c>
      <c r="N71" s="54">
        <v>95.284999999999997</v>
      </c>
      <c r="O71" s="54">
        <f t="shared" ref="O71" si="8">+L71+M71-N71</f>
        <v>-3067.7969999999914</v>
      </c>
    </row>
    <row r="72" spans="1:17" ht="13.7" customHeight="1">
      <c r="A72" s="48" t="s">
        <v>165</v>
      </c>
      <c r="B72" s="54">
        <v>69336.28</v>
      </c>
      <c r="C72" s="54">
        <v>69595.217999999993</v>
      </c>
      <c r="D72" s="54">
        <f t="shared" ref="D72" si="9">+B72-C72</f>
        <v>-258.93799999999464</v>
      </c>
      <c r="E72" s="54">
        <v>-84.406000000000006</v>
      </c>
      <c r="F72" s="54">
        <v>148.637</v>
      </c>
      <c r="G72" s="54">
        <v>1626.174</v>
      </c>
      <c r="H72" s="54">
        <v>5102.4509999999991</v>
      </c>
      <c r="I72" s="54">
        <v>-208.47299999999996</v>
      </c>
      <c r="J72" s="54">
        <v>-824.8</v>
      </c>
      <c r="K72" s="54">
        <v>-2003.6209999999992</v>
      </c>
      <c r="L72" s="54">
        <f t="shared" ref="L72" si="10">+D72+E72+F72-G72+H72+I72+J72+K72</f>
        <v>244.67600000000493</v>
      </c>
      <c r="M72" s="54">
        <v>-2163.027</v>
      </c>
      <c r="N72" s="54">
        <v>111.26199999999999</v>
      </c>
      <c r="O72" s="54">
        <f t="shared" ref="O72" si="11">+L72+M72-N72</f>
        <v>-2029.6129999999951</v>
      </c>
    </row>
    <row r="73" spans="1:17" ht="13.7" customHeight="1">
      <c r="A73" s="48" t="s">
        <v>166</v>
      </c>
      <c r="B73" s="54">
        <v>69732.986999999994</v>
      </c>
      <c r="C73" s="54">
        <v>70527.369000000006</v>
      </c>
      <c r="D73" s="54">
        <f t="shared" ref="D73" si="12">+B73-C73</f>
        <v>-794.38200000001234</v>
      </c>
      <c r="E73" s="54">
        <v>-98.665999999999968</v>
      </c>
      <c r="F73" s="54">
        <v>150.071</v>
      </c>
      <c r="G73" s="54">
        <v>1579.9660000000001</v>
      </c>
      <c r="H73" s="54">
        <v>5496.6899999999987</v>
      </c>
      <c r="I73" s="54">
        <v>-204.52300000000002</v>
      </c>
      <c r="J73" s="54">
        <v>-831.80799999999988</v>
      </c>
      <c r="K73" s="54">
        <v>-2204.7739999999994</v>
      </c>
      <c r="L73" s="54">
        <f t="shared" ref="L73" si="13">+D73+E73+F73-G73+H73+I73+J73+K73</f>
        <v>-67.358000000013362</v>
      </c>
      <c r="M73" s="54">
        <v>-2137.65</v>
      </c>
      <c r="N73" s="54">
        <v>89.155999999999977</v>
      </c>
      <c r="O73" s="54">
        <f t="shared" ref="O73" si="14">+L73+M73-N73</f>
        <v>-2294.1640000000134</v>
      </c>
    </row>
    <row r="74" spans="1:17" s="96" customFormat="1" ht="13.7" customHeight="1">
      <c r="A74" s="48" t="s">
        <v>167</v>
      </c>
      <c r="B74" s="54">
        <v>71406.948999999993</v>
      </c>
      <c r="C74" s="54">
        <v>71575.69</v>
      </c>
      <c r="D74" s="54">
        <f t="shared" ref="D74" si="15">+B74-C74</f>
        <v>-168.74100000000908</v>
      </c>
      <c r="E74" s="54">
        <v>-119.80099999999999</v>
      </c>
      <c r="F74" s="54">
        <v>153.46</v>
      </c>
      <c r="G74" s="54">
        <v>1436.521</v>
      </c>
      <c r="H74" s="54">
        <v>5993.5190000000011</v>
      </c>
      <c r="I74" s="54">
        <v>-195.96</v>
      </c>
      <c r="J74" s="54">
        <v>-847.62400000000014</v>
      </c>
      <c r="K74" s="54">
        <v>-2190.4459999999999</v>
      </c>
      <c r="L74" s="54">
        <f t="shared" ref="L74" si="16">+D74+E74+F74-G74+H74+I74+J74+K74</f>
        <v>1187.8859999999918</v>
      </c>
      <c r="M74" s="54">
        <v>-2165.37</v>
      </c>
      <c r="N74" s="54">
        <v>109.35099999999998</v>
      </c>
      <c r="O74" s="54">
        <f t="shared" ref="O74" si="17">+L74+M74-N74</f>
        <v>-1086.835000000008</v>
      </c>
    </row>
    <row r="75" spans="1:17" ht="13.7" customHeight="1">
      <c r="A75" s="48" t="s">
        <v>168</v>
      </c>
      <c r="B75" s="54">
        <v>71592.790999999997</v>
      </c>
      <c r="C75" s="54">
        <v>72637.410999999993</v>
      </c>
      <c r="D75" s="54">
        <f t="shared" ref="D75" si="18">+B75-C75</f>
        <v>-1044.6199999999953</v>
      </c>
      <c r="E75" s="54">
        <v>-120.08299999999997</v>
      </c>
      <c r="F75" s="54">
        <v>155.36699999999999</v>
      </c>
      <c r="G75" s="54">
        <v>1277.4749999999999</v>
      </c>
      <c r="H75" s="54">
        <v>5714.2420000000002</v>
      </c>
      <c r="I75" s="54">
        <v>-166.53599999999997</v>
      </c>
      <c r="J75" s="54">
        <v>-856.60300000000018</v>
      </c>
      <c r="K75" s="54">
        <v>-2273.3659999999995</v>
      </c>
      <c r="L75" s="54">
        <f t="shared" ref="L75" si="19">+D75+E75+F75-G75+H75+I75+J75+K75</f>
        <v>130.92600000000539</v>
      </c>
      <c r="M75" s="54">
        <v>-1966.098</v>
      </c>
      <c r="N75" s="54">
        <v>66.310999999999993</v>
      </c>
      <c r="O75" s="54">
        <f t="shared" ref="O75" si="20">+L75+M75-N75</f>
        <v>-1901.4829999999945</v>
      </c>
    </row>
    <row r="76" spans="1:17" ht="13.7" customHeight="1">
      <c r="A76" s="48" t="s">
        <v>169</v>
      </c>
      <c r="B76" s="54">
        <v>71662.021999999997</v>
      </c>
      <c r="C76" s="54">
        <v>72990.709000000003</v>
      </c>
      <c r="D76" s="54">
        <f t="shared" ref="D76" si="21">+B76-C76</f>
        <v>-1328.6870000000054</v>
      </c>
      <c r="E76" s="54">
        <v>-145.08300000000003</v>
      </c>
      <c r="F76" s="54">
        <v>158.113</v>
      </c>
      <c r="G76" s="54">
        <v>1375.7280000000001</v>
      </c>
      <c r="H76" s="54">
        <v>6183.3700000000008</v>
      </c>
      <c r="I76" s="54">
        <v>-163.48599999999993</v>
      </c>
      <c r="J76" s="54">
        <v>-863.23400000000004</v>
      </c>
      <c r="K76" s="54">
        <v>-2446.4710000000005</v>
      </c>
      <c r="L76" s="54">
        <f t="shared" ref="L76" si="22">+D76+E76+F76-G76+H76+I76+J76+K76</f>
        <v>18.793999999994867</v>
      </c>
      <c r="M76" s="54">
        <v>-2205.6</v>
      </c>
      <c r="N76" s="54">
        <v>30.259999999999998</v>
      </c>
      <c r="O76" s="54">
        <f t="shared" ref="O76" si="23">+L76+M76-N76</f>
        <v>-2217.0660000000053</v>
      </c>
    </row>
    <row r="77" spans="1:17" ht="13.7" customHeight="1">
      <c r="A77" s="48" t="s">
        <v>170</v>
      </c>
      <c r="B77" s="54">
        <v>71716.528000000006</v>
      </c>
      <c r="C77" s="54">
        <v>72798.420000000013</v>
      </c>
      <c r="D77" s="54">
        <f t="shared" ref="D77" si="24">+B77-C77</f>
        <v>-1081.8920000000071</v>
      </c>
      <c r="E77" s="54">
        <v>-162.726</v>
      </c>
      <c r="F77" s="54">
        <v>163.33100000000002</v>
      </c>
      <c r="G77" s="54">
        <v>1501.1689999999999</v>
      </c>
      <c r="H77" s="54">
        <v>5767.92</v>
      </c>
      <c r="I77" s="54">
        <v>-168.12200000000001</v>
      </c>
      <c r="J77" s="54">
        <v>-913.85200000000009</v>
      </c>
      <c r="K77" s="54">
        <v>-2262.8429999999998</v>
      </c>
      <c r="L77" s="54">
        <f t="shared" ref="L77" si="25">+D77+E77+F77-G77+H77+I77+J77+K77</f>
        <v>-159.35300000000643</v>
      </c>
      <c r="M77" s="54">
        <v>-2035.11</v>
      </c>
      <c r="N77" s="54">
        <v>8.7079999999999984</v>
      </c>
      <c r="O77" s="54">
        <f t="shared" ref="O77" si="26">+L77+M77-N77</f>
        <v>-2203.1710000000062</v>
      </c>
    </row>
    <row r="78" spans="1:17" ht="13.7" customHeight="1">
      <c r="A78" s="48" t="s">
        <v>171</v>
      </c>
      <c r="B78" s="54">
        <v>71155.165000000008</v>
      </c>
      <c r="C78" s="54">
        <v>72817.438000000009</v>
      </c>
      <c r="D78" s="54">
        <f t="shared" ref="D78" si="27">+B78-C78</f>
        <v>-1662.273000000001</v>
      </c>
      <c r="E78" s="54">
        <v>-180.76100000000002</v>
      </c>
      <c r="F78" s="54">
        <v>312.51</v>
      </c>
      <c r="G78" s="54">
        <v>1556.9609999999998</v>
      </c>
      <c r="H78" s="54">
        <v>6102.8369999999986</v>
      </c>
      <c r="I78" s="54">
        <v>-188.47899999999998</v>
      </c>
      <c r="J78" s="54">
        <v>-960.91799999999989</v>
      </c>
      <c r="K78" s="54">
        <v>-2601.6820000000002</v>
      </c>
      <c r="L78" s="54">
        <f t="shared" ref="L78" si="28">+D78+E78+F78-G78+H78+I78+J78+K78</f>
        <v>-735.72700000000191</v>
      </c>
      <c r="M78" s="54">
        <v>-1814.2519999999997</v>
      </c>
      <c r="N78" s="54">
        <v>-53.480999999999995</v>
      </c>
      <c r="O78" s="54">
        <f t="shared" ref="O78" si="29">+L78+M78-N78</f>
        <v>-2496.4980000000014</v>
      </c>
    </row>
    <row r="79" spans="1:17" ht="13.7" customHeight="1">
      <c r="A79" s="48" t="s">
        <v>175</v>
      </c>
      <c r="B79" s="54">
        <v>71500.665999999997</v>
      </c>
      <c r="C79" s="54">
        <v>73795.089000000007</v>
      </c>
      <c r="D79" s="54">
        <f t="shared" ref="D79" si="30">+B79-C79</f>
        <v>-2294.4230000000098</v>
      </c>
      <c r="E79" s="54">
        <v>-204.60400000000001</v>
      </c>
      <c r="F79" s="54">
        <v>316.61099999999999</v>
      </c>
      <c r="G79" s="54">
        <v>1607.6299999999999</v>
      </c>
      <c r="H79" s="54">
        <v>6470.6980000000021</v>
      </c>
      <c r="I79" s="54">
        <v>-224.328</v>
      </c>
      <c r="J79" s="54">
        <v>-1021.6130000000001</v>
      </c>
      <c r="K79" s="54">
        <v>-2485.6709999999998</v>
      </c>
      <c r="L79" s="54">
        <f t="shared" ref="L79" si="31">+D79+E79+F79-G79+H79+I79+J79+K79</f>
        <v>-1050.9600000000071</v>
      </c>
      <c r="M79" s="54">
        <v>-1862.7280000000003</v>
      </c>
      <c r="N79" s="54">
        <v>-31.402999999999999</v>
      </c>
      <c r="O79" s="54">
        <f t="shared" ref="O79" si="32">+L79+M79-N79</f>
        <v>-2882.2850000000076</v>
      </c>
    </row>
    <row r="80" spans="1:17" s="96" customFormat="1" ht="13.7" customHeight="1">
      <c r="A80" s="48" t="s">
        <v>176</v>
      </c>
      <c r="B80" s="54">
        <v>72849.271000000008</v>
      </c>
      <c r="C80" s="54">
        <v>74989.09</v>
      </c>
      <c r="D80" s="54">
        <f t="shared" ref="D80" si="33">+B80-C80</f>
        <v>-2139.8189999999886</v>
      </c>
      <c r="E80" s="54">
        <v>-209.03700000000003</v>
      </c>
      <c r="F80" s="54">
        <v>318.56600000000003</v>
      </c>
      <c r="G80" s="54">
        <v>1822.8490000000002</v>
      </c>
      <c r="H80" s="54">
        <v>6243.5429999999997</v>
      </c>
      <c r="I80" s="54">
        <v>-220.93600000000004</v>
      </c>
      <c r="J80" s="54">
        <v>-1086.8799999999999</v>
      </c>
      <c r="K80" s="54">
        <v>-2281.1269999999995</v>
      </c>
      <c r="L80" s="54">
        <f t="shared" ref="L80" si="34">+D80+E80+F80-G80+H80+I80+J80+K80</f>
        <v>-1198.5389999999891</v>
      </c>
      <c r="M80" s="54">
        <v>-1709.5840000000001</v>
      </c>
      <c r="N80" s="54">
        <v>-22.259</v>
      </c>
      <c r="O80" s="54">
        <f t="shared" ref="O80" si="35">+L80+M80-N80</f>
        <v>-2885.8639999999891</v>
      </c>
    </row>
    <row r="81" spans="1:16" ht="13.7" customHeight="1">
      <c r="A81" s="48" t="s">
        <v>177</v>
      </c>
      <c r="B81" s="54">
        <v>75564.588999999993</v>
      </c>
      <c r="C81" s="54">
        <v>77730.376000000004</v>
      </c>
      <c r="D81" s="54">
        <f t="shared" ref="D81" si="36">+B81-C81</f>
        <v>-2165.7870000000112</v>
      </c>
      <c r="E81" s="54">
        <v>-220.46000000000004</v>
      </c>
      <c r="F81" s="54">
        <v>320.08399999999995</v>
      </c>
      <c r="G81" s="54">
        <v>1671.8930000000003</v>
      </c>
      <c r="H81" s="54">
        <v>6129.1279999999988</v>
      </c>
      <c r="I81" s="54">
        <v>-207.39499999999998</v>
      </c>
      <c r="J81" s="54">
        <v>-1139.829</v>
      </c>
      <c r="K81" s="54">
        <v>-2797.8140000000003</v>
      </c>
      <c r="L81" s="54">
        <f t="shared" ref="L81" si="37">+D81+E81+F81-G81+H81+I81+J81+K81</f>
        <v>-1753.9660000000129</v>
      </c>
      <c r="M81" s="54">
        <v>-1771.6709999999998</v>
      </c>
      <c r="N81" s="54">
        <v>2.879999999999999</v>
      </c>
      <c r="O81" s="54">
        <f t="shared" ref="O81" si="38">+L81+M81-N81</f>
        <v>-3528.5170000000126</v>
      </c>
      <c r="P81" s="96"/>
    </row>
    <row r="82" spans="1:16" ht="13.7" customHeight="1">
      <c r="A82" s="48" t="s">
        <v>178</v>
      </c>
      <c r="B82" s="54">
        <v>77864.353000000003</v>
      </c>
      <c r="C82" s="54">
        <v>79784.516000000003</v>
      </c>
      <c r="D82" s="54">
        <f t="shared" ref="D82" si="39">+B82-C82</f>
        <v>-1920.1630000000005</v>
      </c>
      <c r="E82" s="54">
        <v>-230.33999999999997</v>
      </c>
      <c r="F82" s="54">
        <v>308.495</v>
      </c>
      <c r="G82" s="54">
        <v>1622.5700000000002</v>
      </c>
      <c r="H82" s="54">
        <v>6312.9389999999994</v>
      </c>
      <c r="I82" s="54">
        <v>-197.08499999999998</v>
      </c>
      <c r="J82" s="54">
        <v>-1195.3919999999998</v>
      </c>
      <c r="K82" s="54">
        <v>-2666.4760000000006</v>
      </c>
      <c r="L82" s="54">
        <f t="shared" ref="L82" si="40">+D82+E82+F82-G82+H82+I82+J82+K82</f>
        <v>-1210.5920000000019</v>
      </c>
      <c r="M82" s="54">
        <v>-1723.6110000000001</v>
      </c>
      <c r="N82" s="54">
        <v>40.584000000000003</v>
      </c>
      <c r="O82" s="54">
        <f t="shared" ref="O82" si="41">+L82+M82-N82</f>
        <v>-2974.7870000000021</v>
      </c>
    </row>
    <row r="83" spans="1:16" s="96" customFormat="1" ht="13.7" customHeight="1">
      <c r="A83" s="48" t="s">
        <v>179</v>
      </c>
      <c r="B83" s="54">
        <v>79868.282999999996</v>
      </c>
      <c r="C83" s="54">
        <v>81921.546000000002</v>
      </c>
      <c r="D83" s="54">
        <f t="shared" ref="D83" si="42">+B83-C83</f>
        <v>-2053.2630000000063</v>
      </c>
      <c r="E83" s="54">
        <v>-228.07500000000002</v>
      </c>
      <c r="F83" s="54">
        <v>308.67599999999999</v>
      </c>
      <c r="G83" s="54">
        <v>1553.499</v>
      </c>
      <c r="H83" s="54">
        <v>6211.0839999999989</v>
      </c>
      <c r="I83" s="54">
        <v>-177.49700000000001</v>
      </c>
      <c r="J83" s="54">
        <v>-1251.3629999999998</v>
      </c>
      <c r="K83" s="54">
        <v>-2929.7200000000003</v>
      </c>
      <c r="L83" s="54">
        <f t="shared" ref="L83" si="43">+D83+E83+F83-G83+H83+I83+J83+K83</f>
        <v>-1673.6570000000074</v>
      </c>
      <c r="M83" s="54">
        <v>-1625.9939999999997</v>
      </c>
      <c r="N83" s="54">
        <v>99.891000000000005</v>
      </c>
      <c r="O83" s="54">
        <f t="shared" ref="O83" si="44">+L83+M83-N83</f>
        <v>-3399.5420000000072</v>
      </c>
    </row>
    <row r="84" spans="1:16" s="96" customFormat="1" ht="13.7" customHeight="1">
      <c r="A84" s="48" t="s">
        <v>180</v>
      </c>
      <c r="B84" s="54">
        <v>81739.131999999998</v>
      </c>
      <c r="C84" s="54">
        <v>83717.008000000002</v>
      </c>
      <c r="D84" s="54">
        <f t="shared" ref="D84" si="45">+B84-C84</f>
        <v>-1977.8760000000038</v>
      </c>
      <c r="E84" s="54">
        <v>-243.32400000000001</v>
      </c>
      <c r="F84" s="54">
        <v>317.06999999999994</v>
      </c>
      <c r="G84" s="54">
        <v>1457.1580000000001</v>
      </c>
      <c r="H84" s="54">
        <v>5982.976999999999</v>
      </c>
      <c r="I84" s="54">
        <v>-154.27699999999999</v>
      </c>
      <c r="J84" s="54">
        <v>-1301.5020000000002</v>
      </c>
      <c r="K84" s="54">
        <v>-3127.9280000000003</v>
      </c>
      <c r="L84" s="54">
        <f t="shared" ref="L84" si="46">+D84+E84+F84-G84+H84+I84+J84+K84</f>
        <v>-1962.0180000000057</v>
      </c>
      <c r="M84" s="54">
        <v>-1547.8779999999999</v>
      </c>
      <c r="N84" s="54">
        <v>91.185000000000002</v>
      </c>
      <c r="O84" s="54">
        <f t="shared" ref="O84" si="47">+L84+M84-N84</f>
        <v>-3601.0810000000056</v>
      </c>
    </row>
    <row r="85" spans="1:16" ht="13.7" customHeight="1">
      <c r="A85" s="48" t="s">
        <v>181</v>
      </c>
      <c r="B85" s="54">
        <v>82971.781000000003</v>
      </c>
      <c r="C85" s="54">
        <v>84724.145000000004</v>
      </c>
      <c r="D85" s="54">
        <f t="shared" ref="D85" si="48">+B85-C85</f>
        <v>-1752.3640000000014</v>
      </c>
      <c r="E85" s="54">
        <v>-231.87900000000002</v>
      </c>
      <c r="F85" s="54">
        <v>329.63</v>
      </c>
      <c r="G85" s="54">
        <v>1506.883</v>
      </c>
      <c r="H85" s="54">
        <v>5567.1389999999992</v>
      </c>
      <c r="I85" s="54">
        <v>-131.10299999999998</v>
      </c>
      <c r="J85" s="54">
        <v>-1378.88</v>
      </c>
      <c r="K85" s="54">
        <v>-2930.3669999999993</v>
      </c>
      <c r="L85" s="54">
        <f t="shared" ref="L85" si="49">+D85+E85+F85-G85+H85+I85+J85+K85</f>
        <v>-2034.7070000000012</v>
      </c>
      <c r="M85" s="54">
        <v>-1529.2059999999999</v>
      </c>
      <c r="N85" s="54">
        <v>68.538000000000011</v>
      </c>
      <c r="O85" s="54">
        <f t="shared" ref="O85" si="50">+L85+M85-N85</f>
        <v>-3632.4510000000014</v>
      </c>
    </row>
    <row r="86" spans="1:16" s="96" customFormat="1" ht="13.7" customHeight="1">
      <c r="A86" s="48" t="s">
        <v>182</v>
      </c>
      <c r="B86" s="54">
        <v>85168.455000000002</v>
      </c>
      <c r="C86" s="54">
        <v>86823.066999999995</v>
      </c>
      <c r="D86" s="54">
        <f t="shared" ref="D86" si="51">+B86-C86</f>
        <v>-1654.6119999999937</v>
      </c>
      <c r="E86" s="54">
        <v>-223.46899999999999</v>
      </c>
      <c r="F86" s="54">
        <v>339.16800000000001</v>
      </c>
      <c r="G86" s="54">
        <v>1578.3400000000001</v>
      </c>
      <c r="H86" s="54">
        <v>5517.4539999999997</v>
      </c>
      <c r="I86" s="54">
        <v>-123.87399999999997</v>
      </c>
      <c r="J86" s="54">
        <v>-1449.721</v>
      </c>
      <c r="K86" s="54">
        <v>-2983.8819999999996</v>
      </c>
      <c r="L86" s="54">
        <f t="shared" ref="L86" si="52">+D86+E86+F86-G86+H86+I86+J86+K86</f>
        <v>-2157.2759999999935</v>
      </c>
      <c r="M86" s="54">
        <v>-1615.2670000000001</v>
      </c>
      <c r="N86" s="54">
        <v>58.390000000000008</v>
      </c>
      <c r="O86" s="54">
        <f t="shared" ref="O86" si="53">+L86+M86-N86</f>
        <v>-3830.9329999999932</v>
      </c>
    </row>
    <row r="87" spans="1:16" s="96" customFormat="1" ht="13.7" customHeight="1">
      <c r="A87" s="48" t="s">
        <v>183</v>
      </c>
      <c r="B87" s="54">
        <v>86860.297000000006</v>
      </c>
      <c r="C87" s="54">
        <v>88171.9</v>
      </c>
      <c r="D87" s="54">
        <f t="shared" ref="D87" si="54">+B87-C87</f>
        <v>-1311.6029999999882</v>
      </c>
      <c r="E87" s="54">
        <v>-224.64700000000002</v>
      </c>
      <c r="F87" s="54">
        <v>347.87099999999998</v>
      </c>
      <c r="G87" s="54">
        <v>1579.7980000000002</v>
      </c>
      <c r="H87" s="54">
        <v>5691.8319999999994</v>
      </c>
      <c r="I87" s="54">
        <v>-117.56199999999995</v>
      </c>
      <c r="J87" s="54">
        <v>-1530.4309999999996</v>
      </c>
      <c r="K87" s="54">
        <v>-2978.4960000000001</v>
      </c>
      <c r="L87" s="54">
        <f t="shared" ref="L87" si="55">+D87+E87+F87-G87+H87+I87+J87+K87</f>
        <v>-1702.8339999999885</v>
      </c>
      <c r="M87" s="54">
        <v>-1634.1030000000001</v>
      </c>
      <c r="N87" s="54">
        <v>193.92</v>
      </c>
      <c r="O87" s="54">
        <f t="shared" ref="O87" si="56">+L87+M87-N87</f>
        <v>-3530.8569999999886</v>
      </c>
    </row>
    <row r="88" spans="1:16" ht="13.7" customHeight="1">
      <c r="A88" s="25" t="s">
        <v>184</v>
      </c>
      <c r="B88" s="56">
        <v>88562.357000000004</v>
      </c>
      <c r="C88" s="54">
        <v>88739.146000000008</v>
      </c>
      <c r="D88" s="54">
        <f t="shared" ref="D88" si="57">+B88-C88</f>
        <v>-176.78900000000431</v>
      </c>
      <c r="E88" s="54">
        <v>-219.55500000000001</v>
      </c>
      <c r="F88" s="54">
        <v>356.13900000000001</v>
      </c>
      <c r="G88" s="54">
        <v>1567.7550000000001</v>
      </c>
      <c r="H88" s="54">
        <v>5916.5680000000011</v>
      </c>
      <c r="I88" s="54">
        <v>-115.66399999999999</v>
      </c>
      <c r="J88" s="54">
        <v>-1611.8420000000001</v>
      </c>
      <c r="K88" s="54">
        <v>-2867.3390000000004</v>
      </c>
      <c r="L88" s="54">
        <f t="shared" ref="L88" si="58">+D88+E88+F88-G88+H88+I88+J88+K88</f>
        <v>-286.23700000000372</v>
      </c>
      <c r="M88" s="54">
        <v>-1758.097</v>
      </c>
      <c r="N88" s="54">
        <v>319.613</v>
      </c>
      <c r="O88" s="57">
        <f t="shared" ref="O88" si="59">+L88+M88-N88</f>
        <v>-2363.9470000000038</v>
      </c>
    </row>
    <row r="89" spans="1:16" ht="13.7" customHeight="1">
      <c r="A89" s="48" t="s">
        <v>185</v>
      </c>
      <c r="B89" s="54">
        <v>90306.275000000009</v>
      </c>
      <c r="C89" s="54">
        <v>89596.154999999999</v>
      </c>
      <c r="D89" s="54">
        <f t="shared" ref="D89:D90" si="60">+B89-C89</f>
        <v>710.1200000000099</v>
      </c>
      <c r="E89" s="54">
        <v>-217.38200000000001</v>
      </c>
      <c r="F89" s="54">
        <v>358.08000000000004</v>
      </c>
      <c r="G89" s="54">
        <v>1557.8830000000003</v>
      </c>
      <c r="H89" s="54">
        <v>6222.9060000000009</v>
      </c>
      <c r="I89" s="54">
        <v>-120.92800000000003</v>
      </c>
      <c r="J89" s="54">
        <v>-1632.4830000000002</v>
      </c>
      <c r="K89" s="54">
        <v>-2745.9760000000001</v>
      </c>
      <c r="L89" s="54">
        <f t="shared" ref="L89:L90" si="61">+D89+E89+F89-G89+H89+I89+J89+K89</f>
        <v>1016.4540000000102</v>
      </c>
      <c r="M89" s="54">
        <v>-1796.5</v>
      </c>
      <c r="N89" s="54">
        <v>270.30799999999999</v>
      </c>
      <c r="O89" s="54">
        <f t="shared" ref="O89:O90" si="62">+L89+M89-N89</f>
        <v>-1050.3539999999898</v>
      </c>
    </row>
    <row r="90" spans="1:16" ht="13.7" customHeight="1">
      <c r="A90" s="48" t="s">
        <v>186</v>
      </c>
      <c r="B90" s="54">
        <v>91157.550999999992</v>
      </c>
      <c r="C90" s="54">
        <v>89932.081999999995</v>
      </c>
      <c r="D90" s="54">
        <f t="shared" si="60"/>
        <v>1225.4689999999973</v>
      </c>
      <c r="E90" s="54">
        <v>-228.89099999999999</v>
      </c>
      <c r="F90" s="54">
        <v>354.33699999999999</v>
      </c>
      <c r="G90" s="54">
        <v>1559.1090000000002</v>
      </c>
      <c r="H90" s="54">
        <v>5741.6569999999992</v>
      </c>
      <c r="I90" s="54">
        <v>-90.988999999999976</v>
      </c>
      <c r="J90" s="54">
        <v>-1657.6009999999999</v>
      </c>
      <c r="K90" s="54">
        <v>-2818.2309999999998</v>
      </c>
      <c r="L90" s="54">
        <f t="shared" si="61"/>
        <v>966.6419999999971</v>
      </c>
      <c r="M90" s="54">
        <v>-1742.0530000000001</v>
      </c>
      <c r="N90" s="54">
        <v>177.73299999999995</v>
      </c>
      <c r="O90" s="54">
        <f t="shared" si="62"/>
        <v>-953.14400000000296</v>
      </c>
    </row>
    <row r="91" spans="1:16" ht="13.7" customHeight="1" thickBot="1">
      <c r="A91" s="103" t="s">
        <v>188</v>
      </c>
      <c r="B91" s="90">
        <v>92339.523000000016</v>
      </c>
      <c r="C91" s="91">
        <v>90684.79800000001</v>
      </c>
      <c r="D91" s="91">
        <f t="shared" ref="D91" si="63">+B91-C91</f>
        <v>1654.7250000000058</v>
      </c>
      <c r="E91" s="91">
        <v>-233.501</v>
      </c>
      <c r="F91" s="91">
        <v>355.99200000000002</v>
      </c>
      <c r="G91" s="91">
        <v>1614.413</v>
      </c>
      <c r="H91" s="91">
        <v>5619.619999999999</v>
      </c>
      <c r="I91" s="91">
        <v>-83.814000000000021</v>
      </c>
      <c r="J91" s="91">
        <v>-1687.1</v>
      </c>
      <c r="K91" s="91">
        <v>-2778.4980000000014</v>
      </c>
      <c r="L91" s="91">
        <f t="shared" ref="L91" si="64">+D91+E91+F91-G91+H91+I91+J91+K91</f>
        <v>1233.0110000000027</v>
      </c>
      <c r="M91" s="91">
        <v>-1759.2919999999999</v>
      </c>
      <c r="N91" s="91">
        <v>123.455</v>
      </c>
      <c r="O91" s="92">
        <f t="shared" ref="O91" si="65">+L91+M91-N91</f>
        <v>-649.73599999999726</v>
      </c>
    </row>
    <row r="92" spans="1:16" ht="13.7" customHeight="1" thickTop="1"/>
    <row r="93" spans="1:16" ht="13.7" customHeight="1"/>
    <row r="94" spans="1:16" ht="13.7" customHeight="1"/>
    <row r="95" spans="1:16" ht="13.7" customHeight="1"/>
    <row r="96" spans="1:1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</sheetData>
  <phoneticPr fontId="5" type="noConversion"/>
  <pageMargins left="0.75" right="0.75" top="1" bottom="1" header="0.5" footer="0.5"/>
  <pageSetup paperSize="8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showGridLines="0" topLeftCell="A67" zoomScale="75" workbookViewId="0">
      <selection activeCell="A91" sqref="A91"/>
    </sheetView>
  </sheetViews>
  <sheetFormatPr defaultColWidth="9.140625" defaultRowHeight="11.25"/>
  <cols>
    <col min="1" max="1" width="9.140625" style="1"/>
    <col min="2" max="2" width="11.5703125" style="1" customWidth="1"/>
    <col min="3" max="3" width="10.85546875" style="1" customWidth="1"/>
    <col min="4" max="4" width="10.140625" style="1" customWidth="1"/>
    <col min="5" max="5" width="9.140625" style="1"/>
    <col min="6" max="7" width="11.28515625" style="1" customWidth="1"/>
    <col min="8" max="8" width="9.85546875" style="1" customWidth="1"/>
    <col min="9" max="9" width="12.140625" style="1" customWidth="1"/>
    <col min="10" max="10" width="11.7109375" style="1" customWidth="1"/>
    <col min="11" max="12" width="10.85546875" style="1" customWidth="1"/>
    <col min="13" max="13" width="9.85546875" style="1" customWidth="1"/>
    <col min="14" max="15" width="9.140625" style="1"/>
    <col min="16" max="16" width="10.85546875" style="1" customWidth="1"/>
    <col min="17" max="17" width="9.140625" style="1"/>
    <col min="18" max="19" width="15" style="1" customWidth="1"/>
    <col min="20" max="16384" width="9.140625" style="1"/>
  </cols>
  <sheetData>
    <row r="1" spans="1:19" ht="12.75">
      <c r="A1" s="16" t="s">
        <v>33</v>
      </c>
      <c r="B1" s="3"/>
    </row>
    <row r="2" spans="1:19" ht="9.75" customHeight="1">
      <c r="A2" s="41"/>
      <c r="B2" s="3"/>
    </row>
    <row r="3" spans="1:19" ht="12.75">
      <c r="A3" s="21" t="s">
        <v>68</v>
      </c>
      <c r="B3" s="3"/>
    </row>
    <row r="4" spans="1:19" ht="12.75">
      <c r="A4" s="104" t="s">
        <v>90</v>
      </c>
      <c r="B4" s="3"/>
    </row>
    <row r="5" spans="1:19" ht="14.25">
      <c r="A5" s="16" t="s">
        <v>71</v>
      </c>
      <c r="B5" s="3"/>
    </row>
    <row r="6" spans="1:19" ht="12" thickBot="1"/>
    <row r="7" spans="1:19" s="4" customFormat="1">
      <c r="A7" s="100"/>
      <c r="B7" s="37" t="s">
        <v>11</v>
      </c>
      <c r="C7" s="32" t="s">
        <v>12</v>
      </c>
      <c r="D7" s="32" t="s">
        <v>13</v>
      </c>
      <c r="E7" s="32" t="s">
        <v>14</v>
      </c>
      <c r="F7" s="32" t="s">
        <v>25</v>
      </c>
      <c r="G7" s="32" t="s">
        <v>12</v>
      </c>
      <c r="H7" s="32" t="s">
        <v>16</v>
      </c>
      <c r="I7" s="32" t="s">
        <v>3</v>
      </c>
      <c r="J7" s="32" t="s">
        <v>17</v>
      </c>
      <c r="K7" s="32" t="s">
        <v>18</v>
      </c>
      <c r="L7" s="32" t="s">
        <v>19</v>
      </c>
      <c r="M7" s="32" t="s">
        <v>5</v>
      </c>
      <c r="N7" s="32" t="s">
        <v>6</v>
      </c>
      <c r="O7" s="32" t="s">
        <v>7</v>
      </c>
      <c r="P7" s="32" t="s">
        <v>8</v>
      </c>
      <c r="Q7" s="32" t="s">
        <v>9</v>
      </c>
      <c r="R7" s="13" t="s">
        <v>32</v>
      </c>
      <c r="S7" s="38" t="s">
        <v>10</v>
      </c>
    </row>
    <row r="8" spans="1:19" s="4" customFormat="1" ht="102" thickBot="1">
      <c r="A8" s="100" t="s">
        <v>101</v>
      </c>
      <c r="B8" s="101" t="s">
        <v>42</v>
      </c>
      <c r="C8" s="35" t="s">
        <v>80</v>
      </c>
      <c r="D8" s="35" t="s">
        <v>57</v>
      </c>
      <c r="E8" s="35" t="s">
        <v>58</v>
      </c>
      <c r="F8" s="15" t="s">
        <v>81</v>
      </c>
      <c r="G8" s="35" t="s">
        <v>82</v>
      </c>
      <c r="H8" s="35" t="s">
        <v>60</v>
      </c>
      <c r="I8" s="35" t="s">
        <v>61</v>
      </c>
      <c r="J8" s="35" t="s">
        <v>62</v>
      </c>
      <c r="K8" s="35" t="s">
        <v>63</v>
      </c>
      <c r="L8" s="35" t="s">
        <v>64</v>
      </c>
      <c r="M8" s="35" t="s">
        <v>50</v>
      </c>
      <c r="N8" s="35" t="s">
        <v>51</v>
      </c>
      <c r="O8" s="35" t="s">
        <v>52</v>
      </c>
      <c r="P8" s="35" t="s">
        <v>66</v>
      </c>
      <c r="Q8" s="35" t="s">
        <v>172</v>
      </c>
      <c r="R8" s="35" t="s">
        <v>67</v>
      </c>
      <c r="S8" s="40" t="s">
        <v>174</v>
      </c>
    </row>
    <row r="9" spans="1:19" s="55" customFormat="1" ht="13.7" customHeight="1">
      <c r="A9" s="5" t="s">
        <v>102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</row>
    <row r="10" spans="1:19" s="55" customFormat="1" ht="13.7" customHeight="1">
      <c r="A10" s="5" t="s">
        <v>103</v>
      </c>
      <c r="B10" s="5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7"/>
    </row>
    <row r="11" spans="1:19" s="55" customFormat="1" ht="13.7" customHeight="1">
      <c r="A11" s="5" t="s">
        <v>104</v>
      </c>
      <c r="B11" s="5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7"/>
    </row>
    <row r="12" spans="1:19" s="55" customFormat="1" ht="13.7" customHeight="1">
      <c r="A12" s="5" t="s">
        <v>105</v>
      </c>
      <c r="B12" s="56">
        <f>+S11_MM4!B12+S12_MM4!B12+S1M_MM4!B12</f>
        <v>85886.625</v>
      </c>
      <c r="C12" s="54">
        <f>+S11_MM4!C12+S12_MM4!C12+S1M_MM4!C12</f>
        <v>41182.597000000002</v>
      </c>
      <c r="D12" s="54">
        <f>+S11_MM4!D12+S12_MM4!D12+S1M_MM4!D12</f>
        <v>770.14099999999996</v>
      </c>
      <c r="E12" s="54">
        <f>+S11_MM4!E12+S12_MM4!E12+S1M_MM4!E12</f>
        <v>1720.636</v>
      </c>
      <c r="F12" s="54">
        <f t="shared" ref="F12" si="0">+B12-C12-D12+E12</f>
        <v>45654.522999999994</v>
      </c>
      <c r="G12" s="54">
        <f>+S1M_MM4!G12</f>
        <v>57122.332999999999</v>
      </c>
      <c r="H12" s="54">
        <f>+S11_MM4!G12+S12_MM4!G12+S1M_MM4!H12</f>
        <v>1029.8610000000008</v>
      </c>
      <c r="I12" s="54">
        <f t="shared" ref="I12" si="1">+F12+G12+H12</f>
        <v>103806.717</v>
      </c>
      <c r="J12" s="54">
        <f>+S11_MM4!I12+S12_MM4!I12+S1M_MM4!J12</f>
        <v>10652.710999999999</v>
      </c>
      <c r="K12" s="54">
        <f>+S11_MM4!J12+S12_MM4!J12+S1M_MM4!K12</f>
        <v>13679.643999999997</v>
      </c>
      <c r="L12" s="54">
        <f>+S11_MM4!K12+S12_MM4!K12+S1M_MM4!L12</f>
        <v>3700.1519999999996</v>
      </c>
      <c r="M12" s="54">
        <f>+I12-J12+K12+L12-S1M_MM4!N12</f>
        <v>97757.107000000018</v>
      </c>
      <c r="N12" s="54">
        <f>+S1M_MM4!Q12</f>
        <v>75701.532999999996</v>
      </c>
      <c r="O12" s="54">
        <f t="shared" ref="O12" si="2">+M12-N12</f>
        <v>22055.574000000022</v>
      </c>
      <c r="P12" s="54">
        <f>+S11_MM4!M12+S12_MM4!O12+S1M_MM4!S12</f>
        <v>2394.8980000000001</v>
      </c>
      <c r="Q12" s="54">
        <f>+S11_MM4!N12+S12_MM4!P12+S1M_MM4!T12</f>
        <v>28810.464</v>
      </c>
      <c r="R12" s="54">
        <f>+S11_MM4!O12+S12_MM4!Q12+S1M_MM4!U12</f>
        <v>-39.760000000000105</v>
      </c>
      <c r="S12" s="57">
        <f t="shared" ref="S12" si="3">+O12+P12-Q12-R12</f>
        <v>-4320.2319999999763</v>
      </c>
    </row>
    <row r="13" spans="1:19" s="55" customFormat="1" ht="13.7" customHeight="1">
      <c r="A13" s="5" t="s">
        <v>106</v>
      </c>
      <c r="B13" s="56">
        <f>+S11_MM4!B13+S12_MM4!B13+S1M_MM4!B13</f>
        <v>87598.657000000007</v>
      </c>
      <c r="C13" s="54">
        <f>+S11_MM4!C13+S12_MM4!C13+S1M_MM4!C13</f>
        <v>41841.542999999998</v>
      </c>
      <c r="D13" s="54">
        <f>+S11_MM4!D13+S12_MM4!D13+S1M_MM4!D13</f>
        <v>793.57299999999987</v>
      </c>
      <c r="E13" s="54">
        <f>+S11_MM4!E13+S12_MM4!E13+S1M_MM4!E13</f>
        <v>1637.068</v>
      </c>
      <c r="F13" s="54">
        <f t="shared" ref="F13:F61" si="4">+B13-C13-D13+E13</f>
        <v>46600.609000000011</v>
      </c>
      <c r="G13" s="54">
        <f>+S1M_MM4!G13</f>
        <v>58068.698000000004</v>
      </c>
      <c r="H13" s="54">
        <f>+S11_MM4!G13+S12_MM4!G13+S1M_MM4!H13</f>
        <v>729.54599999999664</v>
      </c>
      <c r="I13" s="54">
        <f t="shared" ref="I13:I61" si="5">+F13+G13+H13</f>
        <v>105398.85300000002</v>
      </c>
      <c r="J13" s="54">
        <f>+S11_MM4!I13+S12_MM4!I13+S1M_MM4!J13</f>
        <v>10808.972</v>
      </c>
      <c r="K13" s="54">
        <f>+S11_MM4!J13+S12_MM4!J13+S1M_MM4!K13</f>
        <v>13888.805</v>
      </c>
      <c r="L13" s="54">
        <f>+S11_MM4!K13+S12_MM4!K13+S1M_MM4!L13</f>
        <v>3531.09</v>
      </c>
      <c r="M13" s="54">
        <f>+I13-J13+K13+L13-S1M_MM4!N13</f>
        <v>99003.399000000005</v>
      </c>
      <c r="N13" s="54">
        <f>+S1M_MM4!Q13</f>
        <v>77164.021999999997</v>
      </c>
      <c r="O13" s="54">
        <f t="shared" ref="O13:O61" si="6">+M13-N13</f>
        <v>21839.377000000008</v>
      </c>
      <c r="P13" s="54">
        <f>+S11_MM4!M13+S12_MM4!O13+S1M_MM4!S13</f>
        <v>2221.7910000000002</v>
      </c>
      <c r="Q13" s="54">
        <f>+S11_MM4!N13+S12_MM4!P13+S1M_MM4!T13</f>
        <v>29661.66</v>
      </c>
      <c r="R13" s="54">
        <f>+S11_MM4!O13+S12_MM4!Q13+S1M_MM4!U13</f>
        <v>-42.006000000000085</v>
      </c>
      <c r="S13" s="57">
        <f t="shared" ref="S13:S61" si="7">+O13+P13-Q13-R13</f>
        <v>-5558.4859999999908</v>
      </c>
    </row>
    <row r="14" spans="1:19" s="55" customFormat="1" ht="13.7" customHeight="1">
      <c r="A14" s="5" t="s">
        <v>107</v>
      </c>
      <c r="B14" s="56">
        <f>+S11_MM4!B14+S12_MM4!B14+S1M_MM4!B14</f>
        <v>89071.925000000003</v>
      </c>
      <c r="C14" s="54">
        <f>+S11_MM4!C14+S12_MM4!C14+S1M_MM4!C14</f>
        <v>42478.633000000002</v>
      </c>
      <c r="D14" s="54">
        <f>+S11_MM4!D14+S12_MM4!D14+S1M_MM4!D14</f>
        <v>824.67600000000004</v>
      </c>
      <c r="E14" s="54">
        <f>+S11_MM4!E14+S12_MM4!E14+S1M_MM4!E14</f>
        <v>1503.136</v>
      </c>
      <c r="F14" s="54">
        <f t="shared" si="4"/>
        <v>47271.752</v>
      </c>
      <c r="G14" s="54">
        <f>+S1M_MM4!G14</f>
        <v>59109.962</v>
      </c>
      <c r="H14" s="54">
        <f>+S11_MM4!G14+S12_MM4!G14+S1M_MM4!H14</f>
        <v>191.34800000000359</v>
      </c>
      <c r="I14" s="54">
        <f t="shared" si="5"/>
        <v>106573.06200000001</v>
      </c>
      <c r="J14" s="54">
        <f>+S11_MM4!I14+S12_MM4!I14+S1M_MM4!J14</f>
        <v>10938.830000000002</v>
      </c>
      <c r="K14" s="54">
        <f>+S11_MM4!J14+S12_MM4!J14+S1M_MM4!K14</f>
        <v>14233.907000000001</v>
      </c>
      <c r="L14" s="54">
        <f>+S11_MM4!K14+S12_MM4!K14+S1M_MM4!L14</f>
        <v>3843.3400000000006</v>
      </c>
      <c r="M14" s="54">
        <f>+I14-J14+K14+L14-S1M_MM4!N14</f>
        <v>100343.77200000001</v>
      </c>
      <c r="N14" s="54">
        <f>+S1M_MM4!Q14</f>
        <v>78575.025999999998</v>
      </c>
      <c r="O14" s="54">
        <f t="shared" si="6"/>
        <v>21768.746000000014</v>
      </c>
      <c r="P14" s="54">
        <f>+S11_MM4!M14+S12_MM4!O14+S1M_MM4!S14</f>
        <v>1846.876</v>
      </c>
      <c r="Q14" s="54">
        <f>+S11_MM4!N14+S12_MM4!P14+S1M_MM4!T14</f>
        <v>30608.360999999997</v>
      </c>
      <c r="R14" s="54">
        <f>+S11_MM4!O14+S12_MM4!Q14+S1M_MM4!U14</f>
        <v>-56.837999999999965</v>
      </c>
      <c r="S14" s="57">
        <f t="shared" si="7"/>
        <v>-6935.9009999999835</v>
      </c>
    </row>
    <row r="15" spans="1:19" s="55" customFormat="1" ht="13.7" customHeight="1">
      <c r="A15" s="5" t="s">
        <v>108</v>
      </c>
      <c r="B15" s="56">
        <f>+S11_MM4!B15+S12_MM4!B15+S1M_MM4!B15</f>
        <v>90607.095000000001</v>
      </c>
      <c r="C15" s="54">
        <f>+S11_MM4!C15+S12_MM4!C15+S1M_MM4!C15</f>
        <v>43341.462</v>
      </c>
      <c r="D15" s="54">
        <f>+S11_MM4!D15+S12_MM4!D15+S1M_MM4!D15</f>
        <v>851.38300000000004</v>
      </c>
      <c r="E15" s="54">
        <f>+S11_MM4!E15+S12_MM4!E15+S1M_MM4!E15</f>
        <v>1570.48</v>
      </c>
      <c r="F15" s="54">
        <f t="shared" si="4"/>
        <v>47984.73</v>
      </c>
      <c r="G15" s="54">
        <f>+S1M_MM4!G15</f>
        <v>60512.99500000001</v>
      </c>
      <c r="H15" s="54">
        <f>+S11_MM4!G15+S12_MM4!G15+S1M_MM4!H15</f>
        <v>28.263000000004467</v>
      </c>
      <c r="I15" s="54">
        <f t="shared" si="5"/>
        <v>108525.98800000001</v>
      </c>
      <c r="J15" s="54">
        <f>+S11_MM4!I15+S12_MM4!I15+S1M_MM4!J15</f>
        <v>11581.649000000001</v>
      </c>
      <c r="K15" s="54">
        <f>+S11_MM4!J15+S12_MM4!J15+S1M_MM4!K15</f>
        <v>14648.902</v>
      </c>
      <c r="L15" s="54">
        <f>+S11_MM4!K15+S12_MM4!K15+S1M_MM4!L15</f>
        <v>3847.6249999999991</v>
      </c>
      <c r="M15" s="54">
        <f>+I15-J15+K15+L15-S1M_MM4!N15</f>
        <v>101732.75300000001</v>
      </c>
      <c r="N15" s="54">
        <f>+S1M_MM4!Q15</f>
        <v>80007.509999999995</v>
      </c>
      <c r="O15" s="54">
        <f t="shared" si="6"/>
        <v>21725.243000000017</v>
      </c>
      <c r="P15" s="54">
        <f>+S11_MM4!M15+S12_MM4!O15+S1M_MM4!S15</f>
        <v>1755.8780000000002</v>
      </c>
      <c r="Q15" s="54">
        <f>+S11_MM4!N15+S12_MM4!P15+S1M_MM4!T15</f>
        <v>30791.697</v>
      </c>
      <c r="R15" s="54">
        <f>+S11_MM4!O15+S12_MM4!Q15+S1M_MM4!U15</f>
        <v>-83.492000000000075</v>
      </c>
      <c r="S15" s="57">
        <f t="shared" si="7"/>
        <v>-7227.0839999999826</v>
      </c>
    </row>
    <row r="16" spans="1:19" s="55" customFormat="1" ht="13.7" customHeight="1">
      <c r="A16" s="5" t="s">
        <v>109</v>
      </c>
      <c r="B16" s="56">
        <f>+S11_MM4!B16+S12_MM4!B16+S1M_MM4!B16</f>
        <v>92012.771000000008</v>
      </c>
      <c r="C16" s="54">
        <f>+S11_MM4!C16+S12_MM4!C16+S1M_MM4!C16</f>
        <v>44192.554999999993</v>
      </c>
      <c r="D16" s="54">
        <f>+S11_MM4!D16+S12_MM4!D16+S1M_MM4!D16</f>
        <v>874.57100000000003</v>
      </c>
      <c r="E16" s="54">
        <f>+S11_MM4!E16+S12_MM4!E16+S1M_MM4!E16</f>
        <v>1474.4349999999999</v>
      </c>
      <c r="F16" s="54">
        <f t="shared" si="4"/>
        <v>48420.080000000009</v>
      </c>
      <c r="G16" s="54">
        <f>+S1M_MM4!G16</f>
        <v>61880.651000000005</v>
      </c>
      <c r="H16" s="54">
        <f>+S11_MM4!G16+S12_MM4!G16+S1M_MM4!H16</f>
        <v>-68.33600000000115</v>
      </c>
      <c r="I16" s="54">
        <f t="shared" si="5"/>
        <v>110232.39500000002</v>
      </c>
      <c r="J16" s="54">
        <f>+S11_MM4!I16+S12_MM4!I16+S1M_MM4!J16</f>
        <v>11964.316999999999</v>
      </c>
      <c r="K16" s="54">
        <f>+S11_MM4!J16+S12_MM4!J16+S1M_MM4!K16</f>
        <v>15152.751000000002</v>
      </c>
      <c r="L16" s="54">
        <f>+S11_MM4!K16+S12_MM4!K16+S1M_MM4!L16</f>
        <v>3991.9319999999998</v>
      </c>
      <c r="M16" s="54">
        <f>+I16-J16+K16+L16-S1M_MM4!N16</f>
        <v>103274.22200000002</v>
      </c>
      <c r="N16" s="54">
        <f>+S1M_MM4!Q16</f>
        <v>81416.192999999999</v>
      </c>
      <c r="O16" s="54">
        <f t="shared" si="6"/>
        <v>21858.029000000024</v>
      </c>
      <c r="P16" s="54">
        <f>+S11_MM4!M16+S12_MM4!O16+S1M_MM4!S16</f>
        <v>1389.9429999999998</v>
      </c>
      <c r="Q16" s="54">
        <f>+S11_MM4!N16+S12_MM4!P16+S1M_MM4!T16</f>
        <v>31032.235000000004</v>
      </c>
      <c r="R16" s="54">
        <f>+S11_MM4!O16+S12_MM4!Q16+S1M_MM4!U16</f>
        <v>220.22900000000004</v>
      </c>
      <c r="S16" s="57">
        <f t="shared" si="7"/>
        <v>-8004.4919999999811</v>
      </c>
    </row>
    <row r="17" spans="1:19" s="55" customFormat="1" ht="13.7" customHeight="1">
      <c r="A17" s="5" t="s">
        <v>110</v>
      </c>
      <c r="B17" s="56">
        <f>+S11_MM4!B17+S12_MM4!B17+S1M_MM4!B17</f>
        <v>93165.455000000016</v>
      </c>
      <c r="C17" s="54">
        <f>+S11_MM4!C17+S12_MM4!C17+S1M_MM4!C17</f>
        <v>44883.164999999994</v>
      </c>
      <c r="D17" s="54">
        <f>+S11_MM4!D17+S12_MM4!D17+S1M_MM4!D17</f>
        <v>885.404</v>
      </c>
      <c r="E17" s="54">
        <f>+S11_MM4!E17+S12_MM4!E17+S1M_MM4!E17</f>
        <v>1663.5360000000001</v>
      </c>
      <c r="F17" s="54">
        <f t="shared" si="4"/>
        <v>49060.42200000002</v>
      </c>
      <c r="G17" s="54">
        <f>+S1M_MM4!G17</f>
        <v>62740.751000000004</v>
      </c>
      <c r="H17" s="54">
        <f>+S11_MM4!G17+S12_MM4!G17+S1M_MM4!H17</f>
        <v>-44.058000000006359</v>
      </c>
      <c r="I17" s="54">
        <f t="shared" si="5"/>
        <v>111757.11500000002</v>
      </c>
      <c r="J17" s="54">
        <f>+S11_MM4!I17+S12_MM4!I17+S1M_MM4!J17</f>
        <v>12187.088</v>
      </c>
      <c r="K17" s="54">
        <f>+S11_MM4!J17+S12_MM4!J17+S1M_MM4!K17</f>
        <v>15473.921999999999</v>
      </c>
      <c r="L17" s="54">
        <f>+S11_MM4!K17+S12_MM4!K17+S1M_MM4!L17</f>
        <v>4315.0119999999988</v>
      </c>
      <c r="M17" s="54">
        <f>+I17-J17+K17+L17-S1M_MM4!N17</f>
        <v>104928.19500000002</v>
      </c>
      <c r="N17" s="54">
        <f>+S1M_MM4!Q17</f>
        <v>82498.043000000005</v>
      </c>
      <c r="O17" s="54">
        <f t="shared" si="6"/>
        <v>22430.152000000016</v>
      </c>
      <c r="P17" s="54">
        <f>+S11_MM4!M17+S12_MM4!O17+S1M_MM4!S17</f>
        <v>1433.5339999999999</v>
      </c>
      <c r="Q17" s="54">
        <f>+S11_MM4!N17+S12_MM4!P17+S1M_MM4!T17</f>
        <v>31058.559000000001</v>
      </c>
      <c r="R17" s="54">
        <f>+S11_MM4!O17+S12_MM4!Q17+S1M_MM4!U17</f>
        <v>226.15000000000009</v>
      </c>
      <c r="S17" s="57">
        <f t="shared" si="7"/>
        <v>-7421.0229999999847</v>
      </c>
    </row>
    <row r="18" spans="1:19" s="55" customFormat="1" ht="13.7" customHeight="1">
      <c r="A18" s="5" t="s">
        <v>111</v>
      </c>
      <c r="B18" s="56">
        <f>+S11_MM4!B18+S12_MM4!B18+S1M_MM4!B18</f>
        <v>94710.097999999998</v>
      </c>
      <c r="C18" s="54">
        <f>+S11_MM4!C18+S12_MM4!C18+S1M_MM4!C18</f>
        <v>45651.328999999998</v>
      </c>
      <c r="D18" s="54">
        <f>+S11_MM4!D18+S12_MM4!D18+S1M_MM4!D18</f>
        <v>903.97199999999998</v>
      </c>
      <c r="E18" s="54">
        <f>+S11_MM4!E18+S12_MM4!E18+S1M_MM4!E18</f>
        <v>1647.64</v>
      </c>
      <c r="F18" s="54">
        <f t="shared" si="4"/>
        <v>49802.436999999998</v>
      </c>
      <c r="G18" s="54">
        <f>+S1M_MM4!G18</f>
        <v>63931.075000000004</v>
      </c>
      <c r="H18" s="54">
        <f>+S11_MM4!G18+S12_MM4!G18+S1M_MM4!H18</f>
        <v>-54.417999999998756</v>
      </c>
      <c r="I18" s="54">
        <f t="shared" si="5"/>
        <v>113679.094</v>
      </c>
      <c r="J18" s="54">
        <f>+S11_MM4!I18+S12_MM4!I18+S1M_MM4!J18</f>
        <v>12367.554</v>
      </c>
      <c r="K18" s="54">
        <f>+S11_MM4!J18+S12_MM4!J18+S1M_MM4!K18</f>
        <v>15901.433999999997</v>
      </c>
      <c r="L18" s="54">
        <f>+S11_MM4!K18+S12_MM4!K18+S1M_MM4!L18</f>
        <v>4164.1399999999994</v>
      </c>
      <c r="M18" s="54">
        <f>+I18-J18+K18+L18-S1M_MM4!N18</f>
        <v>106570.21399999999</v>
      </c>
      <c r="N18" s="54">
        <f>+S1M_MM4!Q18</f>
        <v>83653.781000000003</v>
      </c>
      <c r="O18" s="54">
        <f t="shared" si="6"/>
        <v>22916.43299999999</v>
      </c>
      <c r="P18" s="54">
        <f>+S11_MM4!M18+S12_MM4!O18+S1M_MM4!S18</f>
        <v>1526.3680000000002</v>
      </c>
      <c r="Q18" s="54">
        <f>+S11_MM4!N18+S12_MM4!P18+S1M_MM4!T18</f>
        <v>31122.557000000001</v>
      </c>
      <c r="R18" s="54">
        <f>+S11_MM4!O18+S12_MM4!Q18+S1M_MM4!U18</f>
        <v>223.29300000000012</v>
      </c>
      <c r="S18" s="57">
        <f t="shared" si="7"/>
        <v>-6903.0490000000118</v>
      </c>
    </row>
    <row r="19" spans="1:19" s="55" customFormat="1" ht="13.7" customHeight="1">
      <c r="A19" s="5" t="s">
        <v>112</v>
      </c>
      <c r="B19" s="56">
        <f>+S11_MM4!B19+S12_MM4!B19+S1M_MM4!B19</f>
        <v>95951.067999999999</v>
      </c>
      <c r="C19" s="54">
        <f>+S11_MM4!C19+S12_MM4!C19+S1M_MM4!C19</f>
        <v>46217.156999999999</v>
      </c>
      <c r="D19" s="54">
        <f>+S11_MM4!D19+S12_MM4!D19+S1M_MM4!D19</f>
        <v>914.24500000000012</v>
      </c>
      <c r="E19" s="54">
        <f>+S11_MM4!E19+S12_MM4!E19+S1M_MM4!E19</f>
        <v>1638.3889999999997</v>
      </c>
      <c r="F19" s="54">
        <f t="shared" si="4"/>
        <v>50458.055</v>
      </c>
      <c r="G19" s="54">
        <f>+S1M_MM4!G19</f>
        <v>64745.135999999999</v>
      </c>
      <c r="H19" s="54">
        <f>+S11_MM4!G19+S12_MM4!G19+S1M_MM4!H19</f>
        <v>-323.50800000000436</v>
      </c>
      <c r="I19" s="54">
        <f t="shared" si="5"/>
        <v>114879.68299999999</v>
      </c>
      <c r="J19" s="54">
        <f>+S11_MM4!I19+S12_MM4!I19+S1M_MM4!J19</f>
        <v>11900.707</v>
      </c>
      <c r="K19" s="54">
        <f>+S11_MM4!J19+S12_MM4!J19+S1M_MM4!K19</f>
        <v>16315.966999999999</v>
      </c>
      <c r="L19" s="54">
        <f>+S11_MM4!K19+S12_MM4!K19+S1M_MM4!L19</f>
        <v>4236.829999999999</v>
      </c>
      <c r="M19" s="54">
        <f>+I19-J19+K19+L19-S1M_MM4!N19</f>
        <v>108430.999</v>
      </c>
      <c r="N19" s="54">
        <f>+S1M_MM4!Q19</f>
        <v>84396.302999999985</v>
      </c>
      <c r="O19" s="54">
        <f t="shared" si="6"/>
        <v>24034.696000000011</v>
      </c>
      <c r="P19" s="54">
        <f>+S11_MM4!M19+S12_MM4!O19+S1M_MM4!S19</f>
        <v>1556.7249999999999</v>
      </c>
      <c r="Q19" s="54">
        <f>+S11_MM4!N19+S12_MM4!P19+S1M_MM4!T19</f>
        <v>31661.796999999999</v>
      </c>
      <c r="R19" s="54">
        <f>+S11_MM4!O19+S12_MM4!Q19+S1M_MM4!U19</f>
        <v>227.02900000000005</v>
      </c>
      <c r="S19" s="57">
        <f t="shared" si="7"/>
        <v>-6297.4049999999897</v>
      </c>
    </row>
    <row r="20" spans="1:19" s="55" customFormat="1" ht="13.7" customHeight="1">
      <c r="A20" s="5" t="s">
        <v>113</v>
      </c>
      <c r="B20" s="56">
        <f>+S11_MM4!B20+S12_MM4!B20+S1M_MM4!B20</f>
        <v>97246.494999999995</v>
      </c>
      <c r="C20" s="54">
        <f>+S11_MM4!C20+S12_MM4!C20+S1M_MM4!C20</f>
        <v>46588.504000000001</v>
      </c>
      <c r="D20" s="54">
        <f>+S11_MM4!D20+S12_MM4!D20+S1M_MM4!D20</f>
        <v>1001.973</v>
      </c>
      <c r="E20" s="54">
        <f>+S11_MM4!E20+S12_MM4!E20+S1M_MM4!E20</f>
        <v>1685.654</v>
      </c>
      <c r="F20" s="54">
        <f t="shared" si="4"/>
        <v>51341.671999999999</v>
      </c>
      <c r="G20" s="54">
        <f>+S1M_MM4!G20</f>
        <v>65498.321999999993</v>
      </c>
      <c r="H20" s="54">
        <f>+S11_MM4!G20+S12_MM4!G20+S1M_MM4!H20</f>
        <v>-306.21500000000196</v>
      </c>
      <c r="I20" s="54">
        <f t="shared" si="5"/>
        <v>116533.77899999999</v>
      </c>
      <c r="J20" s="54">
        <f>+S11_MM4!I20+S12_MM4!I20+S1M_MM4!J20</f>
        <v>12047.706</v>
      </c>
      <c r="K20" s="54">
        <f>+S11_MM4!J20+S12_MM4!J20+S1M_MM4!K20</f>
        <v>16681.501999999993</v>
      </c>
      <c r="L20" s="54">
        <f>+S11_MM4!K20+S12_MM4!K20+S1M_MM4!L20</f>
        <v>4261.3070000000007</v>
      </c>
      <c r="M20" s="54">
        <f>+I20-J20+K20+L20-S1M_MM4!N20</f>
        <v>110055.50399999999</v>
      </c>
      <c r="N20" s="54">
        <f>+S1M_MM4!Q20</f>
        <v>85280.474000000002</v>
      </c>
      <c r="O20" s="54">
        <f t="shared" si="6"/>
        <v>24775.029999999984</v>
      </c>
      <c r="P20" s="54">
        <f>+S11_MM4!M20+S12_MM4!O20+S1M_MM4!S20</f>
        <v>1506.1860000000001</v>
      </c>
      <c r="Q20" s="54">
        <f>+S11_MM4!N20+S12_MM4!P20+S1M_MM4!T20</f>
        <v>31392.573</v>
      </c>
      <c r="R20" s="54">
        <f>+S11_MM4!O20+S12_MM4!Q20+S1M_MM4!U20</f>
        <v>12.066000000000031</v>
      </c>
      <c r="S20" s="57">
        <f t="shared" si="7"/>
        <v>-5123.4230000000143</v>
      </c>
    </row>
    <row r="21" spans="1:19" s="55" customFormat="1" ht="13.7" customHeight="1">
      <c r="A21" s="5" t="s">
        <v>114</v>
      </c>
      <c r="B21" s="56">
        <f>+S11_MM4!B21+S12_MM4!B21+S1M_MM4!B21</f>
        <v>98525.258999999991</v>
      </c>
      <c r="C21" s="54">
        <f>+S11_MM4!C21+S12_MM4!C21+S1M_MM4!C21</f>
        <v>47003.159</v>
      </c>
      <c r="D21" s="54">
        <f>+S11_MM4!D21+S12_MM4!D21+S1M_MM4!D21</f>
        <v>1041.0480000000002</v>
      </c>
      <c r="E21" s="54">
        <f>+S11_MM4!E21+S12_MM4!E21+S1M_MM4!E21</f>
        <v>1647.402</v>
      </c>
      <c r="F21" s="54">
        <f t="shared" si="4"/>
        <v>52128.453999999991</v>
      </c>
      <c r="G21" s="54">
        <f>+S1M_MM4!G21</f>
        <v>66478.305999999997</v>
      </c>
      <c r="H21" s="54">
        <f>+S11_MM4!G21+S12_MM4!G21+S1M_MM4!H21</f>
        <v>-438.68199999999706</v>
      </c>
      <c r="I21" s="54">
        <f t="shared" si="5"/>
        <v>118168.07799999998</v>
      </c>
      <c r="J21" s="54">
        <f>+S11_MM4!I21+S12_MM4!I21+S1M_MM4!J21</f>
        <v>12156.879000000001</v>
      </c>
      <c r="K21" s="54">
        <f>+S11_MM4!J21+S12_MM4!J21+S1M_MM4!K21</f>
        <v>17005.733999999997</v>
      </c>
      <c r="L21" s="54">
        <f>+S11_MM4!K21+S12_MM4!K21+S1M_MM4!L21</f>
        <v>3990.3959999999997</v>
      </c>
      <c r="M21" s="54">
        <f>+I21-J21+K21+L21-S1M_MM4!N21</f>
        <v>111397.58999999997</v>
      </c>
      <c r="N21" s="54">
        <f>+S1M_MM4!Q21</f>
        <v>86207.809000000008</v>
      </c>
      <c r="O21" s="54">
        <f t="shared" si="6"/>
        <v>25189.780999999959</v>
      </c>
      <c r="P21" s="54">
        <f>+S11_MM4!M21+S12_MM4!O21+S1M_MM4!S21</f>
        <v>1616.761</v>
      </c>
      <c r="Q21" s="54">
        <f>+S11_MM4!N21+S12_MM4!P21+S1M_MM4!T21</f>
        <v>31328.483999999997</v>
      </c>
      <c r="R21" s="54">
        <f>+S11_MM4!O21+S12_MM4!Q21+S1M_MM4!U21</f>
        <v>23.313000000000102</v>
      </c>
      <c r="S21" s="57">
        <f t="shared" si="7"/>
        <v>-4545.2550000000392</v>
      </c>
    </row>
    <row r="22" spans="1:19" s="55" customFormat="1" ht="13.7" customHeight="1">
      <c r="A22" s="5" t="s">
        <v>115</v>
      </c>
      <c r="B22" s="56">
        <f>+S11_MM4!B22+S12_MM4!B22+S1M_MM4!B22</f>
        <v>99651.442999999999</v>
      </c>
      <c r="C22" s="54">
        <f>+S11_MM4!C22+S12_MM4!C22+S1M_MM4!C22</f>
        <v>47408.915999999997</v>
      </c>
      <c r="D22" s="54">
        <f>+S11_MM4!D22+S12_MM4!D22+S1M_MM4!D22</f>
        <v>1086.0160000000001</v>
      </c>
      <c r="E22" s="54">
        <f>+S11_MM4!E22+S12_MM4!E22+S1M_MM4!E22</f>
        <v>1597.537</v>
      </c>
      <c r="F22" s="54">
        <f t="shared" si="4"/>
        <v>52754.047999999995</v>
      </c>
      <c r="G22" s="54">
        <f>+S1M_MM4!G22</f>
        <v>67221</v>
      </c>
      <c r="H22" s="54">
        <f>+S11_MM4!G22+S12_MM4!G22+S1M_MM4!H22</f>
        <v>-385.12999999999647</v>
      </c>
      <c r="I22" s="54">
        <f t="shared" si="5"/>
        <v>119589.91800000001</v>
      </c>
      <c r="J22" s="54">
        <f>+S11_MM4!I22+S12_MM4!I22+S1M_MM4!J22</f>
        <v>12221.027</v>
      </c>
      <c r="K22" s="54">
        <f>+S11_MM4!J22+S12_MM4!J22+S1M_MM4!K22</f>
        <v>17445.462000000003</v>
      </c>
      <c r="L22" s="54">
        <f>+S11_MM4!K22+S12_MM4!K22+S1M_MM4!L22</f>
        <v>3737.6679999999997</v>
      </c>
      <c r="M22" s="54">
        <f>+I22-J22+K22+L22-S1M_MM4!N22</f>
        <v>112711.357</v>
      </c>
      <c r="N22" s="54">
        <f>+S1M_MM4!Q22</f>
        <v>87265.712</v>
      </c>
      <c r="O22" s="54">
        <f t="shared" si="6"/>
        <v>25445.645000000004</v>
      </c>
      <c r="P22" s="54">
        <f>+S11_MM4!M22+S12_MM4!O22+S1M_MM4!S22</f>
        <v>1789.68</v>
      </c>
      <c r="Q22" s="54">
        <f>+S11_MM4!N22+S12_MM4!P22+S1M_MM4!T22</f>
        <v>30962.468999999997</v>
      </c>
      <c r="R22" s="54">
        <f>+S11_MM4!O22+S12_MM4!Q22+S1M_MM4!U22</f>
        <v>211.74099999999987</v>
      </c>
      <c r="S22" s="57">
        <f t="shared" si="7"/>
        <v>-3938.8849999999929</v>
      </c>
    </row>
    <row r="23" spans="1:19" s="55" customFormat="1" ht="13.7" customHeight="1">
      <c r="A23" s="5" t="s">
        <v>116</v>
      </c>
      <c r="B23" s="56">
        <f>+S11_MM4!B23+S12_MM4!B23+S1M_MM4!B23</f>
        <v>100763.1</v>
      </c>
      <c r="C23" s="54">
        <f>+S11_MM4!C23+S12_MM4!C23+S1M_MM4!C23</f>
        <v>47782.735999999997</v>
      </c>
      <c r="D23" s="54">
        <f>+S11_MM4!D23+S12_MM4!D23+S1M_MM4!D23</f>
        <v>1145.268</v>
      </c>
      <c r="E23" s="54">
        <f>+S11_MM4!E23+S12_MM4!E23+S1M_MM4!E23</f>
        <v>1616.7689999999998</v>
      </c>
      <c r="F23" s="54">
        <f t="shared" si="4"/>
        <v>53451.865000000005</v>
      </c>
      <c r="G23" s="54">
        <f>+S1M_MM4!G23</f>
        <v>67919.247000000003</v>
      </c>
      <c r="H23" s="54">
        <f>+S11_MM4!G23+S12_MM4!G23+S1M_MM4!H23</f>
        <v>-423.29400000000169</v>
      </c>
      <c r="I23" s="54">
        <f t="shared" si="5"/>
        <v>120947.818</v>
      </c>
      <c r="J23" s="54">
        <f>+S11_MM4!I23+S12_MM4!I23+S1M_MM4!J23</f>
        <v>12029.371999999999</v>
      </c>
      <c r="K23" s="54">
        <f>+S11_MM4!J23+S12_MM4!J23+S1M_MM4!K23</f>
        <v>17859.175999999999</v>
      </c>
      <c r="L23" s="54">
        <f>+S11_MM4!K23+S12_MM4!K23+S1M_MM4!L23</f>
        <v>3479.002</v>
      </c>
      <c r="M23" s="54">
        <f>+I23-J23+K23+L23-S1M_MM4!N23</f>
        <v>114099.599</v>
      </c>
      <c r="N23" s="54">
        <f>+S1M_MM4!Q23</f>
        <v>88433.72600000001</v>
      </c>
      <c r="O23" s="54">
        <f t="shared" si="6"/>
        <v>25665.872999999992</v>
      </c>
      <c r="P23" s="54">
        <f>+S11_MM4!M23+S12_MM4!O23+S1M_MM4!S23</f>
        <v>1502.7460000000001</v>
      </c>
      <c r="Q23" s="54">
        <f>+S11_MM4!N23+S12_MM4!P23+S1M_MM4!T23</f>
        <v>29580.841</v>
      </c>
      <c r="R23" s="54">
        <f>+S11_MM4!O23+S12_MM4!Q23+S1M_MM4!U23</f>
        <v>307.80799999999999</v>
      </c>
      <c r="S23" s="57">
        <f t="shared" si="7"/>
        <v>-2720.0300000000088</v>
      </c>
    </row>
    <row r="24" spans="1:19" s="55" customFormat="1" ht="13.7" customHeight="1">
      <c r="A24" s="5" t="s">
        <v>117</v>
      </c>
      <c r="B24" s="56">
        <f>+S11_MM4!B24+S12_MM4!B24+S1M_MM4!B24</f>
        <v>101384.183</v>
      </c>
      <c r="C24" s="54">
        <f>+S11_MM4!C24+S12_MM4!C24+S1M_MM4!C24</f>
        <v>48261.797999999995</v>
      </c>
      <c r="D24" s="54">
        <f>+S11_MM4!D24+S12_MM4!D24+S1M_MM4!D24</f>
        <v>1411.1379999999999</v>
      </c>
      <c r="E24" s="54">
        <f>+S11_MM4!E24+S12_MM4!E24+S1M_MM4!E24</f>
        <v>1721.6179999999999</v>
      </c>
      <c r="F24" s="54">
        <f t="shared" si="4"/>
        <v>53432.865000000013</v>
      </c>
      <c r="G24" s="54">
        <f>+S1M_MM4!G24</f>
        <v>68475.899999999994</v>
      </c>
      <c r="H24" s="54">
        <f>+S11_MM4!G24+S12_MM4!G24+S1M_MM4!H24</f>
        <v>-489.10099999999693</v>
      </c>
      <c r="I24" s="54">
        <f t="shared" si="5"/>
        <v>121419.66400000002</v>
      </c>
      <c r="J24" s="54">
        <f>+S11_MM4!I24+S12_MM4!I24+S1M_MM4!J24</f>
        <v>12497.278999999999</v>
      </c>
      <c r="K24" s="54">
        <f>+S11_MM4!J24+S12_MM4!J24+S1M_MM4!K24</f>
        <v>18117.389999999996</v>
      </c>
      <c r="L24" s="54">
        <f>+S11_MM4!K24+S12_MM4!K24+S1M_MM4!L24</f>
        <v>3399.7049999999999</v>
      </c>
      <c r="M24" s="54">
        <f>+I24-J24+K24+L24-S1M_MM4!N24</f>
        <v>113999.89100000003</v>
      </c>
      <c r="N24" s="54">
        <f>+S1M_MM4!Q24</f>
        <v>89388.809000000008</v>
      </c>
      <c r="O24" s="54">
        <f t="shared" si="6"/>
        <v>24611.082000000024</v>
      </c>
      <c r="P24" s="54">
        <f>+S11_MM4!M24+S12_MM4!O24+S1M_MM4!S24</f>
        <v>1586.098</v>
      </c>
      <c r="Q24" s="54">
        <f>+S11_MM4!N24+S12_MM4!P24+S1M_MM4!T24</f>
        <v>30355.131000000001</v>
      </c>
      <c r="R24" s="54">
        <f>+S11_MM4!O24+S12_MM4!Q24+S1M_MM4!U24</f>
        <v>640.06399999999996</v>
      </c>
      <c r="S24" s="57">
        <f t="shared" si="7"/>
        <v>-4798.0149999999794</v>
      </c>
    </row>
    <row r="25" spans="1:19" s="55" customFormat="1" ht="13.7" customHeight="1">
      <c r="A25" s="5" t="s">
        <v>118</v>
      </c>
      <c r="B25" s="56">
        <f>+S11_MM4!B25+S12_MM4!B25+S1M_MM4!B25</f>
        <v>101843.408</v>
      </c>
      <c r="C25" s="54">
        <f>+S11_MM4!C25+S12_MM4!C25+S1M_MM4!C25</f>
        <v>48270.220999999998</v>
      </c>
      <c r="D25" s="54">
        <f>+S11_MM4!D25+S12_MM4!D25+S1M_MM4!D25</f>
        <v>1361.633</v>
      </c>
      <c r="E25" s="54">
        <f>+S11_MM4!E25+S12_MM4!E25+S1M_MM4!E25</f>
        <v>1672.338</v>
      </c>
      <c r="F25" s="54">
        <f t="shared" si="4"/>
        <v>53883.892</v>
      </c>
      <c r="G25" s="54">
        <f>+S1M_MM4!G25</f>
        <v>68571.694999999992</v>
      </c>
      <c r="H25" s="54">
        <f>+S11_MM4!G25+S12_MM4!G25+S1M_MM4!H25</f>
        <v>-243.78599999999642</v>
      </c>
      <c r="I25" s="54">
        <f t="shared" si="5"/>
        <v>122211.80100000001</v>
      </c>
      <c r="J25" s="54">
        <f>+S11_MM4!I25+S12_MM4!I25+S1M_MM4!J25</f>
        <v>12277.228999999999</v>
      </c>
      <c r="K25" s="54">
        <f>+S11_MM4!J25+S12_MM4!J25+S1M_MM4!K25</f>
        <v>18553.349999999995</v>
      </c>
      <c r="L25" s="54">
        <f>+S11_MM4!K25+S12_MM4!K25+S1M_MM4!L25</f>
        <v>3411.612000000001</v>
      </c>
      <c r="M25" s="54">
        <f>+I25-J25+K25+L25-S1M_MM4!N25</f>
        <v>115214.69200000001</v>
      </c>
      <c r="N25" s="54">
        <f>+S1M_MM4!Q25</f>
        <v>90073.356999999989</v>
      </c>
      <c r="O25" s="54">
        <f t="shared" si="6"/>
        <v>25141.335000000021</v>
      </c>
      <c r="P25" s="54">
        <f>+S11_MM4!M25+S12_MM4!O25+S1M_MM4!S25</f>
        <v>1899.2940000000001</v>
      </c>
      <c r="Q25" s="54">
        <f>+S11_MM4!N25+S12_MM4!P25+S1M_MM4!T25</f>
        <v>28873.620999999996</v>
      </c>
      <c r="R25" s="54">
        <f>+S11_MM4!O25+S12_MM4!Q25+S1M_MM4!U25</f>
        <v>573.03399999999999</v>
      </c>
      <c r="S25" s="57">
        <f t="shared" si="7"/>
        <v>-2406.025999999973</v>
      </c>
    </row>
    <row r="26" spans="1:19" s="55" customFormat="1" ht="13.7" customHeight="1">
      <c r="A26" s="5" t="s">
        <v>119</v>
      </c>
      <c r="B26" s="56">
        <f>+S11_MM4!B26+S12_MM4!B26+S1M_MM4!B26</f>
        <v>101952.269</v>
      </c>
      <c r="C26" s="54">
        <f>+S11_MM4!C26+S12_MM4!C26+S1M_MM4!C26</f>
        <v>48445.523000000001</v>
      </c>
      <c r="D26" s="54">
        <f>+S11_MM4!D26+S12_MM4!D26+S1M_MM4!D26</f>
        <v>1235.6120000000001</v>
      </c>
      <c r="E26" s="54">
        <f>+S11_MM4!E26+S12_MM4!E26+S1M_MM4!E26</f>
        <v>1726.674</v>
      </c>
      <c r="F26" s="54">
        <f t="shared" si="4"/>
        <v>53997.807999999997</v>
      </c>
      <c r="G26" s="54">
        <f>+S1M_MM4!G26</f>
        <v>68891.311000000002</v>
      </c>
      <c r="H26" s="54">
        <f>+S11_MM4!G26+S12_MM4!G26+S1M_MM4!H26</f>
        <v>-83.042999999997846</v>
      </c>
      <c r="I26" s="54">
        <f t="shared" si="5"/>
        <v>122806.076</v>
      </c>
      <c r="J26" s="54">
        <f>+S11_MM4!I26+S12_MM4!I26+S1M_MM4!J26</f>
        <v>11915.184999999999</v>
      </c>
      <c r="K26" s="54">
        <f>+S11_MM4!J26+S12_MM4!J26+S1M_MM4!K26</f>
        <v>19129.321000000004</v>
      </c>
      <c r="L26" s="54">
        <f>+S11_MM4!K26+S12_MM4!K26+S1M_MM4!L26</f>
        <v>3298.5119999999997</v>
      </c>
      <c r="M26" s="54">
        <f>+I26-J26+K26+L26-S1M_MM4!N26</f>
        <v>116453.66399999999</v>
      </c>
      <c r="N26" s="54">
        <f>+S1M_MM4!Q26</f>
        <v>90700.296000000002</v>
      </c>
      <c r="O26" s="54">
        <f t="shared" si="6"/>
        <v>25753.367999999988</v>
      </c>
      <c r="P26" s="54">
        <f>+S11_MM4!M26+S12_MM4!O26+S1M_MM4!S26</f>
        <v>1929.252</v>
      </c>
      <c r="Q26" s="54">
        <f>+S11_MM4!N26+S12_MM4!P26+S1M_MM4!T26</f>
        <v>27229.523999999998</v>
      </c>
      <c r="R26" s="54">
        <f>+S11_MM4!O26+S12_MM4!Q26+S1M_MM4!U26</f>
        <v>393.73800000000006</v>
      </c>
      <c r="S26" s="57">
        <f t="shared" si="7"/>
        <v>59.357999999990398</v>
      </c>
    </row>
    <row r="27" spans="1:19" s="55" customFormat="1" ht="13.7" customHeight="1">
      <c r="A27" s="5" t="s">
        <v>120</v>
      </c>
      <c r="B27" s="56">
        <f>+S11_MM4!B27+S12_MM4!B27+S1M_MM4!B27</f>
        <v>102612.068</v>
      </c>
      <c r="C27" s="54">
        <f>+S11_MM4!C27+S12_MM4!C27+S1M_MM4!C27</f>
        <v>48651.074000000001</v>
      </c>
      <c r="D27" s="54">
        <f>+S11_MM4!D27+S12_MM4!D27+S1M_MM4!D27</f>
        <v>1105.4690000000001</v>
      </c>
      <c r="E27" s="54">
        <f>+S11_MM4!E27+S12_MM4!E27+S1M_MM4!E27</f>
        <v>1901.5829999999996</v>
      </c>
      <c r="F27" s="54">
        <f t="shared" si="4"/>
        <v>54757.108</v>
      </c>
      <c r="G27" s="54">
        <f>+S1M_MM4!G27</f>
        <v>69279.646999999997</v>
      </c>
      <c r="H27" s="54">
        <f>+S11_MM4!G27+S12_MM4!G27+S1M_MM4!H27</f>
        <v>16.860000000002401</v>
      </c>
      <c r="I27" s="54">
        <f t="shared" si="5"/>
        <v>124053.61500000001</v>
      </c>
      <c r="J27" s="54">
        <f>+S11_MM4!I27+S12_MM4!I27+S1M_MM4!J27</f>
        <v>11116.647000000001</v>
      </c>
      <c r="K27" s="54">
        <f>+S11_MM4!J27+S12_MM4!J27+S1M_MM4!K27</f>
        <v>19695.144999999997</v>
      </c>
      <c r="L27" s="54">
        <f>+S11_MM4!K27+S12_MM4!K27+S1M_MM4!L27</f>
        <v>3107.4330000000004</v>
      </c>
      <c r="M27" s="54">
        <f>+I27-J27+K27+L27-S1M_MM4!N27</f>
        <v>118582.66100000001</v>
      </c>
      <c r="N27" s="54">
        <f>+S1M_MM4!Q27</f>
        <v>91424.65</v>
      </c>
      <c r="O27" s="54">
        <f t="shared" si="6"/>
        <v>27158.011000000013</v>
      </c>
      <c r="P27" s="54">
        <f>+S11_MM4!M27+S12_MM4!O27+S1M_MM4!S27</f>
        <v>2075.154</v>
      </c>
      <c r="Q27" s="54">
        <f>+S11_MM4!N27+S12_MM4!P27+S1M_MM4!T27</f>
        <v>27800.451000000001</v>
      </c>
      <c r="R27" s="54">
        <f>+S11_MM4!O27+S12_MM4!Q27+S1M_MM4!U27</f>
        <v>333.89999999999986</v>
      </c>
      <c r="S27" s="57">
        <f t="shared" si="7"/>
        <v>1098.814000000011</v>
      </c>
    </row>
    <row r="28" spans="1:19" s="55" customFormat="1" ht="13.7" customHeight="1">
      <c r="A28" s="5" t="s">
        <v>121</v>
      </c>
      <c r="B28" s="56">
        <f>+S11_MM4!B28+S12_MM4!B28+S1M_MM4!B28</f>
        <v>103470.95599999999</v>
      </c>
      <c r="C28" s="54">
        <f>+S11_MM4!C28+S12_MM4!C28+S1M_MM4!C28</f>
        <v>48935.815000000002</v>
      </c>
      <c r="D28" s="54">
        <f>+S11_MM4!D28+S12_MM4!D28+S1M_MM4!D28</f>
        <v>1273.8579999999999</v>
      </c>
      <c r="E28" s="54">
        <f>+S11_MM4!E28+S12_MM4!E28+S1M_MM4!E28</f>
        <v>1859.0830000000001</v>
      </c>
      <c r="F28" s="54">
        <f t="shared" si="4"/>
        <v>55120.365999999987</v>
      </c>
      <c r="G28" s="54">
        <f>+S1M_MM4!G28</f>
        <v>69942.366999999998</v>
      </c>
      <c r="H28" s="54">
        <f>+S11_MM4!G28+S12_MM4!G28+S1M_MM4!H28</f>
        <v>39.00800000000163</v>
      </c>
      <c r="I28" s="54">
        <f t="shared" si="5"/>
        <v>125101.74099999998</v>
      </c>
      <c r="J28" s="54">
        <f>+S11_MM4!I28+S12_MM4!I28+S1M_MM4!J28</f>
        <v>11384.472</v>
      </c>
      <c r="K28" s="54">
        <f>+S11_MM4!J28+S12_MM4!J28+S1M_MM4!K28</f>
        <v>20355.419999999995</v>
      </c>
      <c r="L28" s="54">
        <f>+S11_MM4!K28+S12_MM4!K28+S1M_MM4!L28</f>
        <v>2690.7090000000003</v>
      </c>
      <c r="M28" s="54">
        <f>+I28-J28+K28+L28-S1M_MM4!N28</f>
        <v>119442.37499999999</v>
      </c>
      <c r="N28" s="54">
        <f>+S1M_MM4!Q28</f>
        <v>92290.73000000001</v>
      </c>
      <c r="O28" s="54">
        <f t="shared" si="6"/>
        <v>27151.644999999975</v>
      </c>
      <c r="P28" s="54">
        <f>+S11_MM4!M28+S12_MM4!O28+S1M_MM4!S28</f>
        <v>1907.1689999999999</v>
      </c>
      <c r="Q28" s="54">
        <f>+S11_MM4!N28+S12_MM4!P28+S1M_MM4!T28</f>
        <v>27361.927000000003</v>
      </c>
      <c r="R28" s="54">
        <f>+S11_MM4!O28+S12_MM4!Q28+S1M_MM4!U28</f>
        <v>-63.359000000000037</v>
      </c>
      <c r="S28" s="57">
        <f t="shared" si="7"/>
        <v>1760.2459999999733</v>
      </c>
    </row>
    <row r="29" spans="1:19" s="55" customFormat="1" ht="13.7" customHeight="1">
      <c r="A29" s="5" t="s">
        <v>122</v>
      </c>
      <c r="B29" s="56">
        <f>+S11_MM4!B29+S12_MM4!B29+S1M_MM4!B29</f>
        <v>104838.66800000001</v>
      </c>
      <c r="C29" s="54">
        <f>+S11_MM4!C29+S12_MM4!C29+S1M_MM4!C29</f>
        <v>49273.319000000003</v>
      </c>
      <c r="D29" s="54">
        <f>+S11_MM4!D29+S12_MM4!D29+S1M_MM4!D29</f>
        <v>1373.1769999999999</v>
      </c>
      <c r="E29" s="54">
        <f>+S11_MM4!E29+S12_MM4!E29+S1M_MM4!E29</f>
        <v>1834.3780000000002</v>
      </c>
      <c r="F29" s="54">
        <f t="shared" si="4"/>
        <v>56026.549999999996</v>
      </c>
      <c r="G29" s="54">
        <f>+S1M_MM4!G29</f>
        <v>70373.773000000001</v>
      </c>
      <c r="H29" s="54">
        <f>+S11_MM4!G29+S12_MM4!G29+S1M_MM4!H29</f>
        <v>-108.22100000000501</v>
      </c>
      <c r="I29" s="54">
        <f t="shared" si="5"/>
        <v>126292.102</v>
      </c>
      <c r="J29" s="54">
        <f>+S11_MM4!I29+S12_MM4!I29+S1M_MM4!J29</f>
        <v>11682.864000000001</v>
      </c>
      <c r="K29" s="54">
        <f>+S11_MM4!J29+S12_MM4!J29+S1M_MM4!K29</f>
        <v>20880.146000000001</v>
      </c>
      <c r="L29" s="54">
        <f>+S11_MM4!K29+S12_MM4!K29+S1M_MM4!L29</f>
        <v>2560.6540000000014</v>
      </c>
      <c r="M29" s="54">
        <f>+I29-J29+K29+L29-S1M_MM4!N29</f>
        <v>120539.95699999999</v>
      </c>
      <c r="N29" s="54">
        <f>+S1M_MM4!Q29</f>
        <v>93345.831999999995</v>
      </c>
      <c r="O29" s="54">
        <f t="shared" si="6"/>
        <v>27194.125</v>
      </c>
      <c r="P29" s="54">
        <f>+S11_MM4!M29+S12_MM4!O29+S1M_MM4!S29</f>
        <v>2068.299</v>
      </c>
      <c r="Q29" s="54">
        <f>+S11_MM4!N29+S12_MM4!P29+S1M_MM4!T29</f>
        <v>28077.432000000001</v>
      </c>
      <c r="R29" s="54">
        <f>+S11_MM4!O29+S12_MM4!Q29+S1M_MM4!U29</f>
        <v>-7.4750000000001364</v>
      </c>
      <c r="S29" s="57">
        <f t="shared" si="7"/>
        <v>1192.4669999999985</v>
      </c>
    </row>
    <row r="30" spans="1:19" s="55" customFormat="1" ht="13.7" customHeight="1">
      <c r="A30" s="5" t="s">
        <v>123</v>
      </c>
      <c r="B30" s="56">
        <f>+S11_MM4!B30+S12_MM4!B30+S1M_MM4!B30</f>
        <v>106061.10799999999</v>
      </c>
      <c r="C30" s="54">
        <f>+S11_MM4!C30+S12_MM4!C30+S1M_MM4!C30</f>
        <v>49722.148999999998</v>
      </c>
      <c r="D30" s="54">
        <f>+S11_MM4!D30+S12_MM4!D30+S1M_MM4!D30</f>
        <v>1502.9029999999998</v>
      </c>
      <c r="E30" s="54">
        <f>+S11_MM4!E30+S12_MM4!E30+S1M_MM4!E30</f>
        <v>1887.0629999999996</v>
      </c>
      <c r="F30" s="54">
        <f t="shared" si="4"/>
        <v>56723.118999999999</v>
      </c>
      <c r="G30" s="54">
        <f>+S1M_MM4!G30</f>
        <v>71022.596000000005</v>
      </c>
      <c r="H30" s="54">
        <f>+S11_MM4!G30+S12_MM4!G30+S1M_MM4!H30</f>
        <v>-307.02399999999761</v>
      </c>
      <c r="I30" s="54">
        <f t="shared" si="5"/>
        <v>127438.69099999999</v>
      </c>
      <c r="J30" s="54">
        <f>+S11_MM4!I30+S12_MM4!I30+S1M_MM4!J30</f>
        <v>12299.602999999999</v>
      </c>
      <c r="K30" s="54">
        <f>+S11_MM4!J30+S12_MM4!J30+S1M_MM4!K30</f>
        <v>21181.612000000001</v>
      </c>
      <c r="L30" s="54">
        <f>+S11_MM4!K30+S12_MM4!K30+S1M_MM4!L30</f>
        <v>2652.5869999999986</v>
      </c>
      <c r="M30" s="54">
        <f>+I30-J30+K30+L30-S1M_MM4!N30</f>
        <v>121333.51699999998</v>
      </c>
      <c r="N30" s="54">
        <f>+S1M_MM4!Q30</f>
        <v>94563.610000000015</v>
      </c>
      <c r="O30" s="54">
        <f t="shared" si="6"/>
        <v>26769.906999999963</v>
      </c>
      <c r="P30" s="54">
        <f>+S11_MM4!M30+S12_MM4!O30+S1M_MM4!S30</f>
        <v>2027.4199999999998</v>
      </c>
      <c r="Q30" s="54">
        <f>+S11_MM4!N30+S12_MM4!P30+S1M_MM4!T30</f>
        <v>28959.201999999997</v>
      </c>
      <c r="R30" s="54">
        <f>+S11_MM4!O30+S12_MM4!Q30+S1M_MM4!U30</f>
        <v>-125.43799999999999</v>
      </c>
      <c r="S30" s="57">
        <f t="shared" si="7"/>
        <v>-36.437000000036392</v>
      </c>
    </row>
    <row r="31" spans="1:19" s="55" customFormat="1" ht="13.7" customHeight="1">
      <c r="A31" s="5" t="s">
        <v>124</v>
      </c>
      <c r="B31" s="56">
        <f>+S11_MM4!B31+S12_MM4!B31+S1M_MM4!B31</f>
        <v>107066.92000000001</v>
      </c>
      <c r="C31" s="54">
        <f>+S11_MM4!C31+S12_MM4!C31+S1M_MM4!C31</f>
        <v>50068.733999999997</v>
      </c>
      <c r="D31" s="54">
        <f>+S11_MM4!D31+S12_MM4!D31+S1M_MM4!D31</f>
        <v>1749.6999999999998</v>
      </c>
      <c r="E31" s="54">
        <f>+S11_MM4!E31+S12_MM4!E31+S1M_MM4!E31</f>
        <v>1798.0920000000001</v>
      </c>
      <c r="F31" s="54">
        <f t="shared" si="4"/>
        <v>57046.578000000016</v>
      </c>
      <c r="G31" s="54">
        <f>+S1M_MM4!G31</f>
        <v>71488.982000000004</v>
      </c>
      <c r="H31" s="54">
        <f>+S11_MM4!G31+S12_MM4!G31+S1M_MM4!H31</f>
        <v>-422.53799999999865</v>
      </c>
      <c r="I31" s="54">
        <f t="shared" si="5"/>
        <v>128113.02200000003</v>
      </c>
      <c r="J31" s="54">
        <f>+S11_MM4!I31+S12_MM4!I31+S1M_MM4!J31</f>
        <v>12454.612000000001</v>
      </c>
      <c r="K31" s="54">
        <f>+S11_MM4!J31+S12_MM4!J31+S1M_MM4!K31</f>
        <v>21618.699000000001</v>
      </c>
      <c r="L31" s="54">
        <f>+S11_MM4!K31+S12_MM4!K31+S1M_MM4!L31</f>
        <v>2541.0149999999994</v>
      </c>
      <c r="M31" s="54">
        <f>+I31-J31+K31+L31-S1M_MM4!N31</f>
        <v>121944.96600000001</v>
      </c>
      <c r="N31" s="54">
        <f>+S1M_MM4!Q31</f>
        <v>95666.763999999996</v>
      </c>
      <c r="O31" s="54">
        <f t="shared" si="6"/>
        <v>26278.202000000019</v>
      </c>
      <c r="P31" s="54">
        <f>+S11_MM4!M31+S12_MM4!O31+S1M_MM4!S31</f>
        <v>1964.867</v>
      </c>
      <c r="Q31" s="54">
        <f>+S11_MM4!N31+S12_MM4!P31+S1M_MM4!T31</f>
        <v>29943.936000000002</v>
      </c>
      <c r="R31" s="54">
        <f>+S11_MM4!O31+S12_MM4!Q31+S1M_MM4!U31</f>
        <v>-162.80499999999995</v>
      </c>
      <c r="S31" s="57">
        <f t="shared" si="7"/>
        <v>-1538.061999999984</v>
      </c>
    </row>
    <row r="32" spans="1:19" s="55" customFormat="1" ht="13.7" customHeight="1">
      <c r="A32" s="5" t="s">
        <v>125</v>
      </c>
      <c r="B32" s="56">
        <f>+S11_MM4!B32+S12_MM4!B32+S1M_MM4!B32</f>
        <v>107810.576</v>
      </c>
      <c r="C32" s="54">
        <f>+S11_MM4!C32+S12_MM4!C32+S1M_MM4!C32</f>
        <v>50633.202999999994</v>
      </c>
      <c r="D32" s="54">
        <f>+S11_MM4!D32+S12_MM4!D32+S1M_MM4!D32</f>
        <v>1280.2370000000001</v>
      </c>
      <c r="E32" s="54">
        <f>+S11_MM4!E32+S12_MM4!E32+S1M_MM4!E32</f>
        <v>1648.9340000000002</v>
      </c>
      <c r="F32" s="54">
        <f t="shared" si="4"/>
        <v>57546.070000000007</v>
      </c>
      <c r="G32" s="54">
        <f>+S1M_MM4!G32</f>
        <v>72368.108999999997</v>
      </c>
      <c r="H32" s="54">
        <f>+S11_MM4!G32+S12_MM4!G32+S1M_MM4!H32</f>
        <v>-568.04999999999927</v>
      </c>
      <c r="I32" s="54">
        <f t="shared" si="5"/>
        <v>129346.129</v>
      </c>
      <c r="J32" s="54">
        <f>+S11_MM4!I32+S12_MM4!I32+S1M_MM4!J32</f>
        <v>12324.025000000001</v>
      </c>
      <c r="K32" s="54">
        <f>+S11_MM4!J32+S12_MM4!J32+S1M_MM4!K32</f>
        <v>21999.054999999993</v>
      </c>
      <c r="L32" s="54">
        <f>+S11_MM4!K32+S12_MM4!K32+S1M_MM4!L32</f>
        <v>2485.2549999999997</v>
      </c>
      <c r="M32" s="54">
        <f>+I32-J32+K32+L32-S1M_MM4!N32</f>
        <v>123264.11199999999</v>
      </c>
      <c r="N32" s="54">
        <f>+S1M_MM4!Q32</f>
        <v>96864.303</v>
      </c>
      <c r="O32" s="54">
        <f t="shared" si="6"/>
        <v>26399.808999999994</v>
      </c>
      <c r="P32" s="54">
        <f>+S11_MM4!M32+S12_MM4!O32+S1M_MM4!S32</f>
        <v>2287.558</v>
      </c>
      <c r="Q32" s="54">
        <f>+S11_MM4!N32+S12_MM4!P32+S1M_MM4!T32</f>
        <v>29508.112999999998</v>
      </c>
      <c r="R32" s="54">
        <f>+S11_MM4!O32+S12_MM4!Q32+S1M_MM4!U32</f>
        <v>-355.54399999999987</v>
      </c>
      <c r="S32" s="57">
        <f t="shared" si="7"/>
        <v>-465.20200000000295</v>
      </c>
    </row>
    <row r="33" spans="1:19" s="55" customFormat="1" ht="13.7" customHeight="1">
      <c r="A33" s="5" t="s">
        <v>126</v>
      </c>
      <c r="B33" s="56">
        <f>+S11_MM4!B33+S12_MM4!B33+S1M_MM4!B33</f>
        <v>108486.99400000001</v>
      </c>
      <c r="C33" s="54">
        <f>+S11_MM4!C33+S12_MM4!C33+S1M_MM4!C33</f>
        <v>51113.758999999998</v>
      </c>
      <c r="D33" s="54">
        <f>+S11_MM4!D33+S12_MM4!D33+S1M_MM4!D33</f>
        <v>1343.4830000000002</v>
      </c>
      <c r="E33" s="54">
        <f>+S11_MM4!E33+S12_MM4!E33+S1M_MM4!E33</f>
        <v>1747.1619999999998</v>
      </c>
      <c r="F33" s="54">
        <f t="shared" si="4"/>
        <v>57776.914000000004</v>
      </c>
      <c r="G33" s="54">
        <f>+S1M_MM4!G33</f>
        <v>73129.756000000008</v>
      </c>
      <c r="H33" s="54">
        <f>+S11_MM4!G33+S12_MM4!G33+S1M_MM4!H33</f>
        <v>-605.31299999999646</v>
      </c>
      <c r="I33" s="54">
        <f t="shared" si="5"/>
        <v>130301.35700000002</v>
      </c>
      <c r="J33" s="54">
        <f>+S11_MM4!I33+S12_MM4!I33+S1M_MM4!J33</f>
        <v>12255.362999999999</v>
      </c>
      <c r="K33" s="54">
        <f>+S11_MM4!J33+S12_MM4!J33+S1M_MM4!K33</f>
        <v>22486.953000000005</v>
      </c>
      <c r="L33" s="54">
        <f>+S11_MM4!K33+S12_MM4!K33+S1M_MM4!L33</f>
        <v>2328.9850000000006</v>
      </c>
      <c r="M33" s="54">
        <f>+I33-J33+K33+L33-S1M_MM4!N33</f>
        <v>124317.07500000003</v>
      </c>
      <c r="N33" s="54">
        <f>+S1M_MM4!Q33</f>
        <v>98152.95199999999</v>
      </c>
      <c r="O33" s="54">
        <f t="shared" si="6"/>
        <v>26164.123000000036</v>
      </c>
      <c r="P33" s="54">
        <f>+S11_MM4!M33+S12_MM4!O33+S1M_MM4!S33</f>
        <v>1842.3970000000002</v>
      </c>
      <c r="Q33" s="54">
        <f>+S11_MM4!N33+S12_MM4!P33+S1M_MM4!T33</f>
        <v>29817.870999999999</v>
      </c>
      <c r="R33" s="54">
        <f>+S11_MM4!O33+S12_MM4!Q33+S1M_MM4!U33</f>
        <v>-360.32000000000016</v>
      </c>
      <c r="S33" s="57">
        <f t="shared" si="7"/>
        <v>-1451.0309999999622</v>
      </c>
    </row>
    <row r="34" spans="1:19" s="55" customFormat="1" ht="13.7" customHeight="1">
      <c r="A34" s="5" t="s">
        <v>127</v>
      </c>
      <c r="B34" s="56">
        <f>+S11_MM4!B34+S12_MM4!B34+S1M_MM4!B34</f>
        <v>109271.79400000001</v>
      </c>
      <c r="C34" s="54">
        <f>+S11_MM4!C34+S12_MM4!C34+S1M_MM4!C34</f>
        <v>51625.507000000012</v>
      </c>
      <c r="D34" s="54">
        <f>+S11_MM4!D34+S12_MM4!D34+S1M_MM4!D34</f>
        <v>1367.3910000000001</v>
      </c>
      <c r="E34" s="54">
        <f>+S11_MM4!E34+S12_MM4!E34+S1M_MM4!E34</f>
        <v>1718.316</v>
      </c>
      <c r="F34" s="54">
        <f t="shared" si="4"/>
        <v>57997.211999999992</v>
      </c>
      <c r="G34" s="54">
        <f>+S1M_MM4!G34</f>
        <v>73785.391000000003</v>
      </c>
      <c r="H34" s="54">
        <f>+S11_MM4!G34+S12_MM4!G34+S1M_MM4!H34</f>
        <v>-545.3849999999984</v>
      </c>
      <c r="I34" s="54">
        <f t="shared" si="5"/>
        <v>131237.21799999999</v>
      </c>
      <c r="J34" s="54">
        <f>+S11_MM4!I34+S12_MM4!I34+S1M_MM4!J34</f>
        <v>12502.177</v>
      </c>
      <c r="K34" s="54">
        <f>+S11_MM4!J34+S12_MM4!J34+S1M_MM4!K34</f>
        <v>23075.427999999993</v>
      </c>
      <c r="L34" s="54">
        <f>+S11_MM4!K34+S12_MM4!K34+S1M_MM4!L34</f>
        <v>2232.8649999999998</v>
      </c>
      <c r="M34" s="54">
        <f>+I34-J34+K34+L34-S1M_MM4!N34</f>
        <v>125144.53199999998</v>
      </c>
      <c r="N34" s="54">
        <f>+S1M_MM4!Q34</f>
        <v>99654.782000000007</v>
      </c>
      <c r="O34" s="54">
        <f t="shared" si="6"/>
        <v>25489.749999999971</v>
      </c>
      <c r="P34" s="54">
        <f>+S11_MM4!M34+S12_MM4!O34+S1M_MM4!S34</f>
        <v>1708.3890000000001</v>
      </c>
      <c r="Q34" s="54">
        <f>+S11_MM4!N34+S12_MM4!P34+S1M_MM4!T34</f>
        <v>30443.538</v>
      </c>
      <c r="R34" s="54">
        <f>+S11_MM4!O34+S12_MM4!Q34+S1M_MM4!U34</f>
        <v>-245.39099999999996</v>
      </c>
      <c r="S34" s="57">
        <f t="shared" si="7"/>
        <v>-3000.0080000000303</v>
      </c>
    </row>
    <row r="35" spans="1:19" s="55" customFormat="1" ht="13.7" customHeight="1">
      <c r="A35" s="5" t="s">
        <v>128</v>
      </c>
      <c r="B35" s="56">
        <f>+S11_MM4!B35+S12_MM4!B35+S1M_MM4!B35</f>
        <v>109740.59600000001</v>
      </c>
      <c r="C35" s="54">
        <f>+S11_MM4!C35+S12_MM4!C35+S1M_MM4!C35</f>
        <v>52179.876000000011</v>
      </c>
      <c r="D35" s="54">
        <f>+S11_MM4!D35+S12_MM4!D35+S1M_MM4!D35</f>
        <v>1434.125</v>
      </c>
      <c r="E35" s="54">
        <f>+S11_MM4!E35+S12_MM4!E35+S1M_MM4!E35</f>
        <v>1578.183</v>
      </c>
      <c r="F35" s="54">
        <f t="shared" si="4"/>
        <v>57704.777999999991</v>
      </c>
      <c r="G35" s="54">
        <f>+S1M_MM4!G35</f>
        <v>74764.498000000007</v>
      </c>
      <c r="H35" s="54">
        <f>+S11_MM4!G35+S12_MM4!G35+S1M_MM4!H35</f>
        <v>-412.08600000000297</v>
      </c>
      <c r="I35" s="54">
        <f t="shared" si="5"/>
        <v>132057.19</v>
      </c>
      <c r="J35" s="54">
        <f>+S11_MM4!I35+S12_MM4!I35+S1M_MM4!J35</f>
        <v>12779.875</v>
      </c>
      <c r="K35" s="54">
        <f>+S11_MM4!J35+S12_MM4!J35+S1M_MM4!K35</f>
        <v>23224.382999999994</v>
      </c>
      <c r="L35" s="54">
        <f>+S11_MM4!K35+S12_MM4!K35+S1M_MM4!L35</f>
        <v>2033.2810000000022</v>
      </c>
      <c r="M35" s="54">
        <f>+I35-J35+K35+L35-S1M_MM4!N35</f>
        <v>125474.56999999999</v>
      </c>
      <c r="N35" s="54">
        <f>+S1M_MM4!Q35</f>
        <v>100783.857</v>
      </c>
      <c r="O35" s="54">
        <f t="shared" si="6"/>
        <v>24690.712999999989</v>
      </c>
      <c r="P35" s="54">
        <f>+S11_MM4!M35+S12_MM4!O35+S1M_MM4!S35</f>
        <v>1611.8910000000001</v>
      </c>
      <c r="Q35" s="54">
        <f>+S11_MM4!N35+S12_MM4!P35+S1M_MM4!T35</f>
        <v>29818.284</v>
      </c>
      <c r="R35" s="54">
        <f>+S11_MM4!O35+S12_MM4!Q35+S1M_MM4!U35</f>
        <v>-164.87000000000012</v>
      </c>
      <c r="S35" s="57">
        <f t="shared" si="7"/>
        <v>-3350.8100000000113</v>
      </c>
    </row>
    <row r="36" spans="1:19" s="55" customFormat="1" ht="13.7" customHeight="1">
      <c r="A36" s="5" t="s">
        <v>129</v>
      </c>
      <c r="B36" s="56">
        <f>+S11_MM4!B36+S12_MM4!B36+S1M_MM4!B36</f>
        <v>110604.652</v>
      </c>
      <c r="C36" s="54">
        <f>+S11_MM4!C36+S12_MM4!C36+S1M_MM4!C36</f>
        <v>52754.601000000002</v>
      </c>
      <c r="D36" s="54">
        <f>+S11_MM4!D36+S12_MM4!D36+S1M_MM4!D36</f>
        <v>1402.6289999999999</v>
      </c>
      <c r="E36" s="54">
        <f>+S11_MM4!E36+S12_MM4!E36+S1M_MM4!E36</f>
        <v>1833.3150000000001</v>
      </c>
      <c r="F36" s="54">
        <f t="shared" si="4"/>
        <v>58280.737000000001</v>
      </c>
      <c r="G36" s="54">
        <f>+S1M_MM4!G36</f>
        <v>75743.928</v>
      </c>
      <c r="H36" s="54">
        <f>+S11_MM4!G36+S12_MM4!G36+S1M_MM4!H36</f>
        <v>-265.9230000000025</v>
      </c>
      <c r="I36" s="54">
        <f t="shared" si="5"/>
        <v>133758.742</v>
      </c>
      <c r="J36" s="54">
        <f>+S11_MM4!I36+S12_MM4!I36+S1M_MM4!J36</f>
        <v>12603.239</v>
      </c>
      <c r="K36" s="54">
        <f>+S11_MM4!J36+S12_MM4!J36+S1M_MM4!K36</f>
        <v>23608.893999999997</v>
      </c>
      <c r="L36" s="54">
        <f>+S11_MM4!K36+S12_MM4!K36+S1M_MM4!L36</f>
        <v>1871.9969999999998</v>
      </c>
      <c r="M36" s="54">
        <f>+I36-J36+K36+L36-S1M_MM4!N36</f>
        <v>127325.68400000001</v>
      </c>
      <c r="N36" s="54">
        <f>+S1M_MM4!Q36</f>
        <v>102159.32500000001</v>
      </c>
      <c r="O36" s="54">
        <f t="shared" si="6"/>
        <v>25166.358999999997</v>
      </c>
      <c r="P36" s="54">
        <f>+S11_MM4!M36+S12_MM4!O36+S1M_MM4!S36</f>
        <v>1768.7769999999998</v>
      </c>
      <c r="Q36" s="54">
        <f>+S11_MM4!N36+S12_MM4!P36+S1M_MM4!T36</f>
        <v>30559.805</v>
      </c>
      <c r="R36" s="54">
        <f>+S11_MM4!O36+S12_MM4!Q36+S1M_MM4!U36</f>
        <v>-78.451000000000022</v>
      </c>
      <c r="S36" s="57">
        <f t="shared" si="7"/>
        <v>-3546.2180000000053</v>
      </c>
    </row>
    <row r="37" spans="1:19" s="55" customFormat="1" ht="13.7" customHeight="1">
      <c r="A37" s="5" t="s">
        <v>130</v>
      </c>
      <c r="B37" s="56">
        <f>+S11_MM4!B37+S12_MM4!B37+S1M_MM4!B37</f>
        <v>111635.29399999999</v>
      </c>
      <c r="C37" s="54">
        <f>+S11_MM4!C37+S12_MM4!C37+S1M_MM4!C37</f>
        <v>53277.59599999999</v>
      </c>
      <c r="D37" s="54">
        <f>+S11_MM4!D37+S12_MM4!D37+S1M_MM4!D37</f>
        <v>1423.0429999999997</v>
      </c>
      <c r="E37" s="54">
        <f>+S11_MM4!E37+S12_MM4!E37+S1M_MM4!E37</f>
        <v>1897.6469999999999</v>
      </c>
      <c r="F37" s="54">
        <f t="shared" si="4"/>
        <v>58832.302000000003</v>
      </c>
      <c r="G37" s="54">
        <f>+S1M_MM4!G37</f>
        <v>76264.031000000003</v>
      </c>
      <c r="H37" s="54">
        <f>+S11_MM4!G37+S12_MM4!G37+S1M_MM4!H37</f>
        <v>-716.06600000000071</v>
      </c>
      <c r="I37" s="54">
        <f t="shared" si="5"/>
        <v>134380.26700000002</v>
      </c>
      <c r="J37" s="54">
        <f>+S11_MM4!I37+S12_MM4!I37+S1M_MM4!J37</f>
        <v>12836.117000000002</v>
      </c>
      <c r="K37" s="54">
        <f>+S11_MM4!J37+S12_MM4!J37+S1M_MM4!K37</f>
        <v>23572.251</v>
      </c>
      <c r="L37" s="54">
        <f>+S11_MM4!K37+S12_MM4!K37+S1M_MM4!L37</f>
        <v>1960.7070000000012</v>
      </c>
      <c r="M37" s="54">
        <f>+I37-J37+K37+L37-S1M_MM4!N37</f>
        <v>127851.52300000002</v>
      </c>
      <c r="N37" s="54">
        <f>+S1M_MM4!Q37</f>
        <v>103503.296</v>
      </c>
      <c r="O37" s="54">
        <f t="shared" si="6"/>
        <v>24348.227000000014</v>
      </c>
      <c r="P37" s="54">
        <f>+S11_MM4!M37+S12_MM4!O37+S1M_MM4!S37</f>
        <v>2038.9259999999997</v>
      </c>
      <c r="Q37" s="54">
        <f>+S11_MM4!N37+S12_MM4!P37+S1M_MM4!T37</f>
        <v>31612.29</v>
      </c>
      <c r="R37" s="54">
        <f>+S11_MM4!O37+S12_MM4!Q37+S1M_MM4!U37</f>
        <v>-148.56200000000013</v>
      </c>
      <c r="S37" s="57">
        <f t="shared" si="7"/>
        <v>-5076.574999999988</v>
      </c>
    </row>
    <row r="38" spans="1:19" s="55" customFormat="1" ht="13.7" customHeight="1">
      <c r="A38" s="5" t="s">
        <v>131</v>
      </c>
      <c r="B38" s="56">
        <f>+S11_MM4!B38+S12_MM4!B38+S1M_MM4!B38</f>
        <v>113150.14</v>
      </c>
      <c r="C38" s="54">
        <f>+S11_MM4!C38+S12_MM4!C38+S1M_MM4!C38</f>
        <v>53786.356000000007</v>
      </c>
      <c r="D38" s="54">
        <f>+S11_MM4!D38+S12_MM4!D38+S1M_MM4!D38</f>
        <v>1451.1899999999998</v>
      </c>
      <c r="E38" s="54">
        <f>+S11_MM4!E38+S12_MM4!E38+S1M_MM4!E38</f>
        <v>1865.8040000000001</v>
      </c>
      <c r="F38" s="54">
        <f t="shared" si="4"/>
        <v>59778.397999999986</v>
      </c>
      <c r="G38" s="54">
        <f>+S1M_MM4!G38</f>
        <v>77146.925999999992</v>
      </c>
      <c r="H38" s="54">
        <f>+S11_MM4!G38+S12_MM4!G38+S1M_MM4!H38</f>
        <v>-1533.7810000000063</v>
      </c>
      <c r="I38" s="54">
        <f t="shared" si="5"/>
        <v>135391.54299999995</v>
      </c>
      <c r="J38" s="54">
        <f>+S11_MM4!I38+S12_MM4!I38+S1M_MM4!J38</f>
        <v>12865.751</v>
      </c>
      <c r="K38" s="54">
        <f>+S11_MM4!J38+S12_MM4!J38+S1M_MM4!K38</f>
        <v>23749.341</v>
      </c>
      <c r="L38" s="54">
        <f>+S11_MM4!K38+S12_MM4!K38+S1M_MM4!L38</f>
        <v>1997.2329999999997</v>
      </c>
      <c r="M38" s="54">
        <f>+I38-J38+K38+L38-S1M_MM4!N38</f>
        <v>128861.06299999995</v>
      </c>
      <c r="N38" s="54">
        <f>+S1M_MM4!Q38</f>
        <v>104664.295</v>
      </c>
      <c r="O38" s="54">
        <f t="shared" si="6"/>
        <v>24196.767999999953</v>
      </c>
      <c r="P38" s="54">
        <f>+S11_MM4!M38+S12_MM4!O38+S1M_MM4!S38</f>
        <v>1915.3469999999995</v>
      </c>
      <c r="Q38" s="54">
        <f>+S11_MM4!N38+S12_MM4!P38+S1M_MM4!T38</f>
        <v>32339.219000000005</v>
      </c>
      <c r="R38" s="54">
        <f>+S11_MM4!O38+S12_MM4!Q38+S1M_MM4!U38</f>
        <v>-174.0809999999999</v>
      </c>
      <c r="S38" s="57">
        <f t="shared" si="7"/>
        <v>-6053.0230000000538</v>
      </c>
    </row>
    <row r="39" spans="1:19" s="55" customFormat="1" ht="13.7" customHeight="1">
      <c r="A39" s="5" t="s">
        <v>132</v>
      </c>
      <c r="B39" s="56">
        <f>+S11_MM4!B39+S12_MM4!B39+S1M_MM4!B39</f>
        <v>114503.42100000002</v>
      </c>
      <c r="C39" s="54">
        <f>+S11_MM4!C39+S12_MM4!C39+S1M_MM4!C39</f>
        <v>54344.489000000001</v>
      </c>
      <c r="D39" s="54">
        <f>+S11_MM4!D39+S12_MM4!D39+S1M_MM4!D39</f>
        <v>1431.4279999999999</v>
      </c>
      <c r="E39" s="54">
        <f>+S11_MM4!E39+S12_MM4!E39+S1M_MM4!E39</f>
        <v>1910.7439999999999</v>
      </c>
      <c r="F39" s="54">
        <f t="shared" si="4"/>
        <v>60638.248000000014</v>
      </c>
      <c r="G39" s="54">
        <f>+S1M_MM4!G39</f>
        <v>77328.596000000005</v>
      </c>
      <c r="H39" s="54">
        <f>+S11_MM4!G39+S12_MM4!G39+S1M_MM4!H39</f>
        <v>-2239.7960000000021</v>
      </c>
      <c r="I39" s="54">
        <f t="shared" si="5"/>
        <v>135727.04800000001</v>
      </c>
      <c r="J39" s="54">
        <f>+S11_MM4!I39+S12_MM4!I39+S1M_MM4!J39</f>
        <v>13689.792000000001</v>
      </c>
      <c r="K39" s="54">
        <f>+S11_MM4!J39+S12_MM4!J39+S1M_MM4!K39</f>
        <v>23771.713</v>
      </c>
      <c r="L39" s="54">
        <f>+S11_MM4!K39+S12_MM4!K39+S1M_MM4!L39</f>
        <v>2153.3759999999993</v>
      </c>
      <c r="M39" s="54">
        <f>+I39-J39+K39+L39-S1M_MM4!N39</f>
        <v>128764.749</v>
      </c>
      <c r="N39" s="54">
        <f>+S1M_MM4!Q39</f>
        <v>106095.95599999999</v>
      </c>
      <c r="O39" s="54">
        <f t="shared" si="6"/>
        <v>22668.793000000005</v>
      </c>
      <c r="P39" s="54">
        <f>+S11_MM4!M39+S12_MM4!O39+S1M_MM4!S39</f>
        <v>2112.7349999999997</v>
      </c>
      <c r="Q39" s="54">
        <f>+S11_MM4!N39+S12_MM4!P39+S1M_MM4!T39</f>
        <v>32178.549000000003</v>
      </c>
      <c r="R39" s="54">
        <f>+S11_MM4!O39+S12_MM4!Q39+S1M_MM4!U39</f>
        <v>-277.42600000000016</v>
      </c>
      <c r="S39" s="57">
        <f t="shared" si="7"/>
        <v>-7119.5949999999966</v>
      </c>
    </row>
    <row r="40" spans="1:19" s="55" customFormat="1" ht="13.7" customHeight="1">
      <c r="A40" s="5" t="s">
        <v>133</v>
      </c>
      <c r="B40" s="56">
        <f>+S11_MM4!B40+S12_MM4!B40+S1M_MM4!B40</f>
        <v>116576.68399999999</v>
      </c>
      <c r="C40" s="54">
        <f>+S11_MM4!C40+S12_MM4!C40+S1M_MM4!C40</f>
        <v>54998.2</v>
      </c>
      <c r="D40" s="54">
        <f>+S11_MM4!D40+S12_MM4!D40+S1M_MM4!D40</f>
        <v>1523.3249999999998</v>
      </c>
      <c r="E40" s="54">
        <f>+S11_MM4!E40+S12_MM4!E40+S1M_MM4!E40</f>
        <v>1755.704</v>
      </c>
      <c r="F40" s="54">
        <f t="shared" si="4"/>
        <v>61810.862999999998</v>
      </c>
      <c r="G40" s="54">
        <f>+S1M_MM4!G40</f>
        <v>77891.300000000017</v>
      </c>
      <c r="H40" s="54">
        <f>+S11_MM4!G40+S12_MM4!G40+S1M_MM4!H40</f>
        <v>-2678.0100000000039</v>
      </c>
      <c r="I40" s="54">
        <f t="shared" si="5"/>
        <v>137024.15299999999</v>
      </c>
      <c r="J40" s="54">
        <f>+S11_MM4!I40+S12_MM4!I40+S1M_MM4!J40</f>
        <v>13701.859</v>
      </c>
      <c r="K40" s="54">
        <f>+S11_MM4!J40+S12_MM4!J40+S1M_MM4!K40</f>
        <v>24143.682999999997</v>
      </c>
      <c r="L40" s="54">
        <f>+S11_MM4!K40+S12_MM4!K40+S1M_MM4!L40</f>
        <v>2256.6750000000011</v>
      </c>
      <c r="M40" s="54">
        <f>+I40-J40+K40+L40-S1M_MM4!N40</f>
        <v>130362.69999999998</v>
      </c>
      <c r="N40" s="54">
        <f>+S1M_MM4!Q40</f>
        <v>107380.667</v>
      </c>
      <c r="O40" s="54">
        <f t="shared" si="6"/>
        <v>22982.032999999981</v>
      </c>
      <c r="P40" s="54">
        <f>+S11_MM4!M40+S12_MM4!O40+S1M_MM4!S40</f>
        <v>1597.7619999999999</v>
      </c>
      <c r="Q40" s="54">
        <f>+S11_MM4!N40+S12_MM4!P40+S1M_MM4!T40</f>
        <v>32530.798999999999</v>
      </c>
      <c r="R40" s="54">
        <f>+S11_MM4!O40+S12_MM4!Q40+S1M_MM4!U40</f>
        <v>-157.048</v>
      </c>
      <c r="S40" s="57">
        <f t="shared" si="7"/>
        <v>-7793.9560000000192</v>
      </c>
    </row>
    <row r="41" spans="1:19" s="55" customFormat="1" ht="13.7" customHeight="1">
      <c r="A41" s="5" t="s">
        <v>134</v>
      </c>
      <c r="B41" s="56">
        <f>+S11_MM4!B41+S12_MM4!B41+S1M_MM4!B41</f>
        <v>118604.96599999999</v>
      </c>
      <c r="C41" s="54">
        <f>+S11_MM4!C41+S12_MM4!C41+S1M_MM4!C41</f>
        <v>55676.319000000003</v>
      </c>
      <c r="D41" s="54">
        <f>+S11_MM4!D41+S12_MM4!D41+S1M_MM4!D41</f>
        <v>1529.0430000000001</v>
      </c>
      <c r="E41" s="54">
        <f>+S11_MM4!E41+S12_MM4!E41+S1M_MM4!E41</f>
        <v>1858.5189999999998</v>
      </c>
      <c r="F41" s="54">
        <f t="shared" si="4"/>
        <v>63258.122999999985</v>
      </c>
      <c r="G41" s="54">
        <f>+S1M_MM4!G41</f>
        <v>78634.414999999994</v>
      </c>
      <c r="H41" s="54">
        <f>+S11_MM4!G41+S12_MM4!G41+S1M_MM4!H41</f>
        <v>-2494.2719999999972</v>
      </c>
      <c r="I41" s="54">
        <f t="shared" si="5"/>
        <v>139398.26599999997</v>
      </c>
      <c r="J41" s="54">
        <f>+S11_MM4!I41+S12_MM4!I41+S1M_MM4!J41</f>
        <v>13786.070000000002</v>
      </c>
      <c r="K41" s="54">
        <f>+S11_MM4!J41+S12_MM4!J41+S1M_MM4!K41</f>
        <v>24438.538</v>
      </c>
      <c r="L41" s="54">
        <f>+S11_MM4!K41+S12_MM4!K41+S1M_MM4!L41</f>
        <v>2242.9660000000003</v>
      </c>
      <c r="M41" s="54">
        <f>+I41-J41+K41+L41-S1M_MM4!N41</f>
        <v>132881.42899999995</v>
      </c>
      <c r="N41" s="54">
        <f>+S1M_MM4!Q41</f>
        <v>108675.236</v>
      </c>
      <c r="O41" s="54">
        <f t="shared" si="6"/>
        <v>24206.192999999941</v>
      </c>
      <c r="P41" s="54">
        <f>+S11_MM4!M41+S12_MM4!O41+S1M_MM4!S41</f>
        <v>1705.3</v>
      </c>
      <c r="Q41" s="54">
        <f>+S11_MM4!N41+S12_MM4!P41+S1M_MM4!T41</f>
        <v>32570.126</v>
      </c>
      <c r="R41" s="54">
        <f>+S11_MM4!O41+S12_MM4!Q41+S1M_MM4!U41</f>
        <v>-69.072000000000116</v>
      </c>
      <c r="S41" s="57">
        <f t="shared" si="7"/>
        <v>-6589.5610000000597</v>
      </c>
    </row>
    <row r="42" spans="1:19" s="55" customFormat="1" ht="13.7" customHeight="1">
      <c r="A42" s="5" t="s">
        <v>135</v>
      </c>
      <c r="B42" s="56">
        <f>+S11_MM4!B42+S12_MM4!B42+S1M_MM4!B42</f>
        <v>120618.92800000001</v>
      </c>
      <c r="C42" s="54">
        <f>+S11_MM4!C42+S12_MM4!C42+S1M_MM4!C42</f>
        <v>56493.418999999994</v>
      </c>
      <c r="D42" s="54">
        <f>+S11_MM4!D42+S12_MM4!D42+S1M_MM4!D42</f>
        <v>1586.481</v>
      </c>
      <c r="E42" s="54">
        <f>+S11_MM4!E42+S12_MM4!E42+S1M_MM4!E42</f>
        <v>1791.8400000000001</v>
      </c>
      <c r="F42" s="54">
        <f t="shared" si="4"/>
        <v>64330.868000000017</v>
      </c>
      <c r="G42" s="54">
        <f>+S1M_MM4!G42</f>
        <v>79637.792999999991</v>
      </c>
      <c r="H42" s="54">
        <f>+S11_MM4!G42+S12_MM4!G42+S1M_MM4!H42</f>
        <v>-2603.0819999999985</v>
      </c>
      <c r="I42" s="54">
        <f t="shared" si="5"/>
        <v>141365.57900000003</v>
      </c>
      <c r="J42" s="54">
        <f>+S11_MM4!I42+S12_MM4!I42+S1M_MM4!J42</f>
        <v>14474.675999999999</v>
      </c>
      <c r="K42" s="54">
        <f>+S11_MM4!J42+S12_MM4!J42+S1M_MM4!K42</f>
        <v>24667.620000000003</v>
      </c>
      <c r="L42" s="54">
        <f>+S11_MM4!K42+S12_MM4!K42+S1M_MM4!L42</f>
        <v>2185.9539999999997</v>
      </c>
      <c r="M42" s="54">
        <f>+I42-J42+K42+L42-S1M_MM4!N42</f>
        <v>134272.717</v>
      </c>
      <c r="N42" s="54">
        <f>+S1M_MM4!Q42</f>
        <v>110281.045</v>
      </c>
      <c r="O42" s="54">
        <f t="shared" si="6"/>
        <v>23991.672000000006</v>
      </c>
      <c r="P42" s="54">
        <f>+S11_MM4!M42+S12_MM4!O42+S1M_MM4!S42</f>
        <v>1679.6130000000003</v>
      </c>
      <c r="Q42" s="54">
        <f>+S11_MM4!N42+S12_MM4!P42+S1M_MM4!T42</f>
        <v>32726.483</v>
      </c>
      <c r="R42" s="54">
        <f>+S11_MM4!O42+S12_MM4!Q42+S1M_MM4!U42</f>
        <v>-87.041000000000167</v>
      </c>
      <c r="S42" s="57">
        <f t="shared" si="7"/>
        <v>-6968.1569999999929</v>
      </c>
    </row>
    <row r="43" spans="1:19" s="55" customFormat="1" ht="13.7" customHeight="1">
      <c r="A43" s="5" t="s">
        <v>136</v>
      </c>
      <c r="B43" s="56">
        <f>+S11_MM4!B43+S12_MM4!B43+S1M_MM4!B43</f>
        <v>123004.32199999999</v>
      </c>
      <c r="C43" s="54">
        <f>+S11_MM4!C43+S12_MM4!C43+S1M_MM4!C43</f>
        <v>57284.073000000004</v>
      </c>
      <c r="D43" s="54">
        <f>+S11_MM4!D43+S12_MM4!D43+S1M_MM4!D43</f>
        <v>1601.327</v>
      </c>
      <c r="E43" s="54">
        <f>+S11_MM4!E43+S12_MM4!E43+S1M_MM4!E43</f>
        <v>1699.364</v>
      </c>
      <c r="F43" s="54">
        <f t="shared" si="4"/>
        <v>65818.285999999978</v>
      </c>
      <c r="G43" s="54">
        <f>+S1M_MM4!G43</f>
        <v>80421.491999999998</v>
      </c>
      <c r="H43" s="54">
        <f>+S11_MM4!G43+S12_MM4!G43+S1M_MM4!H43</f>
        <v>-2461.7310000000016</v>
      </c>
      <c r="I43" s="54">
        <f t="shared" si="5"/>
        <v>143778.04699999999</v>
      </c>
      <c r="J43" s="54">
        <f>+S11_MM4!I43+S12_MM4!I43+S1M_MM4!J43</f>
        <v>15211.668000000001</v>
      </c>
      <c r="K43" s="54">
        <f>+S11_MM4!J43+S12_MM4!J43+S1M_MM4!K43</f>
        <v>24846.958999999995</v>
      </c>
      <c r="L43" s="54">
        <f>+S11_MM4!K43+S12_MM4!K43+S1M_MM4!L43</f>
        <v>2271.0419999999999</v>
      </c>
      <c r="M43" s="54">
        <f>+I43-J43+K43+L43-S1M_MM4!N43</f>
        <v>136201.05799999996</v>
      </c>
      <c r="N43" s="54">
        <f>+S1M_MM4!Q43</f>
        <v>111754.76300000001</v>
      </c>
      <c r="O43" s="54">
        <f t="shared" si="6"/>
        <v>24446.294999999955</v>
      </c>
      <c r="P43" s="54">
        <f>+S11_MM4!M43+S12_MM4!O43+S1M_MM4!S43</f>
        <v>1587.0169999999998</v>
      </c>
      <c r="Q43" s="54">
        <f>+S11_MM4!N43+S12_MM4!P43+S1M_MM4!T43</f>
        <v>34205.589</v>
      </c>
      <c r="R43" s="54">
        <f>+S11_MM4!O43+S12_MM4!Q43+S1M_MM4!U43</f>
        <v>-118.86899999999991</v>
      </c>
      <c r="S43" s="57">
        <f t="shared" si="7"/>
        <v>-8053.4080000000458</v>
      </c>
    </row>
    <row r="44" spans="1:19" s="55" customFormat="1" ht="13.7" customHeight="1">
      <c r="A44" s="5" t="s">
        <v>137</v>
      </c>
      <c r="B44" s="56">
        <f>+S11_MM4!B44+S12_MM4!B44+S1M_MM4!B44</f>
        <v>124885.636</v>
      </c>
      <c r="C44" s="54">
        <f>+S11_MM4!C44+S12_MM4!C44+S1M_MM4!C44</f>
        <v>58089.324999999997</v>
      </c>
      <c r="D44" s="54">
        <f>+S11_MM4!D44+S12_MM4!D44+S1M_MM4!D44</f>
        <v>1640.3249999999998</v>
      </c>
      <c r="E44" s="54">
        <f>+S11_MM4!E44+S12_MM4!E44+S1M_MM4!E44</f>
        <v>1833.568</v>
      </c>
      <c r="F44" s="54">
        <f t="shared" si="4"/>
        <v>66989.554000000004</v>
      </c>
      <c r="G44" s="54">
        <f>+S1M_MM4!G44</f>
        <v>81256.967999999993</v>
      </c>
      <c r="H44" s="54">
        <f>+S11_MM4!G44+S12_MM4!G44+S1M_MM4!H44</f>
        <v>-2753.9289999999983</v>
      </c>
      <c r="I44" s="54">
        <f t="shared" si="5"/>
        <v>145492.59299999999</v>
      </c>
      <c r="J44" s="54">
        <f>+S11_MM4!I44+S12_MM4!I44+S1M_MM4!J44</f>
        <v>15823.593000000001</v>
      </c>
      <c r="K44" s="54">
        <f>+S11_MM4!J44+S12_MM4!J44+S1M_MM4!K44</f>
        <v>24573.596999999994</v>
      </c>
      <c r="L44" s="54">
        <f>+S11_MM4!K44+S12_MM4!K44+S1M_MM4!L44</f>
        <v>2208.8989999999994</v>
      </c>
      <c r="M44" s="54">
        <f>+I44-J44+K44+L44-S1M_MM4!N44</f>
        <v>137232.486</v>
      </c>
      <c r="N44" s="54">
        <f>+S1M_MM4!Q44</f>
        <v>113802.727</v>
      </c>
      <c r="O44" s="54">
        <f t="shared" si="6"/>
        <v>23429.759000000005</v>
      </c>
      <c r="P44" s="54">
        <f>+S11_MM4!M44+S12_MM4!O44+S1M_MM4!S44</f>
        <v>1435.3720000000001</v>
      </c>
      <c r="Q44" s="54">
        <f>+S11_MM4!N44+S12_MM4!P44+S1M_MM4!T44</f>
        <v>34884.949000000001</v>
      </c>
      <c r="R44" s="54">
        <f>+S11_MM4!O44+S12_MM4!Q44+S1M_MM4!U44</f>
        <v>-42.899999999999864</v>
      </c>
      <c r="S44" s="57">
        <f t="shared" si="7"/>
        <v>-9976.917999999996</v>
      </c>
    </row>
    <row r="45" spans="1:19" s="55" customFormat="1" ht="13.7" customHeight="1">
      <c r="A45" s="5" t="s">
        <v>138</v>
      </c>
      <c r="B45" s="56">
        <f>+S11_MM4!B45+S12_MM4!B45+S1M_MM4!B45</f>
        <v>126050.236</v>
      </c>
      <c r="C45" s="54">
        <f>+S11_MM4!C45+S12_MM4!C45+S1M_MM4!C45</f>
        <v>58806.733</v>
      </c>
      <c r="D45" s="54">
        <f>+S11_MM4!D45+S12_MM4!D45+S1M_MM4!D45</f>
        <v>1675.2350000000001</v>
      </c>
      <c r="E45" s="54">
        <f>+S11_MM4!E45+S12_MM4!E45+S1M_MM4!E45</f>
        <v>1747.328</v>
      </c>
      <c r="F45" s="54">
        <f t="shared" si="4"/>
        <v>67315.59599999999</v>
      </c>
      <c r="G45" s="54">
        <f>+S1M_MM4!G45</f>
        <v>82068.148000000001</v>
      </c>
      <c r="H45" s="54">
        <f>+S11_MM4!G45+S12_MM4!G45+S1M_MM4!H45</f>
        <v>-2967.0440000000126</v>
      </c>
      <c r="I45" s="54">
        <f t="shared" si="5"/>
        <v>146416.69999999998</v>
      </c>
      <c r="J45" s="54">
        <f>+S11_MM4!I45+S12_MM4!I45+S1M_MM4!J45</f>
        <v>17069.422999999999</v>
      </c>
      <c r="K45" s="54">
        <f>+S11_MM4!J45+S12_MM4!J45+S1M_MM4!K45</f>
        <v>24757.039000000004</v>
      </c>
      <c r="L45" s="54">
        <f>+S11_MM4!K45+S12_MM4!K45+S1M_MM4!L45</f>
        <v>2207.0649999999996</v>
      </c>
      <c r="M45" s="54">
        <f>+I45-J45+K45+L45-S1M_MM4!N45</f>
        <v>136955.51199999999</v>
      </c>
      <c r="N45" s="54">
        <f>+S1M_MM4!Q45</f>
        <v>115636.484</v>
      </c>
      <c r="O45" s="54">
        <f t="shared" si="6"/>
        <v>21319.027999999991</v>
      </c>
      <c r="P45" s="54">
        <f>+S11_MM4!M45+S12_MM4!O45+S1M_MM4!S45</f>
        <v>1422.425</v>
      </c>
      <c r="Q45" s="54">
        <f>+S11_MM4!N45+S12_MM4!P45+S1M_MM4!T45</f>
        <v>35307.565999999999</v>
      </c>
      <c r="R45" s="54">
        <f>+S11_MM4!O45+S12_MM4!Q45+S1M_MM4!U45</f>
        <v>40.480999999999995</v>
      </c>
      <c r="S45" s="57">
        <f t="shared" si="7"/>
        <v>-12606.594000000008</v>
      </c>
    </row>
    <row r="46" spans="1:19" s="58" customFormat="1" ht="13.7" customHeight="1" thickBot="1">
      <c r="A46" s="6" t="s">
        <v>139</v>
      </c>
      <c r="B46" s="56">
        <f>+S11_MM4!B46+S12_MM4!B46+S1M_MM4!B46</f>
        <v>127112.965</v>
      </c>
      <c r="C46" s="54">
        <f>+S11_MM4!C46+S12_MM4!C46+S1M_MM4!C46</f>
        <v>59541.929000000004</v>
      </c>
      <c r="D46" s="54">
        <f>+S11_MM4!D46+S12_MM4!D46+S1M_MM4!D46</f>
        <v>1703.5319999999999</v>
      </c>
      <c r="E46" s="54">
        <f>+S11_MM4!E46+S12_MM4!E46+S1M_MM4!E46</f>
        <v>1725.164</v>
      </c>
      <c r="F46" s="54">
        <f t="shared" si="4"/>
        <v>67592.667999999991</v>
      </c>
      <c r="G46" s="54">
        <f>+S1M_MM4!G46</f>
        <v>82755.738000000012</v>
      </c>
      <c r="H46" s="54">
        <f>+S11_MM4!G46+S12_MM4!G46+S1M_MM4!H46</f>
        <v>-3174.9349999999977</v>
      </c>
      <c r="I46" s="54">
        <f t="shared" si="5"/>
        <v>147173.47100000002</v>
      </c>
      <c r="J46" s="54">
        <f>+S11_MM4!I46+S12_MM4!I46+S1M_MM4!J46</f>
        <v>16599.171999999999</v>
      </c>
      <c r="K46" s="54">
        <f>+S11_MM4!J46+S12_MM4!J46+S1M_MM4!K46</f>
        <v>24196.281000000003</v>
      </c>
      <c r="L46" s="54">
        <f>+S11_MM4!K46+S12_MM4!K46+S1M_MM4!L46</f>
        <v>2142.9850000000001</v>
      </c>
      <c r="M46" s="54">
        <f>+I46-J46+K46+L46-S1M_MM4!N46</f>
        <v>137478.04800000001</v>
      </c>
      <c r="N46" s="54">
        <f>+S1M_MM4!Q46</f>
        <v>117028.621</v>
      </c>
      <c r="O46" s="54">
        <f t="shared" si="6"/>
        <v>20449.427000000011</v>
      </c>
      <c r="P46" s="54">
        <f>+S11_MM4!M46+S12_MM4!O46+S1M_MM4!S46</f>
        <v>1985.1210000000001</v>
      </c>
      <c r="Q46" s="54">
        <f>+S11_MM4!N46+S12_MM4!P46+S1M_MM4!T46</f>
        <v>35865.764999999999</v>
      </c>
      <c r="R46" s="54">
        <f>+S11_MM4!O46+S12_MM4!Q46+S1M_MM4!U46</f>
        <v>790.21</v>
      </c>
      <c r="S46" s="57">
        <f t="shared" si="7"/>
        <v>-14221.426999999989</v>
      </c>
    </row>
    <row r="47" spans="1:19" s="58" customFormat="1" ht="13.7" customHeight="1">
      <c r="A47" s="5" t="s">
        <v>140</v>
      </c>
      <c r="B47" s="56">
        <f>+S11_MM4!B47+S12_MM4!B47+S1M_MM4!B47</f>
        <v>127998.43</v>
      </c>
      <c r="C47" s="54">
        <f>+S11_MM4!C47+S12_MM4!C47+S1M_MM4!C47</f>
        <v>59923.286000000007</v>
      </c>
      <c r="D47" s="54">
        <f>+S11_MM4!D47+S12_MM4!D47+S1M_MM4!D47</f>
        <v>1673.8979999999999</v>
      </c>
      <c r="E47" s="54">
        <f>+S11_MM4!E47+S12_MM4!E47+S1M_MM4!E47</f>
        <v>1661.4459999999999</v>
      </c>
      <c r="F47" s="54">
        <f t="shared" si="4"/>
        <v>68062.691999999981</v>
      </c>
      <c r="G47" s="54">
        <f>+S1M_MM4!G47</f>
        <v>83340.471000000005</v>
      </c>
      <c r="H47" s="54">
        <f>+S11_MM4!G47+S12_MM4!G47+S1M_MM4!H47</f>
        <v>-3564.6309999999976</v>
      </c>
      <c r="I47" s="54">
        <f t="shared" si="5"/>
        <v>147838.53200000001</v>
      </c>
      <c r="J47" s="54">
        <f>+S11_MM4!I47+S12_MM4!I47+S1M_MM4!J47</f>
        <v>15669.651</v>
      </c>
      <c r="K47" s="54">
        <f>+S11_MM4!J47+S12_MM4!J47+S1M_MM4!K47</f>
        <v>25333.195000000003</v>
      </c>
      <c r="L47" s="54">
        <f>+S11_MM4!K47+S12_MM4!K47+S1M_MM4!L47</f>
        <v>2056.541999999999</v>
      </c>
      <c r="M47" s="54">
        <f>+I47-J47+K47+L47-S1M_MM4!N47</f>
        <v>139991.13</v>
      </c>
      <c r="N47" s="54">
        <f>+S1M_MM4!Q47</f>
        <v>118378.70999999999</v>
      </c>
      <c r="O47" s="54">
        <f t="shared" si="6"/>
        <v>21612.420000000013</v>
      </c>
      <c r="P47" s="54">
        <f>+S11_MM4!M47+S12_MM4!O47+S1M_MM4!S47</f>
        <v>1896.5439999999999</v>
      </c>
      <c r="Q47" s="54">
        <f>+S11_MM4!N47+S12_MM4!P47+S1M_MM4!T47</f>
        <v>36350.153000000006</v>
      </c>
      <c r="R47" s="54">
        <f>+S11_MM4!O47+S12_MM4!Q47+S1M_MM4!U47</f>
        <v>715.76800000000003</v>
      </c>
      <c r="S47" s="57">
        <f t="shared" si="7"/>
        <v>-13556.956999999991</v>
      </c>
    </row>
    <row r="48" spans="1:19" s="55" customFormat="1" ht="13.7" customHeight="1">
      <c r="A48" s="5" t="s">
        <v>141</v>
      </c>
      <c r="B48" s="56">
        <f>+S11_MM4!B48+S12_MM4!B48+S1M_MM4!B48</f>
        <v>128006.931</v>
      </c>
      <c r="C48" s="54">
        <f>+S11_MM4!C48+S12_MM4!C48+S1M_MM4!C48</f>
        <v>60217.654999999999</v>
      </c>
      <c r="D48" s="54">
        <f>+S11_MM4!D48+S12_MM4!D48+S1M_MM4!D48</f>
        <v>1728.2269999999999</v>
      </c>
      <c r="E48" s="54">
        <f>+S11_MM4!E48+S12_MM4!E48+S1M_MM4!E48</f>
        <v>1723.415</v>
      </c>
      <c r="F48" s="54">
        <f t="shared" si="4"/>
        <v>67784.463999999993</v>
      </c>
      <c r="G48" s="54">
        <f>+S1M_MM4!G48</f>
        <v>83848.861999999994</v>
      </c>
      <c r="H48" s="54">
        <f>+S11_MM4!G48+S12_MM4!G48+S1M_MM4!H48</f>
        <v>-3584.9400000000078</v>
      </c>
      <c r="I48" s="54">
        <f t="shared" si="5"/>
        <v>148048.386</v>
      </c>
      <c r="J48" s="54">
        <f>+S11_MM4!I48+S12_MM4!I48+S1M_MM4!J48</f>
        <v>16289.386</v>
      </c>
      <c r="K48" s="54">
        <f>+S11_MM4!J48+S12_MM4!J48+S1M_MM4!K48</f>
        <v>25706.427000000003</v>
      </c>
      <c r="L48" s="54">
        <f>+S11_MM4!K48+S12_MM4!K48+S1M_MM4!L48</f>
        <v>2280.0200000000004</v>
      </c>
      <c r="M48" s="54">
        <f>+I48-J48+K48+L48-S1M_MM4!N48</f>
        <v>139967.93199999997</v>
      </c>
      <c r="N48" s="54">
        <f>+S1M_MM4!Q48</f>
        <v>118575.067</v>
      </c>
      <c r="O48" s="54">
        <f t="shared" si="6"/>
        <v>21392.864999999976</v>
      </c>
      <c r="P48" s="54">
        <f>+S11_MM4!M48+S12_MM4!O48+S1M_MM4!S48</f>
        <v>2255.4049999999997</v>
      </c>
      <c r="Q48" s="54">
        <f>+S11_MM4!N48+S12_MM4!P48+S1M_MM4!T48</f>
        <v>35571.279999999999</v>
      </c>
      <c r="R48" s="54">
        <f>+S11_MM4!O48+S12_MM4!Q48+S1M_MM4!U48</f>
        <v>1148.3409999999999</v>
      </c>
      <c r="S48" s="57">
        <f t="shared" si="7"/>
        <v>-13071.351000000024</v>
      </c>
    </row>
    <row r="49" spans="1:19" s="55" customFormat="1" ht="13.7" customHeight="1" thickBot="1">
      <c r="A49" s="6" t="s">
        <v>142</v>
      </c>
      <c r="B49" s="56">
        <f>+S11_MM4!B49+S12_MM4!B49+S1M_MM4!B49</f>
        <v>127380.20699999999</v>
      </c>
      <c r="C49" s="54">
        <f>+S11_MM4!C49+S12_MM4!C49+S1M_MM4!C49</f>
        <v>60174.408000000003</v>
      </c>
      <c r="D49" s="54">
        <f>+S11_MM4!D49+S12_MM4!D49+S1M_MM4!D49</f>
        <v>1718.8789999999999</v>
      </c>
      <c r="E49" s="54">
        <f>+S11_MM4!E49+S12_MM4!E49+S1M_MM4!E49</f>
        <v>1424.0650000000001</v>
      </c>
      <c r="F49" s="54">
        <f t="shared" si="4"/>
        <v>66910.985000000001</v>
      </c>
      <c r="G49" s="54">
        <f>+S1M_MM4!G49</f>
        <v>83915.41399999999</v>
      </c>
      <c r="H49" s="54">
        <f>+S11_MM4!G49+S12_MM4!G49+S1M_MM4!H49</f>
        <v>-3549.021999999999</v>
      </c>
      <c r="I49" s="54">
        <f t="shared" si="5"/>
        <v>147277.37699999998</v>
      </c>
      <c r="J49" s="54">
        <f>+S11_MM4!I49+S12_MM4!I49+S1M_MM4!J49</f>
        <v>16107.003000000001</v>
      </c>
      <c r="K49" s="54">
        <f>+S11_MM4!J49+S12_MM4!J49+S1M_MM4!K49</f>
        <v>26229.932999999994</v>
      </c>
      <c r="L49" s="54">
        <f>+S11_MM4!K49+S12_MM4!K49+S1M_MM4!L49</f>
        <v>2212.6189999999997</v>
      </c>
      <c r="M49" s="54">
        <f>+I49-J49+K49+L49-S1M_MM4!N49</f>
        <v>139744.40299999999</v>
      </c>
      <c r="N49" s="54">
        <f>+S1M_MM4!Q49</f>
        <v>117343.53899999999</v>
      </c>
      <c r="O49" s="54">
        <f t="shared" si="6"/>
        <v>22400.864000000001</v>
      </c>
      <c r="P49" s="54">
        <f>+S11_MM4!M49+S12_MM4!O49+S1M_MM4!S49</f>
        <v>1992.7440000000001</v>
      </c>
      <c r="Q49" s="54">
        <f>+S11_MM4!N49+S12_MM4!P49+S1M_MM4!T49</f>
        <v>33637.643000000004</v>
      </c>
      <c r="R49" s="54">
        <f>+S11_MM4!O49+S12_MM4!Q49+S1M_MM4!U49</f>
        <v>1007.4930000000001</v>
      </c>
      <c r="S49" s="57">
        <f t="shared" si="7"/>
        <v>-10251.528000000004</v>
      </c>
    </row>
    <row r="50" spans="1:19" s="58" customFormat="1" ht="13.7" customHeight="1">
      <c r="A50" s="5" t="s">
        <v>143</v>
      </c>
      <c r="B50" s="56">
        <f>+S11_MM4!B50+S12_MM4!B50+S1M_MM4!B50</f>
        <v>126774.111</v>
      </c>
      <c r="C50" s="54">
        <f>+S11_MM4!C50+S12_MM4!C50+S1M_MM4!C50</f>
        <v>59780.311000000002</v>
      </c>
      <c r="D50" s="54">
        <f>+S11_MM4!D50+S12_MM4!D50+S1M_MM4!D50</f>
        <v>1708.4110000000001</v>
      </c>
      <c r="E50" s="54">
        <f>+S11_MM4!E50+S12_MM4!E50+S1M_MM4!E50</f>
        <v>1541.2400000000002</v>
      </c>
      <c r="F50" s="54">
        <f t="shared" si="4"/>
        <v>66826.629000000001</v>
      </c>
      <c r="G50" s="54">
        <f>+S1M_MM4!G50</f>
        <v>83839.282999999996</v>
      </c>
      <c r="H50" s="54">
        <f>+S11_MM4!G50+S12_MM4!G50+S1M_MM4!H50</f>
        <v>-3813.2810000000027</v>
      </c>
      <c r="I50" s="54">
        <f t="shared" si="5"/>
        <v>146852.63099999999</v>
      </c>
      <c r="J50" s="54">
        <f>+S11_MM4!I50+S12_MM4!I50+S1M_MM4!J50</f>
        <v>13936.74</v>
      </c>
      <c r="K50" s="54">
        <f>+S11_MM4!J50+S12_MM4!J50+S1M_MM4!K50</f>
        <v>27175.120999999992</v>
      </c>
      <c r="L50" s="54">
        <f>+S11_MM4!K50+S12_MM4!K50+S1M_MM4!L50</f>
        <v>2150.8209999999999</v>
      </c>
      <c r="M50" s="54">
        <f>+I50-J50+K50+L50-S1M_MM4!N50</f>
        <v>142101.73099999997</v>
      </c>
      <c r="N50" s="54">
        <f>+S1M_MM4!Q50</f>
        <v>115778.128</v>
      </c>
      <c r="O50" s="54">
        <f t="shared" si="6"/>
        <v>26323.602999999974</v>
      </c>
      <c r="P50" s="54">
        <f>+S11_MM4!M50+S12_MM4!O50+S1M_MM4!S50</f>
        <v>1970.4570000000001</v>
      </c>
      <c r="Q50" s="54">
        <f>+S11_MM4!N50+S12_MM4!P50+S1M_MM4!T50</f>
        <v>31667.222999999998</v>
      </c>
      <c r="R50" s="54">
        <f>+S11_MM4!O50+S12_MM4!Q50+S1M_MM4!U50</f>
        <v>285.20500000000004</v>
      </c>
      <c r="S50" s="57">
        <f t="shared" si="7"/>
        <v>-3658.3680000000259</v>
      </c>
    </row>
    <row r="51" spans="1:19" s="58" customFormat="1" ht="13.7" customHeight="1" thickBot="1">
      <c r="A51" s="6" t="s">
        <v>144</v>
      </c>
      <c r="B51" s="56">
        <f>+S11_MM4!B51+S12_MM4!B51+S1M_MM4!B51</f>
        <v>126484.649</v>
      </c>
      <c r="C51" s="54">
        <f>+S11_MM4!C51+S12_MM4!C51+S1M_MM4!C51</f>
        <v>59368.222000000002</v>
      </c>
      <c r="D51" s="54">
        <f>+S11_MM4!D51+S12_MM4!D51+S1M_MM4!D51</f>
        <v>1701.2200000000003</v>
      </c>
      <c r="E51" s="54">
        <f>+S11_MM4!E51+S12_MM4!E51+S1M_MM4!E51</f>
        <v>1735.002</v>
      </c>
      <c r="F51" s="54">
        <f t="shared" si="4"/>
        <v>67150.208999999988</v>
      </c>
      <c r="G51" s="54">
        <f>+S1M_MM4!G51</f>
        <v>83610.62</v>
      </c>
      <c r="H51" s="54">
        <f>+S11_MM4!G51+S12_MM4!G51+S1M_MM4!H51</f>
        <v>-3374.0500000000029</v>
      </c>
      <c r="I51" s="54">
        <f t="shared" si="5"/>
        <v>147386.77899999998</v>
      </c>
      <c r="J51" s="54">
        <f>+S11_MM4!I51+S12_MM4!I51+S1M_MM4!J51</f>
        <v>15980.358</v>
      </c>
      <c r="K51" s="54">
        <f>+S11_MM4!J51+S12_MM4!J51+S1M_MM4!K51</f>
        <v>27832.027999999991</v>
      </c>
      <c r="L51" s="54">
        <f>+S11_MM4!K51+S12_MM4!K51+S1M_MM4!L51</f>
        <v>2064.3369999999986</v>
      </c>
      <c r="M51" s="54">
        <f>+I51-J51+K51+L51-S1M_MM4!N51</f>
        <v>140966.04099999997</v>
      </c>
      <c r="N51" s="54">
        <f>+S1M_MM4!Q51</f>
        <v>114285.06599999999</v>
      </c>
      <c r="O51" s="54">
        <f t="shared" si="6"/>
        <v>26680.974999999977</v>
      </c>
      <c r="P51" s="54">
        <f>+S11_MM4!M51+S12_MM4!O51+S1M_MM4!S51</f>
        <v>2103.1370000000002</v>
      </c>
      <c r="Q51" s="54">
        <f>+S11_MM4!N51+S12_MM4!P51+S1M_MM4!T51</f>
        <v>30366.038999999997</v>
      </c>
      <c r="R51" s="54">
        <f>+S11_MM4!O51+S12_MM4!Q51+S1M_MM4!U51</f>
        <v>368.29499999999996</v>
      </c>
      <c r="S51" s="57">
        <f t="shared" si="7"/>
        <v>-1950.2220000000216</v>
      </c>
    </row>
    <row r="52" spans="1:19" s="58" customFormat="1" ht="13.7" customHeight="1" thickBot="1">
      <c r="A52" s="6" t="s">
        <v>145</v>
      </c>
      <c r="B52" s="56">
        <f>+S11_MM4!B52+S12_MM4!B52+S1M_MM4!B52</f>
        <v>126399.67999999999</v>
      </c>
      <c r="C52" s="54">
        <f>+S11_MM4!C52+S12_MM4!C52+S1M_MM4!C52</f>
        <v>59080.79</v>
      </c>
      <c r="D52" s="54">
        <f>+S11_MM4!D52+S12_MM4!D52+S1M_MM4!D52</f>
        <v>1687.0590000000002</v>
      </c>
      <c r="E52" s="54">
        <f>+S11_MM4!E52+S12_MM4!E52+S1M_MM4!E52</f>
        <v>1826.9690000000001</v>
      </c>
      <c r="F52" s="54">
        <f t="shared" si="4"/>
        <v>67458.799999999988</v>
      </c>
      <c r="G52" s="54">
        <f>+S1M_MM4!G52</f>
        <v>83714.726999999999</v>
      </c>
      <c r="H52" s="54">
        <f>+S11_MM4!G52+S12_MM4!G52+S1M_MM4!H52</f>
        <v>-3676.0299999999934</v>
      </c>
      <c r="I52" s="54">
        <f t="shared" si="5"/>
        <v>147497.497</v>
      </c>
      <c r="J52" s="54">
        <f>+S11_MM4!I52+S12_MM4!I52+S1M_MM4!J52</f>
        <v>14627.615</v>
      </c>
      <c r="K52" s="54">
        <f>+S11_MM4!J52+S12_MM4!J52+S1M_MM4!K52</f>
        <v>29037.533000000003</v>
      </c>
      <c r="L52" s="54">
        <f>+S11_MM4!K52+S12_MM4!K52+S1M_MM4!L52</f>
        <v>1929.9320000000007</v>
      </c>
      <c r="M52" s="54">
        <f>+I52-J52+K52+L52-S1M_MM4!N52</f>
        <v>142943.55300000001</v>
      </c>
      <c r="N52" s="54">
        <f>+S1M_MM4!Q52</f>
        <v>113594.11800000002</v>
      </c>
      <c r="O52" s="54">
        <f t="shared" si="6"/>
        <v>29349.434999999998</v>
      </c>
      <c r="P52" s="54">
        <f>+S11_MM4!M52+S12_MM4!O52+S1M_MM4!S52</f>
        <v>1958.0559999999996</v>
      </c>
      <c r="Q52" s="54">
        <f>+S11_MM4!N52+S12_MM4!P52+S1M_MM4!T52</f>
        <v>29343.434000000001</v>
      </c>
      <c r="R52" s="54">
        <f>+S11_MM4!O52+S12_MM4!Q52+S1M_MM4!U52</f>
        <v>-216.32900000000018</v>
      </c>
      <c r="S52" s="57">
        <f t="shared" si="7"/>
        <v>2180.3859999999972</v>
      </c>
    </row>
    <row r="53" spans="1:19" s="58" customFormat="1" ht="13.7" customHeight="1" thickBot="1">
      <c r="A53" s="28" t="s">
        <v>146</v>
      </c>
      <c r="B53" s="59">
        <f>+S11_MM4!B53+S12_MM4!B53+S1M_MM4!B53</f>
        <v>126893.30200000001</v>
      </c>
      <c r="C53" s="60">
        <f>+S11_MM4!C53+S12_MM4!C53+S1M_MM4!C53</f>
        <v>59132.097999999991</v>
      </c>
      <c r="D53" s="60">
        <f>+S11_MM4!D53+S12_MM4!D53+S1M_MM4!D53</f>
        <v>1657.1499999999999</v>
      </c>
      <c r="E53" s="60">
        <f>+S11_MM4!E53+S12_MM4!E53+S1M_MM4!E53</f>
        <v>1904.3420000000001</v>
      </c>
      <c r="F53" s="60">
        <f t="shared" si="4"/>
        <v>68008.396000000037</v>
      </c>
      <c r="G53" s="60">
        <f>+S1M_MM4!G53</f>
        <v>83927.985000000001</v>
      </c>
      <c r="H53" s="60">
        <f>+S11_MM4!G53+S12_MM4!G53+S1M_MM4!H53</f>
        <v>-3525.8050000000003</v>
      </c>
      <c r="I53" s="60">
        <f t="shared" si="5"/>
        <v>148410.57600000006</v>
      </c>
      <c r="J53" s="60">
        <f>+S11_MM4!I53+S12_MM4!I53+S1M_MM4!J53</f>
        <v>13428.130999999999</v>
      </c>
      <c r="K53" s="60">
        <f>+S11_MM4!J53+S12_MM4!J53+S1M_MM4!K53</f>
        <v>29395.486999999997</v>
      </c>
      <c r="L53" s="60">
        <f>+S11_MM4!K53+S12_MM4!K53+S1M_MM4!L53</f>
        <v>1885.1780000000003</v>
      </c>
      <c r="M53" s="60">
        <f>+I53-J53+K53+L53-S1M_MM4!N53</f>
        <v>145267.36600000007</v>
      </c>
      <c r="N53" s="60">
        <f>+S1M_MM4!Q53</f>
        <v>114495.69</v>
      </c>
      <c r="O53" s="60">
        <f t="shared" si="6"/>
        <v>30771.676000000065</v>
      </c>
      <c r="P53" s="60">
        <f>+S11_MM4!M53+S12_MM4!O53+S1M_MM4!S53</f>
        <v>1641.8219999999999</v>
      </c>
      <c r="Q53" s="60">
        <f>+S11_MM4!N53+S12_MM4!P53+S1M_MM4!T53</f>
        <v>30462.849000000002</v>
      </c>
      <c r="R53" s="60">
        <f>+S11_MM4!O53+S12_MM4!Q53+S1M_MM4!U53</f>
        <v>-371.16899999999987</v>
      </c>
      <c r="S53" s="61">
        <f t="shared" si="7"/>
        <v>2321.818000000063</v>
      </c>
    </row>
    <row r="54" spans="1:19" s="55" customFormat="1" ht="13.7" customHeight="1" thickBot="1">
      <c r="A54" s="98" t="s">
        <v>147</v>
      </c>
      <c r="B54" s="62">
        <f>+S11_MM4!B54+S12_MM4!B54+S1M_MM4!B54</f>
        <v>127578.679</v>
      </c>
      <c r="C54" s="63">
        <f>+S11_MM4!C54+S12_MM4!C54+S1M_MM4!C54</f>
        <v>59606.536</v>
      </c>
      <c r="D54" s="63">
        <f>+S11_MM4!D54+S12_MM4!D54+S1M_MM4!D54</f>
        <v>1693.06</v>
      </c>
      <c r="E54" s="63">
        <f>+S11_MM4!E54+S12_MM4!E54+S1M_MM4!E54</f>
        <v>2041.5810000000001</v>
      </c>
      <c r="F54" s="63">
        <f t="shared" si="4"/>
        <v>68320.664000000019</v>
      </c>
      <c r="G54" s="63">
        <f>+S1M_MM4!G54</f>
        <v>84507.815000000002</v>
      </c>
      <c r="H54" s="63">
        <f>+S11_MM4!G54+S12_MM4!G54+S1M_MM4!H54</f>
        <v>-3755.7409999999982</v>
      </c>
      <c r="I54" s="63">
        <f t="shared" si="5"/>
        <v>149072.73800000001</v>
      </c>
      <c r="J54" s="63">
        <f>+S11_MM4!I54+S12_MM4!I54+S1M_MM4!J54</f>
        <v>14641.434000000001</v>
      </c>
      <c r="K54" s="63">
        <f>+S11_MM4!J54+S12_MM4!J54+S1M_MM4!K54</f>
        <v>29722.260999999999</v>
      </c>
      <c r="L54" s="63">
        <f>+S11_MM4!K54+S12_MM4!K54+S1M_MM4!L54</f>
        <v>2047.4500000000003</v>
      </c>
      <c r="M54" s="63">
        <f>+I54-J54+K54+L54-S1M_MM4!N54</f>
        <v>145251.65000000002</v>
      </c>
      <c r="N54" s="63">
        <f>+S1M_MM4!Q54</f>
        <v>115905.97199999999</v>
      </c>
      <c r="O54" s="63">
        <f t="shared" si="6"/>
        <v>29345.678000000029</v>
      </c>
      <c r="P54" s="63">
        <f>+S11_MM4!M54+S12_MM4!O54+S1M_MM4!S54</f>
        <v>1883.4109999999996</v>
      </c>
      <c r="Q54" s="63">
        <f>+S11_MM4!N54+S12_MM4!P54+S1M_MM4!T54</f>
        <v>30572.675000000003</v>
      </c>
      <c r="R54" s="63">
        <f>+S11_MM4!O54+S12_MM4!Q54+S1M_MM4!U54</f>
        <v>-368.28900000000021</v>
      </c>
      <c r="S54" s="64">
        <f t="shared" si="7"/>
        <v>1024.7030000000263</v>
      </c>
    </row>
    <row r="55" spans="1:19" s="55" customFormat="1" ht="13.7" customHeight="1">
      <c r="A55" s="98" t="s">
        <v>148</v>
      </c>
      <c r="B55" s="65">
        <f>+S11_MM4!B55+S12_MM4!B55+S1M_MM4!B55</f>
        <v>128345.004</v>
      </c>
      <c r="C55" s="66">
        <f>+S11_MM4!C55+S12_MM4!C55+S1M_MM4!C55</f>
        <v>59960.402000000002</v>
      </c>
      <c r="D55" s="66">
        <f>+S11_MM4!D55+S12_MM4!D55+S1M_MM4!D55</f>
        <v>1686.857</v>
      </c>
      <c r="E55" s="66">
        <f>+S11_MM4!E55+S12_MM4!E55+S1M_MM4!E55</f>
        <v>2082.4769999999999</v>
      </c>
      <c r="F55" s="66">
        <f t="shared" si="4"/>
        <v>68780.221999999994</v>
      </c>
      <c r="G55" s="66">
        <f>+S1M_MM4!G55</f>
        <v>84873.144</v>
      </c>
      <c r="H55" s="66">
        <f>+S11_MM4!G55+S12_MM4!G55+S1M_MM4!H55</f>
        <v>-4248.511999999997</v>
      </c>
      <c r="I55" s="66">
        <f t="shared" si="5"/>
        <v>149404.85399999999</v>
      </c>
      <c r="J55" s="66">
        <f>+S11_MM4!I55+S12_MM4!I55+S1M_MM4!J55</f>
        <v>14221.670000000002</v>
      </c>
      <c r="K55" s="66">
        <f>+S11_MM4!J55+S12_MM4!J55+S1M_MM4!K55</f>
        <v>29796.87</v>
      </c>
      <c r="L55" s="66">
        <f>+S11_MM4!K55+S12_MM4!K55+S1M_MM4!L55</f>
        <v>2176.4250000000011</v>
      </c>
      <c r="M55" s="66">
        <f>+I55-J55+K55+L55-S1M_MM4!N55</f>
        <v>146242.54599999997</v>
      </c>
      <c r="N55" s="66">
        <f>+S1M_MM4!Q55</f>
        <v>117237.851</v>
      </c>
      <c r="O55" s="66">
        <f t="shared" si="6"/>
        <v>29004.694999999978</v>
      </c>
      <c r="P55" s="66">
        <f>+S11_MM4!M55+S12_MM4!O55+S1M_MM4!S55</f>
        <v>1884.6940000000004</v>
      </c>
      <c r="Q55" s="66">
        <f>+S11_MM4!N55+S12_MM4!P55+S1M_MM4!T55</f>
        <v>30083.052000000003</v>
      </c>
      <c r="R55" s="66">
        <f>+S11_MM4!O55+S12_MM4!Q55+S1M_MM4!U55</f>
        <v>-247.57999999999993</v>
      </c>
      <c r="S55" s="67">
        <f t="shared" si="7"/>
        <v>1053.916999999974</v>
      </c>
    </row>
    <row r="56" spans="1:19" s="55" customFormat="1" ht="13.7" customHeight="1">
      <c r="A56" s="25" t="s">
        <v>149</v>
      </c>
      <c r="B56" s="54">
        <f>+S11_MM4!B56+S12_MM4!B56+S1M_MM4!B56</f>
        <v>128679.36500000001</v>
      </c>
      <c r="C56" s="54">
        <f>+S11_MM4!C56+S12_MM4!C56+S1M_MM4!C56</f>
        <v>60260.748999999996</v>
      </c>
      <c r="D56" s="54">
        <f>+S11_MM4!D56+S12_MM4!D56+S1M_MM4!D56</f>
        <v>1705.0720000000001</v>
      </c>
      <c r="E56" s="54">
        <f>+S11_MM4!E56+S12_MM4!E56+S1M_MM4!E56</f>
        <v>2054.9609999999998</v>
      </c>
      <c r="F56" s="54">
        <f t="shared" si="4"/>
        <v>68768.505000000005</v>
      </c>
      <c r="G56" s="54">
        <f>+S1M_MM4!G56</f>
        <v>84849.501000000004</v>
      </c>
      <c r="H56" s="54">
        <f>+S11_MM4!G56+S12_MM4!G56+S1M_MM4!H56</f>
        <v>-3468.5409999999956</v>
      </c>
      <c r="I56" s="54">
        <f t="shared" si="5"/>
        <v>150149.465</v>
      </c>
      <c r="J56" s="54">
        <f>+S11_MM4!I56+S12_MM4!I56+S1M_MM4!J56</f>
        <v>14706.805</v>
      </c>
      <c r="K56" s="54">
        <f>+S11_MM4!J56+S12_MM4!J56+S1M_MM4!K56</f>
        <v>29399.577000000001</v>
      </c>
      <c r="L56" s="54">
        <f>+S11_MM4!K56+S12_MM4!K56+S1M_MM4!L56</f>
        <v>2860.3130000000001</v>
      </c>
      <c r="M56" s="54">
        <f>+I56-J56+K56+L56-S1M_MM4!N56</f>
        <v>147231.64499999999</v>
      </c>
      <c r="N56" s="54">
        <f>+S1M_MM4!Q56</f>
        <v>118409.344</v>
      </c>
      <c r="O56" s="54">
        <f t="shared" si="6"/>
        <v>28822.300999999992</v>
      </c>
      <c r="P56" s="54">
        <f>+S11_MM4!M56+S12_MM4!O56+S1M_MM4!S56</f>
        <v>3863.855</v>
      </c>
      <c r="Q56" s="54">
        <f>+S11_MM4!N56+S12_MM4!P56+S1M_MM4!T56</f>
        <v>28459.196000000004</v>
      </c>
      <c r="R56" s="54">
        <f>+S11_MM4!O56+S12_MM4!Q56+S1M_MM4!U56</f>
        <v>-115.06999999999994</v>
      </c>
      <c r="S56" s="54">
        <f t="shared" si="7"/>
        <v>4342.0299999999879</v>
      </c>
    </row>
    <row r="57" spans="1:19" s="55" customFormat="1" ht="13.7" customHeight="1">
      <c r="A57" s="48" t="s">
        <v>150</v>
      </c>
      <c r="B57" s="54">
        <f>+S11_MM4!B57+S12_MM4!B57+S1M_MM4!B57</f>
        <v>128680.96900000001</v>
      </c>
      <c r="C57" s="54">
        <f>+S11_MM4!C57+S12_MM4!C57+S1M_MM4!C57</f>
        <v>60263.964</v>
      </c>
      <c r="D57" s="54">
        <f>+S11_MM4!D57+S12_MM4!D57+S1M_MM4!D57</f>
        <v>1812.5030000000002</v>
      </c>
      <c r="E57" s="54">
        <f>+S11_MM4!E57+S12_MM4!E57+S1M_MM4!E57</f>
        <v>2150.3810000000003</v>
      </c>
      <c r="F57" s="54">
        <f t="shared" si="4"/>
        <v>68754.883000000002</v>
      </c>
      <c r="G57" s="54">
        <f>+S1M_MM4!G57</f>
        <v>84456.540999999997</v>
      </c>
      <c r="H57" s="54">
        <f>+S11_MM4!G57+S12_MM4!G57+S1M_MM4!H57</f>
        <v>-2325.2949999999946</v>
      </c>
      <c r="I57" s="54">
        <f t="shared" si="5"/>
        <v>150886.12900000002</v>
      </c>
      <c r="J57" s="54">
        <f>+S11_MM4!I57+S12_MM4!I57+S1M_MM4!J57</f>
        <v>15189.324000000001</v>
      </c>
      <c r="K57" s="54">
        <f>+S11_MM4!J57+S12_MM4!J57+S1M_MM4!K57</f>
        <v>29183.972000000005</v>
      </c>
      <c r="L57" s="54">
        <f>+S11_MM4!K57+S12_MM4!K57+S1M_MM4!L57</f>
        <v>3216.2509999999993</v>
      </c>
      <c r="M57" s="54">
        <f>+I57-J57+K57+L57-S1M_MM4!N57</f>
        <v>148061.47900000002</v>
      </c>
      <c r="N57" s="54">
        <f>+S1M_MM4!Q57</f>
        <v>118580.501</v>
      </c>
      <c r="O57" s="54">
        <f t="shared" si="6"/>
        <v>29480.978000000017</v>
      </c>
      <c r="P57" s="54">
        <f>+S11_MM4!M57+S12_MM4!O57+S1M_MM4!S57</f>
        <v>4152.6369999999997</v>
      </c>
      <c r="Q57" s="54">
        <f>+S11_MM4!N57+S12_MM4!P57+S1M_MM4!T57</f>
        <v>27979.862000000001</v>
      </c>
      <c r="R57" s="54">
        <f>+S11_MM4!O57+S12_MM4!Q57+S1M_MM4!U57</f>
        <v>65.609000000000037</v>
      </c>
      <c r="S57" s="54">
        <f t="shared" si="7"/>
        <v>5588.1440000000184</v>
      </c>
    </row>
    <row r="58" spans="1:19" s="55" customFormat="1" ht="13.7" customHeight="1">
      <c r="A58" s="48" t="s">
        <v>151</v>
      </c>
      <c r="B58" s="54">
        <f>+S11_MM4!B58+S12_MM4!B58+S1M_MM4!B58</f>
        <v>128324.31700000001</v>
      </c>
      <c r="C58" s="54">
        <f>+S11_MM4!C58+S12_MM4!C58+S1M_MM4!C58</f>
        <v>59972.786000000007</v>
      </c>
      <c r="D58" s="54">
        <f>+S11_MM4!D58+S12_MM4!D58+S1M_MM4!D58</f>
        <v>1861.6619999999998</v>
      </c>
      <c r="E58" s="54">
        <f>+S11_MM4!E58+S12_MM4!E58+S1M_MM4!E58</f>
        <v>2112.5010000000002</v>
      </c>
      <c r="F58" s="54">
        <f t="shared" si="4"/>
        <v>68602.37000000001</v>
      </c>
      <c r="G58" s="54">
        <f>+S1M_MM4!G58</f>
        <v>83666.222000000009</v>
      </c>
      <c r="H58" s="54">
        <f>+S11_MM4!G58+S12_MM4!G58+S1M_MM4!H58</f>
        <v>-1160.5919999999933</v>
      </c>
      <c r="I58" s="54">
        <f t="shared" si="5"/>
        <v>151108</v>
      </c>
      <c r="J58" s="54">
        <f>+S11_MM4!I58+S12_MM4!I58+S1M_MM4!J58</f>
        <v>14913.010000000002</v>
      </c>
      <c r="K58" s="54">
        <f>+S11_MM4!J58+S12_MM4!J58+S1M_MM4!K58</f>
        <v>28619.057999999997</v>
      </c>
      <c r="L58" s="54">
        <f>+S11_MM4!K58+S12_MM4!K58+S1M_MM4!L58</f>
        <v>3362.915</v>
      </c>
      <c r="M58" s="54">
        <f>+I58-J58+K58+L58-S1M_MM4!N58</f>
        <v>148712.228</v>
      </c>
      <c r="N58" s="54">
        <f>+S1M_MM4!Q58</f>
        <v>118201.59300000001</v>
      </c>
      <c r="O58" s="54">
        <f t="shared" si="6"/>
        <v>30510.634999999995</v>
      </c>
      <c r="P58" s="54">
        <f>+S11_MM4!M58+S12_MM4!O58+S1M_MM4!S58</f>
        <v>3627.5630000000001</v>
      </c>
      <c r="Q58" s="54">
        <f>+S11_MM4!N58+S12_MM4!P58+S1M_MM4!T58</f>
        <v>27176.942999999999</v>
      </c>
      <c r="R58" s="54">
        <f>+S11_MM4!O58+S12_MM4!Q58+S1M_MM4!U58</f>
        <v>21.385999999999967</v>
      </c>
      <c r="S58" s="54">
        <f t="shared" si="7"/>
        <v>6939.868999999997</v>
      </c>
    </row>
    <row r="59" spans="1:19" s="55" customFormat="1" ht="13.7" customHeight="1">
      <c r="A59" s="25" t="s">
        <v>152</v>
      </c>
      <c r="B59" s="56">
        <f>+S11_MM4!B59+S12_MM4!B59+S1M_MM4!B59</f>
        <v>127732.39799999999</v>
      </c>
      <c r="C59" s="54">
        <f>+S11_MM4!C59+S12_MM4!C59+S1M_MM4!C59</f>
        <v>59684.292000000001</v>
      </c>
      <c r="D59" s="54">
        <f>+S11_MM4!D59+S12_MM4!D59+S1M_MM4!D59</f>
        <v>1896.5309999999999</v>
      </c>
      <c r="E59" s="54">
        <f>+S11_MM4!E59+S12_MM4!E59+S1M_MM4!E59</f>
        <v>2015.8429999999998</v>
      </c>
      <c r="F59" s="54">
        <f t="shared" si="4"/>
        <v>68167.417999999976</v>
      </c>
      <c r="G59" s="54">
        <f>+S1M_MM4!G59</f>
        <v>82844.44200000001</v>
      </c>
      <c r="H59" s="54">
        <f>+S11_MM4!G59+S12_MM4!G59+S1M_MM4!H59</f>
        <v>459.91100000000188</v>
      </c>
      <c r="I59" s="54">
        <f t="shared" si="5"/>
        <v>151471.77099999998</v>
      </c>
      <c r="J59" s="54">
        <f>+S11_MM4!I59+S12_MM4!I59+S1M_MM4!J59</f>
        <v>15365.705000000002</v>
      </c>
      <c r="K59" s="54">
        <f>+S11_MM4!J59+S12_MM4!J59+S1M_MM4!K59</f>
        <v>28032.536000000007</v>
      </c>
      <c r="L59" s="54">
        <f>+S11_MM4!K59+S12_MM4!K59+S1M_MM4!L59</f>
        <v>3541.3779999999988</v>
      </c>
      <c r="M59" s="54">
        <f>+I59-J59+K59+L59-S1M_MM4!N59</f>
        <v>148726.92200000002</v>
      </c>
      <c r="N59" s="54">
        <f>+S1M_MM4!Q59</f>
        <v>117493.092</v>
      </c>
      <c r="O59" s="54">
        <f t="shared" si="6"/>
        <v>31233.830000000016</v>
      </c>
      <c r="P59" s="54">
        <f>+S11_MM4!M59+S12_MM4!O59+S1M_MM4!S59</f>
        <v>3616.1640000000007</v>
      </c>
      <c r="Q59" s="54">
        <f>+S11_MM4!N59+S12_MM4!P59+S1M_MM4!T59</f>
        <v>26951.641</v>
      </c>
      <c r="R59" s="54">
        <f>+S11_MM4!O59+S12_MM4!Q59+S1M_MM4!U59</f>
        <v>-25.15400000000011</v>
      </c>
      <c r="S59" s="57">
        <f t="shared" si="7"/>
        <v>7923.5070000000214</v>
      </c>
    </row>
    <row r="60" spans="1:19" s="55" customFormat="1" ht="13.7" customHeight="1">
      <c r="A60" s="48" t="s">
        <v>153</v>
      </c>
      <c r="B60" s="54">
        <f>+S11_MM4!B60+S12_MM4!B60+S1M_MM4!B60</f>
        <v>126860.80899999999</v>
      </c>
      <c r="C60" s="54">
        <f>+S11_MM4!C60+S12_MM4!C60+S1M_MM4!C60</f>
        <v>59012.127000000008</v>
      </c>
      <c r="D60" s="54">
        <f>+S11_MM4!D60+S12_MM4!D60+S1M_MM4!D60</f>
        <v>1948.89</v>
      </c>
      <c r="E60" s="54">
        <f>+S11_MM4!E60+S12_MM4!E60+S1M_MM4!E60</f>
        <v>1993.3910000000001</v>
      </c>
      <c r="F60" s="54">
        <f t="shared" si="4"/>
        <v>67893.18299999999</v>
      </c>
      <c r="G60" s="54">
        <f>+S1M_MM4!G60</f>
        <v>81550.920000000013</v>
      </c>
      <c r="H60" s="54">
        <f>+S11_MM4!G60+S12_MM4!G60+S1M_MM4!H60</f>
        <v>1234.047999999997</v>
      </c>
      <c r="I60" s="54">
        <f t="shared" si="5"/>
        <v>150678.15100000001</v>
      </c>
      <c r="J60" s="54">
        <f>+S11_MM4!I60+S12_MM4!I60+S1M_MM4!J60</f>
        <v>16166.065999999999</v>
      </c>
      <c r="K60" s="54">
        <f>+S11_MM4!J60+S12_MM4!J60+S1M_MM4!K60</f>
        <v>27912.592000000011</v>
      </c>
      <c r="L60" s="54">
        <f>+S11_MM4!K60+S12_MM4!K60+S1M_MM4!L60</f>
        <v>3389.2119999999986</v>
      </c>
      <c r="M60" s="54">
        <f>+I60-J60+K60+L60-S1M_MM4!N60</f>
        <v>147262.88100000002</v>
      </c>
      <c r="N60" s="54">
        <f>+S1M_MM4!Q60</f>
        <v>116024.011</v>
      </c>
      <c r="O60" s="54">
        <f t="shared" si="6"/>
        <v>31238.870000000024</v>
      </c>
      <c r="P60" s="54">
        <f>+S11_MM4!M60+S12_MM4!O60+S1M_MM4!S60</f>
        <v>2411.61</v>
      </c>
      <c r="Q60" s="54">
        <f>+S11_MM4!N60+S12_MM4!P60+S1M_MM4!T60</f>
        <v>26629.663</v>
      </c>
      <c r="R60" s="54">
        <f>+S11_MM4!O60+S12_MM4!Q60+S1M_MM4!U60</f>
        <v>-133.16399999999987</v>
      </c>
      <c r="S60" s="54">
        <f t="shared" si="7"/>
        <v>7153.9810000000243</v>
      </c>
    </row>
    <row r="61" spans="1:19" s="55" customFormat="1" ht="13.7" customHeight="1">
      <c r="A61" s="25" t="s">
        <v>154</v>
      </c>
      <c r="B61" s="56">
        <f>+S11_MM4!B61+S12_MM4!B61+S1M_MM4!B61</f>
        <v>125925.27100000001</v>
      </c>
      <c r="C61" s="54">
        <f>+S11_MM4!C61+S12_MM4!C61+S1M_MM4!C61</f>
        <v>58313.921000000002</v>
      </c>
      <c r="D61" s="54">
        <f>+S11_MM4!D61+S12_MM4!D61+S1M_MM4!D61</f>
        <v>1906.9059999999999</v>
      </c>
      <c r="E61" s="54">
        <f>+S11_MM4!E61+S12_MM4!E61+S1M_MM4!E61</f>
        <v>1901.3020000000001</v>
      </c>
      <c r="F61" s="54">
        <f t="shared" si="4"/>
        <v>67605.745999999999</v>
      </c>
      <c r="G61" s="54">
        <f>+S1M_MM4!G61</f>
        <v>80662.998000000007</v>
      </c>
      <c r="H61" s="54">
        <f>+S11_MM4!G61+S12_MM4!G61+S1M_MM4!H61</f>
        <v>597.11300000000301</v>
      </c>
      <c r="I61" s="54">
        <f t="shared" si="5"/>
        <v>148865.85700000002</v>
      </c>
      <c r="J61" s="54">
        <f>+S11_MM4!I61+S12_MM4!I61+S1M_MM4!J61</f>
        <v>16084.094000000001</v>
      </c>
      <c r="K61" s="54">
        <f>+S11_MM4!J61+S12_MM4!J61+S1M_MM4!K61</f>
        <v>28469.278999999999</v>
      </c>
      <c r="L61" s="54">
        <f>+S11_MM4!K61+S12_MM4!K61+S1M_MM4!L61</f>
        <v>2971.7199999999993</v>
      </c>
      <c r="M61" s="54">
        <f>+I61-J61+K61+L61-S1M_MM4!N61</f>
        <v>145740.72600000002</v>
      </c>
      <c r="N61" s="54">
        <f>+S1M_MM4!Q61</f>
        <v>114956.605</v>
      </c>
      <c r="O61" s="54">
        <f t="shared" si="6"/>
        <v>30784.121000000028</v>
      </c>
      <c r="P61" s="54">
        <f>+S11_MM4!M61+S12_MM4!O61+S1M_MM4!S61</f>
        <v>2432.326</v>
      </c>
      <c r="Q61" s="54">
        <f>+S11_MM4!N61+S12_MM4!P61+S1M_MM4!T61</f>
        <v>24805.181</v>
      </c>
      <c r="R61" s="54">
        <f>+S11_MM4!O61+S12_MM4!Q61+S1M_MM4!U61</f>
        <v>-150.529</v>
      </c>
      <c r="S61" s="57">
        <f t="shared" si="7"/>
        <v>8561.7950000000292</v>
      </c>
    </row>
    <row r="62" spans="1:19" ht="13.7" customHeight="1">
      <c r="A62" s="48" t="s">
        <v>155</v>
      </c>
      <c r="B62" s="54">
        <f>+S11_MM4!B62+S12_MM4!B62+S1M_MM4!B62</f>
        <v>124710.10400000001</v>
      </c>
      <c r="C62" s="54">
        <f>+S11_MM4!C62+S12_MM4!C62+S1M_MM4!C62</f>
        <v>57413.652999999998</v>
      </c>
      <c r="D62" s="54">
        <f>+S11_MM4!D62+S12_MM4!D62+S1M_MM4!D62</f>
        <v>1969.491</v>
      </c>
      <c r="E62" s="54">
        <f>+S11_MM4!E62+S12_MM4!E62+S1M_MM4!E62</f>
        <v>1930.3820000000001</v>
      </c>
      <c r="F62" s="54">
        <f t="shared" ref="F62" si="8">+B62-C62-D62+E62</f>
        <v>67257.342000000004</v>
      </c>
      <c r="G62" s="54">
        <f>+S1M_MM4!G62</f>
        <v>78361.563000000009</v>
      </c>
      <c r="H62" s="54">
        <f>+S11_MM4!G62+S12_MM4!G62+S1M_MM4!H62</f>
        <v>855.07900000000154</v>
      </c>
      <c r="I62" s="54">
        <f t="shared" ref="I62" si="9">+F62+G62+H62</f>
        <v>146473.98400000003</v>
      </c>
      <c r="J62" s="54">
        <f>+S11_MM4!I62+S12_MM4!I62+S1M_MM4!J62</f>
        <v>16316.58</v>
      </c>
      <c r="K62" s="54">
        <f>+S11_MM4!J62+S12_MM4!J62+S1M_MM4!K62</f>
        <v>28484.966999999993</v>
      </c>
      <c r="L62" s="54">
        <f>+S11_MM4!K62+S12_MM4!K62+S1M_MM4!L62</f>
        <v>2841.9969999999989</v>
      </c>
      <c r="M62" s="54">
        <f>+I62-J62+K62+L62-S1M_MM4!N62</f>
        <v>143855.41200000001</v>
      </c>
      <c r="N62" s="54">
        <f>+S1M_MM4!Q62</f>
        <v>113737.04199999999</v>
      </c>
      <c r="O62" s="54">
        <f t="shared" ref="O62" si="10">+M62-N62</f>
        <v>30118.370000000024</v>
      </c>
      <c r="P62" s="54">
        <f>+S11_MM4!M62+S12_MM4!O62+S1M_MM4!S62</f>
        <v>2957.0970000000002</v>
      </c>
      <c r="Q62" s="54">
        <f>+S11_MM4!N62+S12_MM4!P62+S1M_MM4!T62</f>
        <v>23238.648000000001</v>
      </c>
      <c r="R62" s="54">
        <f>+S11_MM4!O62+S12_MM4!Q62+S1M_MM4!U62</f>
        <v>-103.33600000000001</v>
      </c>
      <c r="S62" s="54">
        <f t="shared" ref="S62" si="11">+O62+P62-Q62-R62</f>
        <v>9940.1550000000243</v>
      </c>
    </row>
    <row r="63" spans="1:19" ht="13.7" customHeight="1">
      <c r="A63" s="48" t="s">
        <v>156</v>
      </c>
      <c r="B63" s="54">
        <f>+S11_MM4!B63+S12_MM4!B63+S1M_MM4!B63</f>
        <v>123582.189</v>
      </c>
      <c r="C63" s="54">
        <f>+S11_MM4!C63+S12_MM4!C63+S1M_MM4!C63</f>
        <v>56611.049999999996</v>
      </c>
      <c r="D63" s="54">
        <f>+S11_MM4!D63+S12_MM4!D63+S1M_MM4!D63</f>
        <v>1968.875</v>
      </c>
      <c r="E63" s="54">
        <f>+S11_MM4!E63+S12_MM4!E63+S1M_MM4!E63</f>
        <v>1956.4929999999999</v>
      </c>
      <c r="F63" s="54">
        <f t="shared" ref="F63" si="12">+B63-C63-D63+E63</f>
        <v>66958.756999999998</v>
      </c>
      <c r="G63" s="54">
        <f>+S1M_MM4!G63</f>
        <v>77351.385000000009</v>
      </c>
      <c r="H63" s="54">
        <f>+S11_MM4!G63+S12_MM4!G63+S1M_MM4!H63</f>
        <v>400.8010000000013</v>
      </c>
      <c r="I63" s="54">
        <f t="shared" ref="I63" si="13">+F63+G63+H63</f>
        <v>144710.943</v>
      </c>
      <c r="J63" s="54">
        <f>+S11_MM4!I63+S12_MM4!I63+S1M_MM4!J63</f>
        <v>15740.737000000001</v>
      </c>
      <c r="K63" s="54">
        <f>+S11_MM4!J63+S12_MM4!J63+S1M_MM4!K63</f>
        <v>28768.659000000003</v>
      </c>
      <c r="L63" s="54">
        <f>+S11_MM4!K63+S12_MM4!K63+S1M_MM4!L63</f>
        <v>2642.6060000000002</v>
      </c>
      <c r="M63" s="54">
        <f>+I63-J63+K63+L63-S1M_MM4!N63</f>
        <v>142873.47100000002</v>
      </c>
      <c r="N63" s="54">
        <f>+S1M_MM4!Q63</f>
        <v>112746.89499999999</v>
      </c>
      <c r="O63" s="54">
        <f t="shared" ref="O63" si="14">+M63-N63</f>
        <v>30126.57600000003</v>
      </c>
      <c r="P63" s="54">
        <f>+S11_MM4!M63+S12_MM4!O63+S1M_MM4!S63</f>
        <v>2782.8440000000001</v>
      </c>
      <c r="Q63" s="54">
        <f>+S11_MM4!N63+S12_MM4!P63+S1M_MM4!T63</f>
        <v>21534.93</v>
      </c>
      <c r="R63" s="54">
        <f>+S11_MM4!O63+S12_MM4!Q63+S1M_MM4!U63</f>
        <v>-190.76599999999985</v>
      </c>
      <c r="S63" s="54">
        <f t="shared" ref="S63" si="15">+O63+P63-Q63-R63</f>
        <v>11565.256000000027</v>
      </c>
    </row>
    <row r="64" spans="1:19" ht="13.7" customHeight="1">
      <c r="A64" s="102" t="s">
        <v>157</v>
      </c>
      <c r="B64" s="54">
        <f>+S11_MM4!B64+S12_MM4!B64+S1M_MM4!B64</f>
        <v>122664.45500000002</v>
      </c>
      <c r="C64" s="54">
        <f>+S11_MM4!C64+S12_MM4!C64+S1M_MM4!C64</f>
        <v>55659.481999999996</v>
      </c>
      <c r="D64" s="54">
        <f>+S11_MM4!D64+S12_MM4!D64+S1M_MM4!D64</f>
        <v>1921.6690000000001</v>
      </c>
      <c r="E64" s="54">
        <f>+S11_MM4!E64+S12_MM4!E64+S1M_MM4!E64</f>
        <v>2074.3789999999999</v>
      </c>
      <c r="F64" s="54">
        <f t="shared" ref="F64" si="16">+B64-C64-D64+E64</f>
        <v>67157.683000000019</v>
      </c>
      <c r="G64" s="54">
        <f>+S1M_MM4!G64</f>
        <v>75303.77900000001</v>
      </c>
      <c r="H64" s="54">
        <f>+S11_MM4!G64+S12_MM4!G64+S1M_MM4!H64</f>
        <v>473.94800000000032</v>
      </c>
      <c r="I64" s="54">
        <f t="shared" ref="I64" si="17">+F64+G64+H64</f>
        <v>142935.41000000003</v>
      </c>
      <c r="J64" s="54">
        <f>+S11_MM4!I64+S12_MM4!I64+S1M_MM4!J64</f>
        <v>14799.497000000001</v>
      </c>
      <c r="K64" s="54">
        <f>+S11_MM4!J64+S12_MM4!J64+S1M_MM4!K64</f>
        <v>28216.523000000008</v>
      </c>
      <c r="L64" s="54">
        <f>+S11_MM4!K64+S12_MM4!K64+S1M_MM4!L64</f>
        <v>2591.4810000000011</v>
      </c>
      <c r="M64" s="54">
        <f>+I64-J64+K64+L64-S1M_MM4!N64</f>
        <v>142294.33500000005</v>
      </c>
      <c r="N64" s="54">
        <f>+S1M_MM4!Q64</f>
        <v>111844.807</v>
      </c>
      <c r="O64" s="54">
        <f t="shared" ref="O64" si="18">+M64-N64</f>
        <v>30449.528000000049</v>
      </c>
      <c r="P64" s="54">
        <f>+S11_MM4!M64+S12_MM4!O64+S1M_MM4!S64</f>
        <v>2449.8960000000002</v>
      </c>
      <c r="Q64" s="54">
        <f>+S11_MM4!N64+S12_MM4!P64+S1M_MM4!T64</f>
        <v>22122.214</v>
      </c>
      <c r="R64" s="54">
        <f>+S11_MM4!O64+S12_MM4!Q64+S1M_MM4!U64</f>
        <v>-81.464999999999918</v>
      </c>
      <c r="S64" s="54">
        <f t="shared" ref="S64" si="19">+O64+P64-Q64-R64</f>
        <v>10858.67500000005</v>
      </c>
    </row>
    <row r="65" spans="1:19" ht="13.7" customHeight="1">
      <c r="A65" s="48" t="s">
        <v>158</v>
      </c>
      <c r="B65" s="54">
        <f>+S11_MM4!B65+S12_MM4!B65+S1M_MM4!B65</f>
        <v>122233.601</v>
      </c>
      <c r="C65" s="54">
        <f>+S11_MM4!C65+S12_MM4!C65+S1M_MM4!C65</f>
        <v>55457.070999999996</v>
      </c>
      <c r="D65" s="54">
        <f>+S11_MM4!D65+S12_MM4!D65+S1M_MM4!D65</f>
        <v>1996.5920000000001</v>
      </c>
      <c r="E65" s="54">
        <f>+S11_MM4!E65+S12_MM4!E65+S1M_MM4!E65</f>
        <v>2072.933</v>
      </c>
      <c r="F65" s="54">
        <f t="shared" ref="F65" si="20">+B65-C65-D65+E65</f>
        <v>66852.870999999999</v>
      </c>
      <c r="G65" s="54">
        <f>+S1M_MM4!G65</f>
        <v>75352.145000000004</v>
      </c>
      <c r="H65" s="54">
        <f>+S11_MM4!G65+S12_MM4!G65+S1M_MM4!H65</f>
        <v>1243.8770000000004</v>
      </c>
      <c r="I65" s="54">
        <f t="shared" ref="I65" si="21">+F65+G65+H65</f>
        <v>143448.89300000001</v>
      </c>
      <c r="J65" s="54">
        <f>+S11_MM4!I65+S12_MM4!I65+S1M_MM4!J65</f>
        <v>15371.634</v>
      </c>
      <c r="K65" s="54">
        <f>+S11_MM4!J65+S12_MM4!J65+S1M_MM4!K65</f>
        <v>28579.153999999999</v>
      </c>
      <c r="L65" s="54">
        <f>+S11_MM4!K65+S12_MM4!K65+S1M_MM4!L65</f>
        <v>2777.9640000000013</v>
      </c>
      <c r="M65" s="54">
        <f>+I65-J65+K65+L65-S1M_MM4!N65</f>
        <v>142697.432</v>
      </c>
      <c r="N65" s="54">
        <f>+S1M_MM4!Q65</f>
        <v>110918.803</v>
      </c>
      <c r="O65" s="54">
        <f t="shared" ref="O65" si="22">+M65-N65</f>
        <v>31778.629000000001</v>
      </c>
      <c r="P65" s="54">
        <f>+S11_MM4!M65+S12_MM4!O65+S1M_MM4!S65</f>
        <v>3094.5320000000002</v>
      </c>
      <c r="Q65" s="54">
        <f>+S11_MM4!N65+S12_MM4!P65+S1M_MM4!T65</f>
        <v>21298.167999999998</v>
      </c>
      <c r="R65" s="54">
        <f>+S11_MM4!O65+S12_MM4!Q65+S1M_MM4!U65</f>
        <v>-85.03899999999976</v>
      </c>
      <c r="S65" s="54">
        <f t="shared" ref="S65" si="23">+O65+P65-Q65-R65</f>
        <v>13660.032000000003</v>
      </c>
    </row>
    <row r="66" spans="1:19" ht="13.7" customHeight="1">
      <c r="A66" s="48" t="s">
        <v>159</v>
      </c>
      <c r="B66" s="54">
        <f>+S11_MM4!B66+S12_MM4!B66+S1M_MM4!B66</f>
        <v>122730.128</v>
      </c>
      <c r="C66" s="54">
        <f>+S11_MM4!C66+S12_MM4!C66+S1M_MM4!C66</f>
        <v>55085.39</v>
      </c>
      <c r="D66" s="54">
        <f>+S11_MM4!D66+S12_MM4!D66+S1M_MM4!D66</f>
        <v>2019.1870000000001</v>
      </c>
      <c r="E66" s="54">
        <f>+S11_MM4!E66+S12_MM4!E66+S1M_MM4!E66</f>
        <v>1941.7539999999999</v>
      </c>
      <c r="F66" s="54">
        <f t="shared" ref="F66" si="24">+B66-C66-D66+E66</f>
        <v>67567.304999999993</v>
      </c>
      <c r="G66" s="54">
        <f>+S1M_MM4!G66</f>
        <v>75316.987000000008</v>
      </c>
      <c r="H66" s="54">
        <f>+S11_MM4!G66+S12_MM4!G66+S1M_MM4!H66</f>
        <v>1808.1010000000024</v>
      </c>
      <c r="I66" s="54">
        <f t="shared" ref="I66" si="25">+F66+G66+H66</f>
        <v>144692.39300000001</v>
      </c>
      <c r="J66" s="54">
        <f>+S11_MM4!I66+S12_MM4!I66+S1M_MM4!J66</f>
        <v>16463.537000000004</v>
      </c>
      <c r="K66" s="54">
        <f>+S11_MM4!J66+S12_MM4!J66+S1M_MM4!K66</f>
        <v>29000.929000000004</v>
      </c>
      <c r="L66" s="54">
        <f>+S11_MM4!K66+S12_MM4!K66+S1M_MM4!L66</f>
        <v>2809.6229999999982</v>
      </c>
      <c r="M66" s="54">
        <f>+I66-J66+K66+L66-S1M_MM4!N66</f>
        <v>143181.989</v>
      </c>
      <c r="N66" s="54">
        <f>+S1M_MM4!Q66</f>
        <v>110794.21599999999</v>
      </c>
      <c r="O66" s="54">
        <f t="shared" ref="O66" si="26">+M66-N66</f>
        <v>32387.773000000016</v>
      </c>
      <c r="P66" s="54">
        <f>+S11_MM4!M66+S12_MM4!O66+S1M_MM4!S66</f>
        <v>2521.8980000000001</v>
      </c>
      <c r="Q66" s="54">
        <f>+S11_MM4!N66+S12_MM4!P66+S1M_MM4!T66</f>
        <v>21098.010000000002</v>
      </c>
      <c r="R66" s="54">
        <f>+S11_MM4!O66+S12_MM4!Q66+S1M_MM4!U66</f>
        <v>-118.58199999999988</v>
      </c>
      <c r="S66" s="54">
        <f t="shared" ref="S66" si="27">+O66+P66-Q66-R66</f>
        <v>13930.243000000015</v>
      </c>
    </row>
    <row r="67" spans="1:19" ht="13.7" customHeight="1">
      <c r="A67" s="48" t="s">
        <v>160</v>
      </c>
      <c r="B67" s="54">
        <f>+S11_MM4!B67+S12_MM4!B67+S1M_MM4!B67</f>
        <v>123270.06199999999</v>
      </c>
      <c r="C67" s="54">
        <f>+S11_MM4!C67+S12_MM4!C67+S1M_MM4!C67</f>
        <v>54845.217000000004</v>
      </c>
      <c r="D67" s="54">
        <f>+S11_MM4!D67+S12_MM4!D67+S1M_MM4!D67</f>
        <v>2139.348</v>
      </c>
      <c r="E67" s="54">
        <f>+S11_MM4!E67+S12_MM4!E67+S1M_MM4!E67</f>
        <v>1926.5569999999998</v>
      </c>
      <c r="F67" s="54">
        <f t="shared" ref="F67" si="28">+B67-C67-D67+E67</f>
        <v>68212.053999999989</v>
      </c>
      <c r="G67" s="54">
        <f>+S1M_MM4!G67</f>
        <v>75379.819000000003</v>
      </c>
      <c r="H67" s="54">
        <f>+S11_MM4!G67+S12_MM4!G67+S1M_MM4!H67</f>
        <v>1928.1399999999976</v>
      </c>
      <c r="I67" s="54">
        <f t="shared" ref="I67" si="29">+F67+G67+H67</f>
        <v>145520.01299999998</v>
      </c>
      <c r="J67" s="54">
        <f>+S11_MM4!I67+S12_MM4!I67+S1M_MM4!J67</f>
        <v>17239.809000000001</v>
      </c>
      <c r="K67" s="54">
        <f>+S11_MM4!J67+S12_MM4!J67+S1M_MM4!K67</f>
        <v>29270.094999999994</v>
      </c>
      <c r="L67" s="54">
        <f>+S11_MM4!K67+S12_MM4!K67+S1M_MM4!L67</f>
        <v>2991.7349999999992</v>
      </c>
      <c r="M67" s="54">
        <f>+I67-J67+K67+L67-S1M_MM4!N67</f>
        <v>143559.78799999994</v>
      </c>
      <c r="N67" s="54">
        <f>+S1M_MM4!Q67</f>
        <v>110677.91500000001</v>
      </c>
      <c r="O67" s="54">
        <f t="shared" ref="O67" si="30">+M67-N67</f>
        <v>32881.872999999934</v>
      </c>
      <c r="P67" s="54">
        <f>+S11_MM4!M67+S12_MM4!O67+S1M_MM4!S67</f>
        <v>2847.0709999999999</v>
      </c>
      <c r="Q67" s="54">
        <f>+S11_MM4!N67+S12_MM4!P67+S1M_MM4!T67</f>
        <v>21381.898000000001</v>
      </c>
      <c r="R67" s="54">
        <f>+S11_MM4!O67+S12_MM4!Q67+S1M_MM4!U67</f>
        <v>-39.948000000000093</v>
      </c>
      <c r="S67" s="57">
        <f t="shared" ref="S67" si="31">+O67+P67-Q67-R67</f>
        <v>14386.99399999993</v>
      </c>
    </row>
    <row r="68" spans="1:19" ht="13.7" customHeight="1">
      <c r="A68" s="48" t="s">
        <v>161</v>
      </c>
      <c r="B68" s="54">
        <f>+S11_MM4!B68+S12_MM4!B68+S1M_MM4!B68</f>
        <v>123848.955</v>
      </c>
      <c r="C68" s="54">
        <f>+S11_MM4!C68+S12_MM4!C68+S1M_MM4!C68</f>
        <v>54924.483</v>
      </c>
      <c r="D68" s="54">
        <f>+S11_MM4!D68+S12_MM4!D68+S1M_MM4!D68</f>
        <v>2437.2310000000002</v>
      </c>
      <c r="E68" s="54">
        <f>+S11_MM4!E68+S12_MM4!E68+S1M_MM4!E68</f>
        <v>1915.7550000000001</v>
      </c>
      <c r="F68" s="54">
        <f t="shared" ref="F68" si="32">+B68-C68-D68+E68</f>
        <v>68402.996000000014</v>
      </c>
      <c r="G68" s="54">
        <f>+S1M_MM4!G68</f>
        <v>76193.490000000005</v>
      </c>
      <c r="H68" s="54">
        <f>+S11_MM4!G68+S12_MM4!G68+S1M_MM4!H68</f>
        <v>2097.896999999999</v>
      </c>
      <c r="I68" s="54">
        <f t="shared" ref="I68" si="33">+F68+G68+H68</f>
        <v>146694.38300000003</v>
      </c>
      <c r="J68" s="54">
        <f>+S11_MM4!I68+S12_MM4!I68+S1M_MM4!J68</f>
        <v>19134.785000000003</v>
      </c>
      <c r="K68" s="54">
        <f>+S11_MM4!J68+S12_MM4!J68+S1M_MM4!K68</f>
        <v>29186.670999999998</v>
      </c>
      <c r="L68" s="54">
        <f>+S11_MM4!K68+S12_MM4!K68+S1M_MM4!L68</f>
        <v>3343.2020000000011</v>
      </c>
      <c r="M68" s="54">
        <f>+I68-J68+K68+L68-S1M_MM4!N68</f>
        <v>142994.25000000003</v>
      </c>
      <c r="N68" s="54">
        <f>+S1M_MM4!Q68</f>
        <v>111538.10400000001</v>
      </c>
      <c r="O68" s="54">
        <f t="shared" ref="O68" si="34">+M68-N68</f>
        <v>31456.146000000022</v>
      </c>
      <c r="P68" s="54">
        <f>+S11_MM4!M68+S12_MM4!O68+S1M_MM4!S68</f>
        <v>2796.3</v>
      </c>
      <c r="Q68" s="54">
        <f>+S11_MM4!N68+S12_MM4!P68+S1M_MM4!T68</f>
        <v>21203.469000000001</v>
      </c>
      <c r="R68" s="54">
        <f>+S11_MM4!O68+S12_MM4!Q68+S1M_MM4!U68</f>
        <v>-164.68600000000004</v>
      </c>
      <c r="S68" s="54">
        <f t="shared" ref="S68" si="35">+O68+P68-Q68-R68</f>
        <v>13213.663000000024</v>
      </c>
    </row>
    <row r="69" spans="1:19" ht="13.7" customHeight="1">
      <c r="A69" s="48" t="s">
        <v>162</v>
      </c>
      <c r="B69" s="54">
        <f>+S11_MM4!B69+S12_MM4!B69+S1M_MM4!B69</f>
        <v>124344.57100000001</v>
      </c>
      <c r="C69" s="54">
        <f>+S11_MM4!C69+S12_MM4!C69+S1M_MM4!C69</f>
        <v>55007.712999999996</v>
      </c>
      <c r="D69" s="54">
        <f>+S11_MM4!D69+S12_MM4!D69+S1M_MM4!D69</f>
        <v>2519.4</v>
      </c>
      <c r="E69" s="54">
        <f>+S11_MM4!E69+S12_MM4!E69+S1M_MM4!E69</f>
        <v>1945.415</v>
      </c>
      <c r="F69" s="54">
        <f t="shared" ref="F69" si="36">+B69-C69-D69+E69</f>
        <v>68762.873000000007</v>
      </c>
      <c r="G69" s="54">
        <f>+S1M_MM4!G69</f>
        <v>75877.357000000018</v>
      </c>
      <c r="H69" s="54">
        <f>+S11_MM4!G69+S12_MM4!G69+S1M_MM4!H69</f>
        <v>1882.1989999999969</v>
      </c>
      <c r="I69" s="54">
        <f t="shared" ref="I69" si="37">+F69+G69+H69</f>
        <v>146522.42900000003</v>
      </c>
      <c r="J69" s="54">
        <f>+S11_MM4!I69+S12_MM4!I69+S1M_MM4!J69</f>
        <v>19288.542000000001</v>
      </c>
      <c r="K69" s="54">
        <f>+S11_MM4!J69+S12_MM4!J69+S1M_MM4!K69</f>
        <v>28934.732999999997</v>
      </c>
      <c r="L69" s="54">
        <f>+S11_MM4!K69+S12_MM4!K69+S1M_MM4!L69</f>
        <v>3616.5419999999986</v>
      </c>
      <c r="M69" s="54">
        <f>+I69-J69+K69+L69-S1M_MM4!N69</f>
        <v>142873.62400000001</v>
      </c>
      <c r="N69" s="54">
        <f>+S1M_MM4!Q69</f>
        <v>112353.55499999999</v>
      </c>
      <c r="O69" s="54">
        <f t="shared" ref="O69" si="38">+M69-N69</f>
        <v>30520.069000000018</v>
      </c>
      <c r="P69" s="54">
        <f>+S11_MM4!M69+S12_MM4!O69+S1M_MM4!S69</f>
        <v>2066.1489999999999</v>
      </c>
      <c r="Q69" s="54">
        <f>+S11_MM4!N69+S12_MM4!P69+S1M_MM4!T69</f>
        <v>21596.272999999997</v>
      </c>
      <c r="R69" s="54">
        <f>+S11_MM4!O69+S12_MM4!Q69+S1M_MM4!U69</f>
        <v>-133.596</v>
      </c>
      <c r="S69" s="54">
        <f t="shared" ref="S69" si="39">+O69+P69-Q69-R69</f>
        <v>11123.541000000021</v>
      </c>
    </row>
    <row r="70" spans="1:19" ht="13.7" customHeight="1">
      <c r="A70" s="25" t="s">
        <v>163</v>
      </c>
      <c r="B70" s="56">
        <f>+S11_MM4!B70+S12_MM4!B70+S1M_MM4!B70</f>
        <v>124764.77200000001</v>
      </c>
      <c r="C70" s="54">
        <f>+S11_MM4!C70+S12_MM4!C70+S1M_MM4!C70</f>
        <v>55225.284000000007</v>
      </c>
      <c r="D70" s="54">
        <f>+S11_MM4!D70+S12_MM4!D70+S1M_MM4!D70</f>
        <v>2583.1320000000001</v>
      </c>
      <c r="E70" s="54">
        <f>+S11_MM4!E70+S12_MM4!E70+S1M_MM4!E70</f>
        <v>1948.8049999999998</v>
      </c>
      <c r="F70" s="54">
        <f t="shared" ref="F70" si="40">+B70-C70-D70+E70</f>
        <v>68905.161000000007</v>
      </c>
      <c r="G70" s="54">
        <f>+S1M_MM4!G70</f>
        <v>76621.79800000001</v>
      </c>
      <c r="H70" s="54">
        <f>+S11_MM4!G70+S12_MM4!G70+S1M_MM4!H70</f>
        <v>1674.905999999999</v>
      </c>
      <c r="I70" s="54">
        <f t="shared" ref="I70" si="41">+F70+G70+H70</f>
        <v>147201.86500000002</v>
      </c>
      <c r="J70" s="54">
        <f>+S11_MM4!I70+S12_MM4!I70+S1M_MM4!J70</f>
        <v>19184.269999999997</v>
      </c>
      <c r="K70" s="54">
        <f>+S11_MM4!J70+S12_MM4!J70+S1M_MM4!K70</f>
        <v>28701.888999999996</v>
      </c>
      <c r="L70" s="54">
        <f>+S11_MM4!K70+S12_MM4!K70+S1M_MM4!L70</f>
        <v>3738.8770000000009</v>
      </c>
      <c r="M70" s="54">
        <f>+I70-J70+K70+L70-S1M_MM4!N70</f>
        <v>143227.66100000002</v>
      </c>
      <c r="N70" s="54">
        <f>+S1M_MM4!Q70</f>
        <v>113064.064</v>
      </c>
      <c r="O70" s="54">
        <f t="shared" ref="O70" si="42">+M70-N70</f>
        <v>30163.597000000023</v>
      </c>
      <c r="P70" s="54">
        <f>+S11_MM4!M70+S12_MM4!O70+S1M_MM4!S70</f>
        <v>3465.1739999999995</v>
      </c>
      <c r="Q70" s="54">
        <f>+S11_MM4!N70+S12_MM4!P70+S1M_MM4!T70</f>
        <v>22106.800999999999</v>
      </c>
      <c r="R70" s="54">
        <f>+S11_MM4!O70+S12_MM4!Q70+S1M_MM4!U70</f>
        <v>-16.668999999999983</v>
      </c>
      <c r="S70" s="57">
        <f t="shared" ref="S70" si="43">+O70+P70-Q70-R70</f>
        <v>11538.639000000023</v>
      </c>
    </row>
    <row r="71" spans="1:19" ht="13.7" customHeight="1">
      <c r="A71" s="48" t="s">
        <v>164</v>
      </c>
      <c r="B71" s="54">
        <f>+S11_MM4!B71+S12_MM4!B71+S1M_MM4!B71</f>
        <v>125199.86</v>
      </c>
      <c r="C71" s="54">
        <f>+S11_MM4!C71+S12_MM4!C71+S1M_MM4!C71</f>
        <v>55652.490000000005</v>
      </c>
      <c r="D71" s="54">
        <f>+S11_MM4!D71+S12_MM4!D71+S1M_MM4!D71</f>
        <v>2608.4540000000002</v>
      </c>
      <c r="E71" s="54">
        <f>+S11_MM4!E71+S12_MM4!E71+S1M_MM4!E71</f>
        <v>1927.37</v>
      </c>
      <c r="F71" s="54">
        <f t="shared" ref="F71" si="44">+B71-C71-D71+E71</f>
        <v>68866.285999999993</v>
      </c>
      <c r="G71" s="54">
        <f>+S1M_MM4!G71</f>
        <v>77192.426999999996</v>
      </c>
      <c r="H71" s="54">
        <f>+S11_MM4!G71+S12_MM4!G71+S1M_MM4!H71</f>
        <v>1844.5579999999954</v>
      </c>
      <c r="I71" s="54">
        <f t="shared" ref="I71" si="45">+F71+G71+H71</f>
        <v>147903.27099999998</v>
      </c>
      <c r="J71" s="54">
        <f>+S11_MM4!I71+S12_MM4!I71+S1M_MM4!J71</f>
        <v>19665.846000000001</v>
      </c>
      <c r="K71" s="54">
        <f>+S11_MM4!J71+S12_MM4!J71+S1M_MM4!K71</f>
        <v>29297.813000000009</v>
      </c>
      <c r="L71" s="54">
        <f>+S11_MM4!K71+S12_MM4!K71+S1M_MM4!L71</f>
        <v>3783.828</v>
      </c>
      <c r="M71" s="54">
        <f>+I71-J71+K71+L71-S1M_MM4!N71</f>
        <v>144076.255</v>
      </c>
      <c r="N71" s="54">
        <f>+S1M_MM4!Q71</f>
        <v>113739.48300000001</v>
      </c>
      <c r="O71" s="54">
        <f t="shared" ref="O71" si="46">+M71-N71</f>
        <v>30336.771999999997</v>
      </c>
      <c r="P71" s="54">
        <f>+S11_MM4!M71+S12_MM4!O71+S1M_MM4!S71</f>
        <v>8315.1989999999987</v>
      </c>
      <c r="Q71" s="54">
        <f>+S11_MM4!N71+S12_MM4!P71+S1M_MM4!T71</f>
        <v>22662.697</v>
      </c>
      <c r="R71" s="54">
        <f>+S11_MM4!O71+S12_MM4!Q71+S1M_MM4!U71</f>
        <v>-118.74699999999996</v>
      </c>
      <c r="S71" s="54">
        <f t="shared" ref="S71" si="47">+O71+P71-Q71-R71</f>
        <v>16108.020999999997</v>
      </c>
    </row>
    <row r="72" spans="1:19" ht="13.7" customHeight="1">
      <c r="A72" s="48" t="s">
        <v>165</v>
      </c>
      <c r="B72" s="54">
        <f>+S11_MM4!B72+S12_MM4!B72+S1M_MM4!B72</f>
        <v>125867.30099999999</v>
      </c>
      <c r="C72" s="54">
        <f>+S11_MM4!C72+S12_MM4!C72+S1M_MM4!C72</f>
        <v>55869.806000000004</v>
      </c>
      <c r="D72" s="54">
        <f>+S11_MM4!D72+S12_MM4!D72+S1M_MM4!D72</f>
        <v>2511.5290000000005</v>
      </c>
      <c r="E72" s="54">
        <f>+S11_MM4!E72+S12_MM4!E72+S1M_MM4!E72</f>
        <v>1975.6930000000002</v>
      </c>
      <c r="F72" s="54">
        <f t="shared" ref="F72" si="48">+B72-C72-D72+E72</f>
        <v>69461.659</v>
      </c>
      <c r="G72" s="54">
        <f>+S1M_MM4!G72</f>
        <v>76435.536000000007</v>
      </c>
      <c r="H72" s="54">
        <f>+S11_MM4!G72+S12_MM4!G72+S1M_MM4!H72</f>
        <v>1604.771999999999</v>
      </c>
      <c r="I72" s="54">
        <f t="shared" ref="I72" si="49">+F72+G72+H72</f>
        <v>147501.967</v>
      </c>
      <c r="J72" s="54">
        <f>+S11_MM4!I72+S12_MM4!I72+S1M_MM4!J72</f>
        <v>18568.947</v>
      </c>
      <c r="K72" s="54">
        <f>+S11_MM4!J72+S12_MM4!J72+S1M_MM4!K72</f>
        <v>28218.205000000002</v>
      </c>
      <c r="L72" s="54">
        <f>+S11_MM4!K72+S12_MM4!K72+S1M_MM4!L72</f>
        <v>3662.2269999999999</v>
      </c>
      <c r="M72" s="54">
        <f>+I72-J72+K72+L72-S1M_MM4!N72</f>
        <v>144068.51800000001</v>
      </c>
      <c r="N72" s="54">
        <f>+S1M_MM4!Q72</f>
        <v>114449.55899999999</v>
      </c>
      <c r="O72" s="54">
        <f t="shared" ref="O72" si="50">+M72-N72</f>
        <v>29618.959000000017</v>
      </c>
      <c r="P72" s="54">
        <f>+S11_MM4!M72+S12_MM4!O72+S1M_MM4!S72</f>
        <v>8007.7670000000007</v>
      </c>
      <c r="Q72" s="54">
        <f>+S11_MM4!N72+S12_MM4!P72+S1M_MM4!T72</f>
        <v>23059.653999999999</v>
      </c>
      <c r="R72" s="54">
        <f>+S11_MM4!O72+S12_MM4!Q72+S1M_MM4!U72</f>
        <v>-192.40699999999993</v>
      </c>
      <c r="S72" s="54">
        <f t="shared" ref="S72" si="51">+O72+P72-Q72-R72</f>
        <v>14759.479000000018</v>
      </c>
    </row>
    <row r="73" spans="1:19" ht="13.7" customHeight="1">
      <c r="A73" s="48" t="s">
        <v>166</v>
      </c>
      <c r="B73" s="54">
        <f>+S11_MM4!B73+S12_MM4!B73+S1M_MM4!B73</f>
        <v>127108.84000000001</v>
      </c>
      <c r="C73" s="54">
        <f>+S11_MM4!C73+S12_MM4!C73+S1M_MM4!C73</f>
        <v>56379.058000000005</v>
      </c>
      <c r="D73" s="54">
        <f>+S11_MM4!D73+S12_MM4!D73+S1M_MM4!D73</f>
        <v>2522.8879999999999</v>
      </c>
      <c r="E73" s="54">
        <f>+S11_MM4!E73+S12_MM4!E73+S1M_MM4!E73</f>
        <v>1930.828</v>
      </c>
      <c r="F73" s="54">
        <f t="shared" ref="F73" si="52">+B73-C73-D73+E73</f>
        <v>70137.721999999994</v>
      </c>
      <c r="G73" s="54">
        <f>+S1M_MM4!G73</f>
        <v>77068.274000000005</v>
      </c>
      <c r="H73" s="54">
        <f>+S11_MM4!G73+S12_MM4!G73+S1M_MM4!H73</f>
        <v>1371.8430000000044</v>
      </c>
      <c r="I73" s="54">
        <f t="shared" ref="I73" si="53">+F73+G73+H73</f>
        <v>148577.83899999998</v>
      </c>
      <c r="J73" s="54">
        <f>+S11_MM4!I73+S12_MM4!I73+S1M_MM4!J73</f>
        <v>18521.273000000001</v>
      </c>
      <c r="K73" s="54">
        <f>+S11_MM4!J73+S12_MM4!J73+S1M_MM4!K73</f>
        <v>28276.998999999996</v>
      </c>
      <c r="L73" s="54">
        <f>+S11_MM4!K73+S12_MM4!K73+S1M_MM4!L73</f>
        <v>3920.7620000000011</v>
      </c>
      <c r="M73" s="54">
        <f>+I73-J73+K73+L73-S1M_MM4!N73</f>
        <v>145338.76399999997</v>
      </c>
      <c r="N73" s="54">
        <f>+S1M_MM4!Q73</f>
        <v>115170.228</v>
      </c>
      <c r="O73" s="54">
        <f t="shared" ref="O73" si="54">+M73-N73</f>
        <v>30168.535999999964</v>
      </c>
      <c r="P73" s="54">
        <f>+S11_MM4!M73+S12_MM4!O73+S1M_MM4!S73</f>
        <v>8059.4549999999999</v>
      </c>
      <c r="Q73" s="54">
        <f>+S11_MM4!N73+S12_MM4!P73+S1M_MM4!T73</f>
        <v>23153.435000000005</v>
      </c>
      <c r="R73" s="54">
        <f>+S11_MM4!O73+S12_MM4!Q73+S1M_MM4!U73</f>
        <v>-136.31200000000013</v>
      </c>
      <c r="S73" s="54">
        <f t="shared" ref="S73" si="55">+O73+P73-Q73-R73</f>
        <v>15210.86799999996</v>
      </c>
    </row>
    <row r="74" spans="1:19" s="96" customFormat="1" ht="13.7" customHeight="1">
      <c r="A74" s="48" t="s">
        <v>167</v>
      </c>
      <c r="B74" s="54">
        <f>+S11_MM4!B74+S12_MM4!B74+S1M_MM4!B74</f>
        <v>128308.11799999999</v>
      </c>
      <c r="C74" s="54">
        <f>+S11_MM4!C74+S12_MM4!C74+S1M_MM4!C74</f>
        <v>57068.255999999994</v>
      </c>
      <c r="D74" s="54">
        <f>+S11_MM4!D74+S12_MM4!D74+S1M_MM4!D74</f>
        <v>2517.0749999999998</v>
      </c>
      <c r="E74" s="54">
        <f>+S11_MM4!E74+S12_MM4!E74+S1M_MM4!E74</f>
        <v>1842.4169999999999</v>
      </c>
      <c r="F74" s="54">
        <f t="shared" ref="F74" si="56">+B74-C74-D74+E74</f>
        <v>70565.203999999998</v>
      </c>
      <c r="G74" s="54">
        <f>+S1M_MM4!G74</f>
        <v>77744.956999999995</v>
      </c>
      <c r="H74" s="54">
        <f>+S11_MM4!G74+S12_MM4!G74+S1M_MM4!H74</f>
        <v>839.88799999999719</v>
      </c>
      <c r="I74" s="54">
        <f t="shared" ref="I74" si="57">+F74+G74+H74</f>
        <v>149150.049</v>
      </c>
      <c r="J74" s="54">
        <f>+S11_MM4!I74+S12_MM4!I74+S1M_MM4!J74</f>
        <v>18476.34</v>
      </c>
      <c r="K74" s="54">
        <f>+S11_MM4!J74+S12_MM4!J74+S1M_MM4!K74</f>
        <v>28455.717999999997</v>
      </c>
      <c r="L74" s="54">
        <f>+S11_MM4!K74+S12_MM4!K74+S1M_MM4!L74</f>
        <v>3884.6379999999995</v>
      </c>
      <c r="M74" s="54">
        <f>+I74-J74+K74+L74-S1M_MM4!N74</f>
        <v>146012.41700000002</v>
      </c>
      <c r="N74" s="54">
        <f>+S1M_MM4!Q74</f>
        <v>116209.05500000001</v>
      </c>
      <c r="O74" s="54">
        <f t="shared" ref="O74" si="58">+M74-N74</f>
        <v>29803.362000000008</v>
      </c>
      <c r="P74" s="54">
        <f>+S11_MM4!M74+S12_MM4!O74+S1M_MM4!S74</f>
        <v>6938.9560000000001</v>
      </c>
      <c r="Q74" s="54">
        <f>+S11_MM4!N74+S12_MM4!P74+S1M_MM4!T74</f>
        <v>24162.479000000003</v>
      </c>
      <c r="R74" s="54">
        <f>+S11_MM4!O74+S12_MM4!Q74+S1M_MM4!U74</f>
        <v>-232.22900000000016</v>
      </c>
      <c r="S74" s="54">
        <f t="shared" ref="S74" si="59">+O74+P74-Q74-R74</f>
        <v>12812.068000000003</v>
      </c>
    </row>
    <row r="75" spans="1:19" ht="13.7" customHeight="1">
      <c r="A75" s="48" t="s">
        <v>168</v>
      </c>
      <c r="B75" s="54">
        <f>+S11_MM4!B75+S12_MM4!B75+S1M_MM4!B75</f>
        <v>129766.49599999998</v>
      </c>
      <c r="C75" s="54">
        <f>+S11_MM4!C75+S12_MM4!C75+S1M_MM4!C75</f>
        <v>57562.456000000006</v>
      </c>
      <c r="D75" s="54">
        <f>+S11_MM4!D75+S12_MM4!D75+S1M_MM4!D75</f>
        <v>2615.4610000000002</v>
      </c>
      <c r="E75" s="54">
        <f>+S11_MM4!E75+S12_MM4!E75+S1M_MM4!E75</f>
        <v>1726.5800000000002</v>
      </c>
      <c r="F75" s="54">
        <f t="shared" ref="F75" si="60">+B75-C75-D75+E75</f>
        <v>71315.158999999985</v>
      </c>
      <c r="G75" s="54">
        <f>+S1M_MM4!G75</f>
        <v>77926.960999999996</v>
      </c>
      <c r="H75" s="54">
        <f>+S11_MM4!G75+S12_MM4!G75+S1M_MM4!H75</f>
        <v>1243.3269999999975</v>
      </c>
      <c r="I75" s="54">
        <f t="shared" ref="I75" si="61">+F75+G75+H75</f>
        <v>150485.44699999999</v>
      </c>
      <c r="J75" s="54">
        <f>+S11_MM4!I75+S12_MM4!I75+S1M_MM4!J75</f>
        <v>18848.009999999998</v>
      </c>
      <c r="K75" s="54">
        <f>+S11_MM4!J75+S12_MM4!J75+S1M_MM4!K75</f>
        <v>28622.303999999993</v>
      </c>
      <c r="L75" s="54">
        <f>+S11_MM4!K75+S12_MM4!K75+S1M_MM4!L75</f>
        <v>3910.371000000001</v>
      </c>
      <c r="M75" s="54">
        <f>+I75-J75+K75+L75-S1M_MM4!N75</f>
        <v>147127.09700000001</v>
      </c>
      <c r="N75" s="54">
        <f>+S1M_MM4!Q75</f>
        <v>116927.74400000001</v>
      </c>
      <c r="O75" s="54">
        <f t="shared" ref="O75" si="62">+M75-N75</f>
        <v>30199.353000000003</v>
      </c>
      <c r="P75" s="54">
        <f>+S11_MM4!M75+S12_MM4!O75+S1M_MM4!S75</f>
        <v>2001.5940000000001</v>
      </c>
      <c r="Q75" s="54">
        <f>+S11_MM4!N75+S12_MM4!P75+S1M_MM4!T75</f>
        <v>24380.807000000001</v>
      </c>
      <c r="R75" s="54">
        <f>+S11_MM4!O75+S12_MM4!Q75+S1M_MM4!U75</f>
        <v>-181.85500000000013</v>
      </c>
      <c r="S75" s="54">
        <f t="shared" ref="S75" si="63">+O75+P75-Q75-R75</f>
        <v>8001.9950000000035</v>
      </c>
    </row>
    <row r="76" spans="1:19" ht="13.7" customHeight="1">
      <c r="A76" s="48" t="s">
        <v>169</v>
      </c>
      <c r="B76" s="54">
        <f>+S11_MM4!B76+S12_MM4!B76+S1M_MM4!B76</f>
        <v>131168.74</v>
      </c>
      <c r="C76" s="54">
        <f>+S11_MM4!C76+S12_MM4!C76+S1M_MM4!C76</f>
        <v>58090.729999999996</v>
      </c>
      <c r="D76" s="54">
        <f>+S11_MM4!D76+S12_MM4!D76+S1M_MM4!D76</f>
        <v>2765.1279999999997</v>
      </c>
      <c r="E76" s="54">
        <f>+S11_MM4!E76+S12_MM4!E76+S1M_MM4!E76</f>
        <v>1706.723</v>
      </c>
      <c r="F76" s="54">
        <f t="shared" ref="F76" si="64">+B76-C76-D76+E76</f>
        <v>72019.604999999996</v>
      </c>
      <c r="G76" s="54">
        <f>+S1M_MM4!G76</f>
        <v>78551.362999999983</v>
      </c>
      <c r="H76" s="54">
        <f>+S11_MM4!G76+S12_MM4!G76+S1M_MM4!H76</f>
        <v>756.73300000000199</v>
      </c>
      <c r="I76" s="54">
        <f t="shared" ref="I76" si="65">+F76+G76+H76</f>
        <v>151327.701</v>
      </c>
      <c r="J76" s="54">
        <f>+S11_MM4!I76+S12_MM4!I76+S1M_MM4!J76</f>
        <v>19093.807000000001</v>
      </c>
      <c r="K76" s="54">
        <f>+S11_MM4!J76+S12_MM4!J76+S1M_MM4!K76</f>
        <v>28877.692000000006</v>
      </c>
      <c r="L76" s="54">
        <f>+S11_MM4!K76+S12_MM4!K76+S1M_MM4!L76</f>
        <v>4004.6789999999992</v>
      </c>
      <c r="M76" s="54">
        <f>+I76-J76+K76+L76-S1M_MM4!N76</f>
        <v>147955.527</v>
      </c>
      <c r="N76" s="54">
        <f>+S1M_MM4!Q76</f>
        <v>117810.34699999999</v>
      </c>
      <c r="O76" s="54">
        <f t="shared" ref="O76" si="66">+M76-N76</f>
        <v>30145.180000000008</v>
      </c>
      <c r="P76" s="54">
        <f>+S11_MM4!M76+S12_MM4!O76+S1M_MM4!S76</f>
        <v>4301.0789999999997</v>
      </c>
      <c r="Q76" s="54">
        <f>+S11_MM4!N76+S12_MM4!P76+S1M_MM4!T76</f>
        <v>24348.801999999996</v>
      </c>
      <c r="R76" s="54">
        <f>+S11_MM4!O76+S12_MM4!Q76+S1M_MM4!U76</f>
        <v>-114.65099999999984</v>
      </c>
      <c r="S76" s="54">
        <f t="shared" ref="S76" si="67">+O76+P76-Q76-R76</f>
        <v>10212.108000000009</v>
      </c>
    </row>
    <row r="77" spans="1:19" ht="13.7" customHeight="1">
      <c r="A77" s="48" t="s">
        <v>170</v>
      </c>
      <c r="B77" s="54">
        <f>+S11_MM4!B77+S12_MM4!B77+S1M_MM4!B77</f>
        <v>132321.62700000001</v>
      </c>
      <c r="C77" s="54">
        <f>+S11_MM4!C77+S12_MM4!C77+S1M_MM4!C77</f>
        <v>58545.103000000003</v>
      </c>
      <c r="D77" s="54">
        <f>+S11_MM4!D77+S12_MM4!D77+S1M_MM4!D77</f>
        <v>2781.4939999999997</v>
      </c>
      <c r="E77" s="54">
        <f>+S11_MM4!E77+S12_MM4!E77+S1M_MM4!E77</f>
        <v>1874.212</v>
      </c>
      <c r="F77" s="54">
        <f t="shared" ref="F77" si="68">+B77-C77-D77+E77</f>
        <v>72869.241999999998</v>
      </c>
      <c r="G77" s="54">
        <f>+S1M_MM4!G77</f>
        <v>79067.235000000001</v>
      </c>
      <c r="H77" s="54">
        <f>+S11_MM4!G77+S12_MM4!G77+S1M_MM4!H77</f>
        <v>945.13699999999699</v>
      </c>
      <c r="I77" s="54">
        <f t="shared" ref="I77" si="69">+F77+G77+H77</f>
        <v>152881.614</v>
      </c>
      <c r="J77" s="54">
        <f>+S11_MM4!I77+S12_MM4!I77+S1M_MM4!J77</f>
        <v>19093.893</v>
      </c>
      <c r="K77" s="54">
        <f>+S11_MM4!J77+S12_MM4!J77+S1M_MM4!K77</f>
        <v>28909.429</v>
      </c>
      <c r="L77" s="54">
        <f>+S11_MM4!K77+S12_MM4!K77+S1M_MM4!L77</f>
        <v>3786.2890000000007</v>
      </c>
      <c r="M77" s="54">
        <f>+I77-J77+K77+L77-S1M_MM4!N77</f>
        <v>149273.01499999998</v>
      </c>
      <c r="N77" s="54">
        <f>+S1M_MM4!Q77</f>
        <v>118938.98300000001</v>
      </c>
      <c r="O77" s="54">
        <f t="shared" ref="O77" si="70">+M77-N77</f>
        <v>30334.031999999977</v>
      </c>
      <c r="P77" s="54">
        <f>+S11_MM4!M77+S12_MM4!O77+S1M_MM4!S77</f>
        <v>4129.1639999999998</v>
      </c>
      <c r="Q77" s="54">
        <f>+S11_MM4!N77+S12_MM4!P77+S1M_MM4!T77</f>
        <v>25519.866999999998</v>
      </c>
      <c r="R77" s="54">
        <f>+S11_MM4!O77+S12_MM4!Q77+S1M_MM4!U77</f>
        <v>-129.13900000000001</v>
      </c>
      <c r="S77" s="54">
        <f t="shared" ref="S77" si="71">+O77+P77-Q77-R77</f>
        <v>9072.4679999999753</v>
      </c>
    </row>
    <row r="78" spans="1:19" ht="13.7" customHeight="1">
      <c r="A78" s="48" t="s">
        <v>171</v>
      </c>
      <c r="B78" s="54">
        <f>+S11_MM4!B78+S12_MM4!B78+S1M_MM4!B78</f>
        <v>133535.098</v>
      </c>
      <c r="C78" s="54">
        <f>+S11_MM4!C78+S12_MM4!C78+S1M_MM4!C78</f>
        <v>58986.258999999998</v>
      </c>
      <c r="D78" s="54">
        <f>+S11_MM4!D78+S12_MM4!D78+S1M_MM4!D78</f>
        <v>2951.085</v>
      </c>
      <c r="E78" s="54">
        <f>+S11_MM4!E78+S12_MM4!E78+S1M_MM4!E78</f>
        <v>1836.3500000000001</v>
      </c>
      <c r="F78" s="54">
        <f t="shared" ref="F78" si="72">+B78-C78-D78+E78</f>
        <v>73434.104000000007</v>
      </c>
      <c r="G78" s="54">
        <f>+S1M_MM4!G78</f>
        <v>79663.297999999995</v>
      </c>
      <c r="H78" s="54">
        <f>+S11_MM4!G78+S12_MM4!G78+S1M_MM4!H78</f>
        <v>512.44499999999425</v>
      </c>
      <c r="I78" s="54">
        <f t="shared" ref="I78" si="73">+F78+G78+H78</f>
        <v>153609.84700000001</v>
      </c>
      <c r="J78" s="54">
        <f>+S11_MM4!I78+S12_MM4!I78+S1M_MM4!J78</f>
        <v>18805.154000000002</v>
      </c>
      <c r="K78" s="54">
        <f>+S11_MM4!J78+S12_MM4!J78+S1M_MM4!K78</f>
        <v>29045.876</v>
      </c>
      <c r="L78" s="54">
        <f>+S11_MM4!K78+S12_MM4!K78+S1M_MM4!L78</f>
        <v>4011.8640000000019</v>
      </c>
      <c r="M78" s="54">
        <f>+I78-J78+K78+L78-S1M_MM4!N78</f>
        <v>150508.951</v>
      </c>
      <c r="N78" s="54">
        <f>+S1M_MM4!Q78</f>
        <v>119803.25199999999</v>
      </c>
      <c r="O78" s="54">
        <f t="shared" ref="O78" si="74">+M78-N78</f>
        <v>30705.699000000008</v>
      </c>
      <c r="P78" s="54">
        <f>+S11_MM4!M78+S12_MM4!O78+S1M_MM4!S78</f>
        <v>3792.9770000000003</v>
      </c>
      <c r="Q78" s="54">
        <f>+S11_MM4!N78+S12_MM4!P78+S1M_MM4!T78</f>
        <v>25692.389000000003</v>
      </c>
      <c r="R78" s="54">
        <f>+S11_MM4!O78+S12_MM4!Q78+S1M_MM4!U78</f>
        <v>-63.260999999999967</v>
      </c>
      <c r="S78" s="54">
        <f t="shared" ref="S78" si="75">+O78+P78-Q78-R78</f>
        <v>8869.5480000000043</v>
      </c>
    </row>
    <row r="79" spans="1:19" ht="13.7" customHeight="1">
      <c r="A79" s="48" t="s">
        <v>175</v>
      </c>
      <c r="B79" s="54">
        <f>+S11_MM4!B79+S12_MM4!B79+S1M_MM4!B79</f>
        <v>134844.49600000001</v>
      </c>
      <c r="C79" s="54">
        <f>+S11_MM4!C79+S12_MM4!C79+S1M_MM4!C79</f>
        <v>59519.578999999998</v>
      </c>
      <c r="D79" s="54">
        <f>+S11_MM4!D79+S12_MM4!D79+S1M_MM4!D79</f>
        <v>2890.9630000000002</v>
      </c>
      <c r="E79" s="54">
        <f>+S11_MM4!E79+S12_MM4!E79+S1M_MM4!E79</f>
        <v>1823.6890000000001</v>
      </c>
      <c r="F79" s="54">
        <f t="shared" ref="F79" si="76">+B79-C79-D79+E79</f>
        <v>74257.643000000011</v>
      </c>
      <c r="G79" s="54">
        <f>+S1M_MM4!G79</f>
        <v>80404.138999999996</v>
      </c>
      <c r="H79" s="54">
        <f>+S11_MM4!G79+S12_MM4!G79+S1M_MM4!H79</f>
        <v>56.187999999998283</v>
      </c>
      <c r="I79" s="54">
        <f t="shared" ref="I79" si="77">+F79+G79+H79</f>
        <v>154717.97</v>
      </c>
      <c r="J79" s="54">
        <f>+S11_MM4!I79+S12_MM4!I79+S1M_MM4!J79</f>
        <v>18298.519</v>
      </c>
      <c r="K79" s="54">
        <f>+S11_MM4!J79+S12_MM4!J79+S1M_MM4!K79</f>
        <v>29088.998999999996</v>
      </c>
      <c r="L79" s="54">
        <f>+S11_MM4!K79+S12_MM4!K79+S1M_MM4!L79</f>
        <v>4128.7270000000008</v>
      </c>
      <c r="M79" s="54">
        <f>+I79-J79+K79+L79-S1M_MM4!N79</f>
        <v>152265.37700000004</v>
      </c>
      <c r="N79" s="54">
        <f>+S1M_MM4!Q79</f>
        <v>120534.538</v>
      </c>
      <c r="O79" s="54">
        <f t="shared" ref="O79" si="78">+M79-N79</f>
        <v>31730.839000000036</v>
      </c>
      <c r="P79" s="54">
        <f>+S11_MM4!M79+S12_MM4!O79+S1M_MM4!S79</f>
        <v>3840.9470000000001</v>
      </c>
      <c r="Q79" s="54">
        <f>+S11_MM4!N79+S12_MM4!P79+S1M_MM4!T79</f>
        <v>25955.043000000001</v>
      </c>
      <c r="R79" s="54">
        <f>+S11_MM4!O79+S12_MM4!Q79+S1M_MM4!U79</f>
        <v>-57.169000000000096</v>
      </c>
      <c r="S79" s="54">
        <f t="shared" ref="S79" si="79">+O79+P79-Q79-R79</f>
        <v>9673.9120000000348</v>
      </c>
    </row>
    <row r="80" spans="1:19" s="96" customFormat="1" ht="13.7" customHeight="1">
      <c r="A80" s="48" t="s">
        <v>176</v>
      </c>
      <c r="B80" s="54">
        <f>+S11_MM4!B80+S12_MM4!B80+S1M_MM4!B80</f>
        <v>136183.16</v>
      </c>
      <c r="C80" s="54">
        <f>+S11_MM4!C80+S12_MM4!C80+S1M_MM4!C80</f>
        <v>60317.983000000007</v>
      </c>
      <c r="D80" s="54">
        <f>+S11_MM4!D80+S12_MM4!D80+S1M_MM4!D80</f>
        <v>2947.0070000000001</v>
      </c>
      <c r="E80" s="54">
        <f>+S11_MM4!E80+S12_MM4!E80+S1M_MM4!E80</f>
        <v>2009.183</v>
      </c>
      <c r="F80" s="54">
        <f t="shared" ref="F80" si="80">+B80-C80-D80+E80</f>
        <v>74927.353000000003</v>
      </c>
      <c r="G80" s="54">
        <f>+S1M_MM4!G80</f>
        <v>81422.491999999998</v>
      </c>
      <c r="H80" s="54">
        <f>+S11_MM4!G80+S12_MM4!G80+S1M_MM4!H80</f>
        <v>201.16100000000006</v>
      </c>
      <c r="I80" s="54">
        <f t="shared" ref="I80" si="81">+F80+G80+H80</f>
        <v>156551.00599999999</v>
      </c>
      <c r="J80" s="54">
        <f>+S11_MM4!I80+S12_MM4!I80+S1M_MM4!J80</f>
        <v>18547.835999999999</v>
      </c>
      <c r="K80" s="54">
        <f>+S11_MM4!J80+S12_MM4!J80+S1M_MM4!K80</f>
        <v>29186.977000000006</v>
      </c>
      <c r="L80" s="54">
        <f>+S11_MM4!K80+S12_MM4!K80+S1M_MM4!L80</f>
        <v>4098.7400000000016</v>
      </c>
      <c r="M80" s="54">
        <f>+I80-J80+K80+L80-S1M_MM4!N80</f>
        <v>153636.81999999998</v>
      </c>
      <c r="N80" s="54">
        <f>+S1M_MM4!Q80</f>
        <v>122024.351</v>
      </c>
      <c r="O80" s="54">
        <f t="shared" ref="O80" si="82">+M80-N80</f>
        <v>31612.468999999983</v>
      </c>
      <c r="P80" s="54">
        <f>+S11_MM4!M80+S12_MM4!O80+S1M_MM4!S80</f>
        <v>1465.2860000000001</v>
      </c>
      <c r="Q80" s="54">
        <f>+S11_MM4!N80+S12_MM4!P80+S1M_MM4!T80</f>
        <v>26661.603999999999</v>
      </c>
      <c r="R80" s="54">
        <f>+S11_MM4!O80+S12_MM4!Q80+S1M_MM4!U80</f>
        <v>2.82000000000005</v>
      </c>
      <c r="S80" s="54">
        <f t="shared" ref="S80" si="83">+O80+P80-Q80-R80</f>
        <v>6413.3309999999838</v>
      </c>
    </row>
    <row r="81" spans="1:20" ht="13.7" customHeight="1">
      <c r="A81" s="48" t="s">
        <v>177</v>
      </c>
      <c r="B81" s="54">
        <f>+S11_MM4!B81+S12_MM4!B81+S1M_MM4!B81</f>
        <v>137887.24600000001</v>
      </c>
      <c r="C81" s="54">
        <f>+S11_MM4!C81+S12_MM4!C81+S1M_MM4!C81</f>
        <v>61159.292999999998</v>
      </c>
      <c r="D81" s="54">
        <f>+S11_MM4!D81+S12_MM4!D81+S1M_MM4!D81</f>
        <v>2945.6130000000003</v>
      </c>
      <c r="E81" s="54">
        <f>+S11_MM4!E81+S12_MM4!E81+S1M_MM4!E81</f>
        <v>1819.404</v>
      </c>
      <c r="F81" s="54">
        <f t="shared" ref="F81" si="84">+B81-C81-D81+E81</f>
        <v>75601.744000000006</v>
      </c>
      <c r="G81" s="54">
        <f>+S1M_MM4!G81</f>
        <v>82319.400999999983</v>
      </c>
      <c r="H81" s="54">
        <f>+S11_MM4!G81+S12_MM4!G81+S1M_MM4!H81</f>
        <v>219.7360000000026</v>
      </c>
      <c r="I81" s="54">
        <f t="shared" ref="I81" si="85">+F81+G81+H81</f>
        <v>158140.88099999999</v>
      </c>
      <c r="J81" s="54">
        <f>+S11_MM4!I81+S12_MM4!I81+S1M_MM4!J81</f>
        <v>18357.108</v>
      </c>
      <c r="K81" s="54">
        <f>+S11_MM4!J81+S12_MM4!J81+S1M_MM4!K81</f>
        <v>29081.544999999998</v>
      </c>
      <c r="L81" s="54">
        <f>+S11_MM4!K81+S12_MM4!K81+S1M_MM4!L81</f>
        <v>4094.4340000000016</v>
      </c>
      <c r="M81" s="54">
        <f>+I81-J81+K81+L81-S1M_MM4!N81</f>
        <v>155120.94999999998</v>
      </c>
      <c r="N81" s="54">
        <f>+S1M_MM4!Q81</f>
        <v>123323.56</v>
      </c>
      <c r="O81" s="54">
        <f t="shared" ref="O81" si="86">+M81-N81</f>
        <v>31797.389999999985</v>
      </c>
      <c r="P81" s="54">
        <f>+S11_MM4!M81+S12_MM4!O81+S1M_MM4!S81</f>
        <v>5568.0839999999998</v>
      </c>
      <c r="Q81" s="54">
        <f>+S11_MM4!N81+S12_MM4!P81+S1M_MM4!T81</f>
        <v>26926.452999999998</v>
      </c>
      <c r="R81" s="54">
        <f>+S11_MM4!O81+S12_MM4!Q81+S1M_MM4!U81</f>
        <v>-35.378999999999905</v>
      </c>
      <c r="S81" s="54">
        <f t="shared" ref="S81" si="87">+O81+P81-Q81-R81</f>
        <v>10474.399999999991</v>
      </c>
      <c r="T81" s="96"/>
    </row>
    <row r="82" spans="1:20" ht="13.7" customHeight="1">
      <c r="A82" s="48" t="s">
        <v>178</v>
      </c>
      <c r="B82" s="54">
        <f>+S11_MM4!B82+S12_MM4!B82+S1M_MM4!B82</f>
        <v>139737.05799999999</v>
      </c>
      <c r="C82" s="54">
        <f>+S11_MM4!C82+S12_MM4!C82+S1M_MM4!C82</f>
        <v>62211.254999999997</v>
      </c>
      <c r="D82" s="54">
        <f>+S11_MM4!D82+S12_MM4!D82+S1M_MM4!D82</f>
        <v>2933.9490000000001</v>
      </c>
      <c r="E82" s="54">
        <f>+S11_MM4!E82+S12_MM4!E82+S1M_MM4!E82</f>
        <v>1789.095</v>
      </c>
      <c r="F82" s="54">
        <f t="shared" ref="F82" si="88">+B82-C82-D82+E82</f>
        <v>76380.948999999993</v>
      </c>
      <c r="G82" s="54">
        <f>+S1M_MM4!G82</f>
        <v>83418.996999999988</v>
      </c>
      <c r="H82" s="54">
        <f>+S11_MM4!G82+S12_MM4!G82+S1M_MM4!H82</f>
        <v>-57.64600000000064</v>
      </c>
      <c r="I82" s="54">
        <f t="shared" ref="I82" si="89">+F82+G82+H82</f>
        <v>159742.29999999999</v>
      </c>
      <c r="J82" s="54">
        <f>+S11_MM4!I82+S12_MM4!I82+S1M_MM4!J82</f>
        <v>17891.248</v>
      </c>
      <c r="K82" s="54">
        <f>+S11_MM4!J82+S12_MM4!J82+S1M_MM4!K82</f>
        <v>28837.912</v>
      </c>
      <c r="L82" s="54">
        <f>+S11_MM4!K82+S12_MM4!K82+S1M_MM4!L82</f>
        <v>4172.5189999999984</v>
      </c>
      <c r="M82" s="54">
        <f>+I82-J82+K82+L82-S1M_MM4!N82</f>
        <v>156901.84</v>
      </c>
      <c r="N82" s="54">
        <f>+S1M_MM4!Q82</f>
        <v>124484.67</v>
      </c>
      <c r="O82" s="54">
        <f t="shared" ref="O82" si="90">+M82-N82</f>
        <v>32417.17</v>
      </c>
      <c r="P82" s="54">
        <f>+S11_MM4!M82+S12_MM4!O82+S1M_MM4!S82</f>
        <v>5557.1710000000003</v>
      </c>
      <c r="Q82" s="54">
        <f>+S11_MM4!N82+S12_MM4!P82+S1M_MM4!T82</f>
        <v>28236.58</v>
      </c>
      <c r="R82" s="54">
        <f>+S11_MM4!O82+S12_MM4!Q82+S1M_MM4!U82</f>
        <v>-11.881000000000085</v>
      </c>
      <c r="S82" s="54">
        <f t="shared" ref="S82" si="91">+O82+P82-Q82-R82</f>
        <v>9749.641999999998</v>
      </c>
    </row>
    <row r="83" spans="1:20" s="96" customFormat="1" ht="13.7" customHeight="1">
      <c r="A83" s="48" t="s">
        <v>179</v>
      </c>
      <c r="B83" s="54">
        <f>+S11_MM4!B83+S12_MM4!B83+S1M_MM4!B83</f>
        <v>141450.56900000002</v>
      </c>
      <c r="C83" s="54">
        <f>+S11_MM4!C83+S12_MM4!C83+S1M_MM4!C83</f>
        <v>63351.314999999995</v>
      </c>
      <c r="D83" s="54">
        <f>+S11_MM4!D83+S12_MM4!D83+S1M_MM4!D83</f>
        <v>2944.415</v>
      </c>
      <c r="E83" s="54">
        <f>+S11_MM4!E83+S12_MM4!E83+S1M_MM4!E83</f>
        <v>1745.414</v>
      </c>
      <c r="F83" s="54">
        <f t="shared" ref="F83" si="92">+B83-C83-D83+E83</f>
        <v>76900.253000000026</v>
      </c>
      <c r="G83" s="54">
        <f>+S1M_MM4!G83</f>
        <v>84531.580999999991</v>
      </c>
      <c r="H83" s="54">
        <f>+S11_MM4!G83+S12_MM4!G83+S1M_MM4!H83</f>
        <v>-19.798999999999069</v>
      </c>
      <c r="I83" s="54">
        <f t="shared" ref="I83" si="93">+F83+G83+H83</f>
        <v>161412.03500000003</v>
      </c>
      <c r="J83" s="54">
        <f>+S11_MM4!I83+S12_MM4!I83+S1M_MM4!J83</f>
        <v>19224.692999999999</v>
      </c>
      <c r="K83" s="54">
        <f>+S11_MM4!J83+S12_MM4!J83+S1M_MM4!K83</f>
        <v>28659.02900000001</v>
      </c>
      <c r="L83" s="54">
        <f>+S11_MM4!K83+S12_MM4!K83+S1M_MM4!L83</f>
        <v>4436.7649999999994</v>
      </c>
      <c r="M83" s="54">
        <f>+I83-J83+K83+L83-S1M_MM4!N83</f>
        <v>157205.23300000007</v>
      </c>
      <c r="N83" s="54">
        <f>+S1M_MM4!Q83</f>
        <v>125298.198</v>
      </c>
      <c r="O83" s="54">
        <f t="shared" ref="O83" si="94">+M83-N83</f>
        <v>31907.035000000062</v>
      </c>
      <c r="P83" s="54">
        <f>+S11_MM4!M83+S12_MM4!O83+S1M_MM4!S83</f>
        <v>5463.4709999999995</v>
      </c>
      <c r="Q83" s="54">
        <f>+S11_MM4!N83+S12_MM4!P83+S1M_MM4!T83</f>
        <v>29300.796999999999</v>
      </c>
      <c r="R83" s="54">
        <f>+S11_MM4!O83+S12_MM4!Q83+S1M_MM4!U83</f>
        <v>-26.502999999999929</v>
      </c>
      <c r="S83" s="54">
        <f t="shared" ref="S83" si="95">+O83+P83-Q83-R83</f>
        <v>8096.2120000000605</v>
      </c>
    </row>
    <row r="84" spans="1:20" s="96" customFormat="1" ht="13.7" customHeight="1">
      <c r="A84" s="48" t="s">
        <v>180</v>
      </c>
      <c r="B84" s="54">
        <f>+S11_MM4!B84+S12_MM4!B84+S1M_MM4!B84</f>
        <v>143258.40100000001</v>
      </c>
      <c r="C84" s="54">
        <f>+S11_MM4!C84+S12_MM4!C84+S1M_MM4!C84</f>
        <v>64711.332000000002</v>
      </c>
      <c r="D84" s="54">
        <f>+S11_MM4!D84+S12_MM4!D84+S1M_MM4!D84</f>
        <v>2835.819</v>
      </c>
      <c r="E84" s="54">
        <f>+S11_MM4!E84+S12_MM4!E84+S1M_MM4!E84</f>
        <v>1648.0070000000001</v>
      </c>
      <c r="F84" s="54">
        <f t="shared" ref="F84" si="96">+B84-C84-D84+E84</f>
        <v>77359.257000000012</v>
      </c>
      <c r="G84" s="54">
        <f>+S1M_MM4!G84</f>
        <v>86340.638999999996</v>
      </c>
      <c r="H84" s="54">
        <f>+S11_MM4!G84+S12_MM4!G84+S1M_MM4!H84</f>
        <v>178.28699999999662</v>
      </c>
      <c r="I84" s="54">
        <f t="shared" ref="I84" si="97">+F84+G84+H84</f>
        <v>163878.18300000002</v>
      </c>
      <c r="J84" s="54">
        <f>+S11_MM4!I84+S12_MM4!I84+S1M_MM4!J84</f>
        <v>19201.54</v>
      </c>
      <c r="K84" s="54">
        <f>+S11_MM4!J84+S12_MM4!J84+S1M_MM4!K84</f>
        <v>29341.208000000002</v>
      </c>
      <c r="L84" s="54">
        <f>+S11_MM4!K84+S12_MM4!K84+S1M_MM4!L84</f>
        <v>4489.498999999998</v>
      </c>
      <c r="M84" s="54">
        <f>+I84-J84+K84+L84-S1M_MM4!N84</f>
        <v>160242.69500000004</v>
      </c>
      <c r="N84" s="54">
        <f>+S1M_MM4!Q84</f>
        <v>126541.03200000001</v>
      </c>
      <c r="O84" s="54">
        <f t="shared" ref="O84" si="98">+M84-N84</f>
        <v>33701.66300000003</v>
      </c>
      <c r="P84" s="54">
        <f>+S11_MM4!M84+S12_MM4!O84+S1M_MM4!S84</f>
        <v>5878.1789999999983</v>
      </c>
      <c r="Q84" s="54">
        <f>+S11_MM4!N84+S12_MM4!P84+S1M_MM4!T84</f>
        <v>30259.532999999996</v>
      </c>
      <c r="R84" s="54">
        <f>+S11_MM4!O84+S12_MM4!Q84+S1M_MM4!U84</f>
        <v>-79.856000000000222</v>
      </c>
      <c r="S84" s="54">
        <f t="shared" ref="S84" si="99">+O84+P84-Q84-R84</f>
        <v>9400.16500000003</v>
      </c>
    </row>
    <row r="85" spans="1:20" ht="13.7" customHeight="1">
      <c r="A85" s="48" t="s">
        <v>181</v>
      </c>
      <c r="B85" s="54">
        <f>+S11_MM4!B85+S12_MM4!B85+S1M_MM4!B85</f>
        <v>144812.435</v>
      </c>
      <c r="C85" s="54">
        <f>+S11_MM4!C85+S12_MM4!C85+S1M_MM4!C85</f>
        <v>65679.25</v>
      </c>
      <c r="D85" s="54">
        <f>+S11_MM4!D85+S12_MM4!D85+S1M_MM4!D85</f>
        <v>2907.5079999999998</v>
      </c>
      <c r="E85" s="54">
        <f>+S11_MM4!E85+S12_MM4!E85+S1M_MM4!E85</f>
        <v>1703.4180000000001</v>
      </c>
      <c r="F85" s="54">
        <f t="shared" ref="F85" si="100">+B85-C85-D85+E85</f>
        <v>77929.095000000001</v>
      </c>
      <c r="G85" s="54">
        <f>+S1M_MM4!G85</f>
        <v>87214.861999999994</v>
      </c>
      <c r="H85" s="54">
        <f>+S11_MM4!G85+S12_MM4!G85+S1M_MM4!H85</f>
        <v>469.67199999999684</v>
      </c>
      <c r="I85" s="54">
        <f t="shared" ref="I85" si="101">+F85+G85+H85</f>
        <v>165613.62899999999</v>
      </c>
      <c r="J85" s="54">
        <f>+S11_MM4!I85+S12_MM4!I85+S1M_MM4!J85</f>
        <v>19318.933000000001</v>
      </c>
      <c r="K85" s="54">
        <f>+S11_MM4!J85+S12_MM4!J85+S1M_MM4!K85</f>
        <v>29269.339000000007</v>
      </c>
      <c r="L85" s="54">
        <f>+S11_MM4!K85+S12_MM4!K85+S1M_MM4!L85</f>
        <v>4876.5999999999985</v>
      </c>
      <c r="M85" s="54">
        <f>+I85-J85+K85+L85-S1M_MM4!N85</f>
        <v>162178.141</v>
      </c>
      <c r="N85" s="54">
        <f>+S1M_MM4!Q85</f>
        <v>127764.84600000002</v>
      </c>
      <c r="O85" s="54">
        <f t="shared" ref="O85" si="102">+M85-N85</f>
        <v>34413.294999999984</v>
      </c>
      <c r="P85" s="54">
        <f>+S11_MM4!M85+S12_MM4!O85+S1M_MM4!S85</f>
        <v>1886.0750000000003</v>
      </c>
      <c r="Q85" s="54">
        <f>+S11_MM4!N85+S12_MM4!P85+S1M_MM4!T85</f>
        <v>31226.187999999998</v>
      </c>
      <c r="R85" s="54">
        <f>+S11_MM4!O85+S12_MM4!Q85+S1M_MM4!U85</f>
        <v>-60.271999999999935</v>
      </c>
      <c r="S85" s="54">
        <f t="shared" ref="S85" si="103">+O85+P85-Q85-R85</f>
        <v>5133.4539999999824</v>
      </c>
      <c r="T85" s="96"/>
    </row>
    <row r="86" spans="1:20" s="96" customFormat="1" ht="13.7" customHeight="1">
      <c r="A86" s="48" t="s">
        <v>182</v>
      </c>
      <c r="B86" s="54">
        <f>+S11_MM4!B86+S12_MM4!B86+S1M_MM4!B86</f>
        <v>146555.625</v>
      </c>
      <c r="C86" s="54">
        <f>+S11_MM4!C86+S12_MM4!C86+S1M_MM4!C86</f>
        <v>66825.301999999996</v>
      </c>
      <c r="D86" s="54">
        <f>+S11_MM4!D86+S12_MM4!D86+S1M_MM4!D86</f>
        <v>3017.4290000000001</v>
      </c>
      <c r="E86" s="54">
        <f>+S11_MM4!E86+S12_MM4!E86+S1M_MM4!E86</f>
        <v>1738.903</v>
      </c>
      <c r="F86" s="54">
        <f t="shared" ref="F86" si="104">+B86-C86-D86+E86</f>
        <v>78451.797000000006</v>
      </c>
      <c r="G86" s="54">
        <f>+S1M_MM4!G86</f>
        <v>88247.671000000002</v>
      </c>
      <c r="H86" s="54">
        <f>+S11_MM4!G86+S12_MM4!G86+S1M_MM4!H86</f>
        <v>227.43000000000029</v>
      </c>
      <c r="I86" s="54">
        <f t="shared" ref="I86" si="105">+F86+G86+H86</f>
        <v>166926.89799999999</v>
      </c>
      <c r="J86" s="54">
        <f>+S11_MM4!I86+S12_MM4!I86+S1M_MM4!J86</f>
        <v>19136.376</v>
      </c>
      <c r="K86" s="54">
        <f>+S11_MM4!J86+S12_MM4!J86+S1M_MM4!K86</f>
        <v>29158.574999999997</v>
      </c>
      <c r="L86" s="54">
        <f>+S11_MM4!K86+S12_MM4!K86+S1M_MM4!L86</f>
        <v>4803.7769999999982</v>
      </c>
      <c r="M86" s="54">
        <f>+I86-J86+K86+L86-S1M_MM4!N86</f>
        <v>163423.76</v>
      </c>
      <c r="N86" s="54">
        <f>+S1M_MM4!Q86</f>
        <v>129211.88600000001</v>
      </c>
      <c r="O86" s="54">
        <f t="shared" ref="O86" si="106">+M86-N86</f>
        <v>34211.873999999996</v>
      </c>
      <c r="P86" s="54">
        <f>+S11_MM4!M86+S12_MM4!O86+S1M_MM4!S86</f>
        <v>3081.44</v>
      </c>
      <c r="Q86" s="54">
        <f>+S11_MM4!N86+S12_MM4!P86+S1M_MM4!T86</f>
        <v>31571.810999999994</v>
      </c>
      <c r="R86" s="54">
        <f>+S11_MM4!O86+S12_MM4!Q86+S1M_MM4!U86</f>
        <v>-170.39300000000003</v>
      </c>
      <c r="S86" s="54">
        <f t="shared" ref="S86" si="107">+O86+P86-Q86-R86</f>
        <v>5891.8960000000043</v>
      </c>
    </row>
    <row r="87" spans="1:20" s="96" customFormat="1" ht="13.7" customHeight="1">
      <c r="A87" s="48" t="s">
        <v>183</v>
      </c>
      <c r="B87" s="54">
        <f>+S11_MM4!B87+S12_MM4!B87+S1M_MM4!B87</f>
        <v>148039.193</v>
      </c>
      <c r="C87" s="54">
        <f>+S11_MM4!C87+S12_MM4!C87+S1M_MM4!C87</f>
        <v>67807.804999999993</v>
      </c>
      <c r="D87" s="54">
        <f>+S11_MM4!D87+S12_MM4!D87+S1M_MM4!D87</f>
        <v>3114.4870000000001</v>
      </c>
      <c r="E87" s="54">
        <f>+S11_MM4!E87+S12_MM4!E87+S1M_MM4!E87</f>
        <v>1725.355</v>
      </c>
      <c r="F87" s="54">
        <f t="shared" ref="F87" si="108">+B87-C87-D87+E87</f>
        <v>78842.256000000008</v>
      </c>
      <c r="G87" s="54">
        <f>+S1M_MM4!G87</f>
        <v>89233.47099999999</v>
      </c>
      <c r="H87" s="54">
        <f>+S11_MM4!G87+S12_MM4!G87+S1M_MM4!H87</f>
        <v>-83.901000000001659</v>
      </c>
      <c r="I87" s="54">
        <f t="shared" ref="I87" si="109">+F87+G87+H87</f>
        <v>167991.826</v>
      </c>
      <c r="J87" s="54">
        <f>+S11_MM4!I87+S12_MM4!I87+S1M_MM4!J87</f>
        <v>20162.747000000003</v>
      </c>
      <c r="K87" s="54">
        <f>+S11_MM4!J87+S12_MM4!J87+S1M_MM4!K87</f>
        <v>29268.752000000008</v>
      </c>
      <c r="L87" s="54">
        <f>+S11_MM4!K87+S12_MM4!K87+S1M_MM4!L87</f>
        <v>4870.2720000000008</v>
      </c>
      <c r="M87" s="54">
        <f>+I87-J87+K87+L87-S1M_MM4!N87</f>
        <v>163455.565</v>
      </c>
      <c r="N87" s="54">
        <f>+S1M_MM4!Q87</f>
        <v>130602.65299999999</v>
      </c>
      <c r="O87" s="54">
        <f t="shared" ref="O87" si="110">+M87-N87</f>
        <v>32852.912000000011</v>
      </c>
      <c r="P87" s="54">
        <f>+S11_MM4!M87+S12_MM4!O87+S1M_MM4!S87</f>
        <v>2921.6419999999998</v>
      </c>
      <c r="Q87" s="54">
        <f>+S11_MM4!N87+S12_MM4!P87+S1M_MM4!T87</f>
        <v>32338.241999999998</v>
      </c>
      <c r="R87" s="54">
        <f>+S11_MM4!O87+S12_MM4!Q87+S1M_MM4!U87</f>
        <v>-388.45100000000002</v>
      </c>
      <c r="S87" s="54">
        <f t="shared" ref="S87" si="111">+O87+P87-Q87-R87</f>
        <v>3824.7630000000127</v>
      </c>
    </row>
    <row r="88" spans="1:20" ht="13.7" customHeight="1">
      <c r="A88" s="25" t="s">
        <v>184</v>
      </c>
      <c r="B88" s="56">
        <f>+S11_MM4!B88+S12_MM4!B88+S1M_MM4!B88</f>
        <v>149120.28600000002</v>
      </c>
      <c r="C88" s="54">
        <f>+S11_MM4!C88+S12_MM4!C88+S1M_MM4!C88</f>
        <v>68947.731</v>
      </c>
      <c r="D88" s="54">
        <f>+S11_MM4!D88+S12_MM4!D88+S1M_MM4!D88</f>
        <v>3219.0260000000003</v>
      </c>
      <c r="E88" s="54">
        <f>+S11_MM4!E88+S12_MM4!E88+S1M_MM4!E88</f>
        <v>1695.6979999999999</v>
      </c>
      <c r="F88" s="54">
        <f t="shared" ref="F88" si="112">+B88-C88-D88+E88</f>
        <v>78649.227000000028</v>
      </c>
      <c r="G88" s="54">
        <f>+S1M_MM4!G88</f>
        <v>91002.436999999991</v>
      </c>
      <c r="H88" s="54">
        <f>+S11_MM4!G88+S12_MM4!G88+S1M_MM4!H88</f>
        <v>-399.38299999999799</v>
      </c>
      <c r="I88" s="54">
        <f t="shared" ref="I88" si="113">+F88+G88+H88</f>
        <v>169252.28100000002</v>
      </c>
      <c r="J88" s="54">
        <f>+S11_MM4!I88+S12_MM4!I88+S1M_MM4!J88</f>
        <v>20529.932000000001</v>
      </c>
      <c r="K88" s="54">
        <f>+S11_MM4!J88+S12_MM4!J88+S1M_MM4!K88</f>
        <v>30339.938000000006</v>
      </c>
      <c r="L88" s="54">
        <f>+S11_MM4!K88+S12_MM4!K88+S1M_MM4!L88</f>
        <v>4882.4969999999976</v>
      </c>
      <c r="M88" s="54">
        <f>+I88-J88+K88+L88-S1M_MM4!N88</f>
        <v>164853.75200000001</v>
      </c>
      <c r="N88" s="54">
        <f>+S1M_MM4!Q88</f>
        <v>132161.383</v>
      </c>
      <c r="O88" s="54">
        <f t="shared" ref="O88" si="114">+M88-N88</f>
        <v>32692.369000000006</v>
      </c>
      <c r="P88" s="54">
        <f>+S11_MM4!M88+S12_MM4!O88+S1M_MM4!S88</f>
        <v>3280.3960000000002</v>
      </c>
      <c r="Q88" s="54">
        <f>+S11_MM4!N88+S12_MM4!P88+S1M_MM4!T88</f>
        <v>33151.252999999997</v>
      </c>
      <c r="R88" s="54">
        <f>+S11_MM4!O88+S12_MM4!Q88+S1M_MM4!U88</f>
        <v>-453.34999999999991</v>
      </c>
      <c r="S88" s="57">
        <f t="shared" ref="S88" si="115">+O88+P88-Q88-R88</f>
        <v>3274.8620000000096</v>
      </c>
    </row>
    <row r="89" spans="1:20" ht="13.7" customHeight="1">
      <c r="A89" s="48" t="s">
        <v>185</v>
      </c>
      <c r="B89" s="54">
        <f>+S11_MM4!B89+S12_MM4!B89+S1M_MM4!B89</f>
        <v>150457.77600000001</v>
      </c>
      <c r="C89" s="54">
        <f>+S11_MM4!C89+S12_MM4!C89+S1M_MM4!C89</f>
        <v>69723.144</v>
      </c>
      <c r="D89" s="54">
        <f>+S11_MM4!D89+S12_MM4!D89+S1M_MM4!D89</f>
        <v>3225.8679999999999</v>
      </c>
      <c r="E89" s="54">
        <f>+S11_MM4!E89+S12_MM4!E89+S1M_MM4!E89</f>
        <v>1687.4209999999998</v>
      </c>
      <c r="F89" s="54">
        <f t="shared" ref="F89:F90" si="116">+B89-C89-D89+E89</f>
        <v>79196.185000000012</v>
      </c>
      <c r="G89" s="54">
        <f>+S1M_MM4!G89</f>
        <v>91959.684000000008</v>
      </c>
      <c r="H89" s="54">
        <f>+S11_MM4!G89+S12_MM4!G89+S1M_MM4!H89</f>
        <v>-807.29900000000271</v>
      </c>
      <c r="I89" s="54">
        <f t="shared" ref="I89:I90" si="117">+F89+G89+H89</f>
        <v>170348.57</v>
      </c>
      <c r="J89" s="54">
        <f>+S11_MM4!I89+S12_MM4!I89+S1M_MM4!J89</f>
        <v>20754.237000000001</v>
      </c>
      <c r="K89" s="54">
        <f>+S11_MM4!J89+S12_MM4!J89+S1M_MM4!K89</f>
        <v>30328.786000000004</v>
      </c>
      <c r="L89" s="54">
        <f>+S11_MM4!K89+S12_MM4!K89+S1M_MM4!L89</f>
        <v>4896.4830000000002</v>
      </c>
      <c r="M89" s="54">
        <f>+I89-J89+K89+L89-S1M_MM4!N89</f>
        <v>165674.28900000002</v>
      </c>
      <c r="N89" s="54">
        <f>+S1M_MM4!Q89</f>
        <v>133391.20699999999</v>
      </c>
      <c r="O89" s="54">
        <f t="shared" ref="O89:O90" si="118">+M89-N89</f>
        <v>32283.082000000024</v>
      </c>
      <c r="P89" s="54">
        <f>+S11_MM4!M89+S12_MM4!O89+S1M_MM4!S89</f>
        <v>3327.8919999999998</v>
      </c>
      <c r="Q89" s="54">
        <f>+S11_MM4!N89+S12_MM4!P89+S1M_MM4!T89</f>
        <v>34625.286</v>
      </c>
      <c r="R89" s="54">
        <f>+S11_MM4!O89+S12_MM4!Q89+S1M_MM4!U89</f>
        <v>-355.89300000000003</v>
      </c>
      <c r="S89" s="54">
        <f t="shared" ref="S89:S90" si="119">+O89+P89-Q89-R89</f>
        <v>1341.5810000000238</v>
      </c>
    </row>
    <row r="90" spans="1:20" ht="13.7" customHeight="1">
      <c r="A90" s="48" t="s">
        <v>186</v>
      </c>
      <c r="B90" s="54">
        <f>+S11_MM4!B90+S12_MM4!B90+S1M_MM4!B90</f>
        <v>151495.524</v>
      </c>
      <c r="C90" s="54">
        <f>+S11_MM4!C90+S12_MM4!C90+S1M_MM4!C90</f>
        <v>70528.37</v>
      </c>
      <c r="D90" s="54">
        <f>+S11_MM4!D90+S12_MM4!D90+S1M_MM4!D90</f>
        <v>3245.5200000000004</v>
      </c>
      <c r="E90" s="54">
        <f>+S11_MM4!E90+S12_MM4!E90+S1M_MM4!E90</f>
        <v>1703.0079999999998</v>
      </c>
      <c r="F90" s="54">
        <f t="shared" si="116"/>
        <v>79424.642000000007</v>
      </c>
      <c r="G90" s="54">
        <f>+S1M_MM4!G90</f>
        <v>92980.349000000002</v>
      </c>
      <c r="H90" s="54">
        <f>+S11_MM4!G90+S12_MM4!G90+S1M_MM4!H90</f>
        <v>-706.79999999999927</v>
      </c>
      <c r="I90" s="54">
        <f t="shared" si="117"/>
        <v>171698.19100000002</v>
      </c>
      <c r="J90" s="54">
        <f>+S11_MM4!I90+S12_MM4!I90+S1M_MM4!J90</f>
        <v>20691.098000000002</v>
      </c>
      <c r="K90" s="54">
        <f>+S11_MM4!J90+S12_MM4!J90+S1M_MM4!K90</f>
        <v>30491.507999999998</v>
      </c>
      <c r="L90" s="54">
        <f>+S11_MM4!K90+S12_MM4!K90+S1M_MM4!L90</f>
        <v>5065.4700000000012</v>
      </c>
      <c r="M90" s="54">
        <f>+I90-J90+K90+L90-S1M_MM4!N90</f>
        <v>167154.55300000001</v>
      </c>
      <c r="N90" s="54">
        <f>+S1M_MM4!Q90</f>
        <v>134469.79499999998</v>
      </c>
      <c r="O90" s="54">
        <f t="shared" si="118"/>
        <v>32684.758000000031</v>
      </c>
      <c r="P90" s="54">
        <f>+S11_MM4!M90+S12_MM4!O90+S1M_MM4!S90</f>
        <v>3367.444</v>
      </c>
      <c r="Q90" s="54">
        <f>+S11_MM4!N90+S12_MM4!P90+S1M_MM4!T90</f>
        <v>35474.715000000004</v>
      </c>
      <c r="R90" s="54">
        <f>+S11_MM4!O90+S12_MM4!Q90+S1M_MM4!U90</f>
        <v>-2.5950000000000273</v>
      </c>
      <c r="S90" s="54">
        <f t="shared" si="119"/>
        <v>580.08200000003012</v>
      </c>
    </row>
    <row r="91" spans="1:20" ht="13.7" customHeight="1" thickBot="1">
      <c r="A91" s="103" t="s">
        <v>188</v>
      </c>
      <c r="B91" s="90">
        <f>+S11_MM4!B91+S12_MM4!B91+S1M_MM4!B91</f>
        <v>152911.70200000002</v>
      </c>
      <c r="C91" s="91">
        <f>+S11_MM4!C91+S12_MM4!C91+S1M_MM4!C91</f>
        <v>71327.542000000001</v>
      </c>
      <c r="D91" s="91">
        <f>+S11_MM4!D91+S12_MM4!D91+S1M_MM4!D91</f>
        <v>3249.8959999999997</v>
      </c>
      <c r="E91" s="91">
        <f>+S11_MM4!E91+S12_MM4!E91+S1M_MM4!E91</f>
        <v>1751.0769999999998</v>
      </c>
      <c r="F91" s="91">
        <f t="shared" ref="F91" si="120">+B91-C91-D91+E91</f>
        <v>80085.341000000029</v>
      </c>
      <c r="G91" s="91">
        <f>+S1M_MM4!G91</f>
        <v>94039.09</v>
      </c>
      <c r="H91" s="91">
        <f>+S11_MM4!G91+S12_MM4!G91+S1M_MM4!H91</f>
        <v>-782.20800000000054</v>
      </c>
      <c r="I91" s="91">
        <f t="shared" ref="I91" si="121">+F91+G91+H91</f>
        <v>173342.22300000003</v>
      </c>
      <c r="J91" s="91">
        <f>+S11_MM4!I91+S12_MM4!I91+S1M_MM4!J91</f>
        <v>20666.900999999998</v>
      </c>
      <c r="K91" s="91">
        <f>+S11_MM4!J91+S12_MM4!J91+S1M_MM4!K91</f>
        <v>30736.435999999998</v>
      </c>
      <c r="L91" s="91">
        <f>+S11_MM4!K91+S12_MM4!K91+S1M_MM4!L91</f>
        <v>5038.1880000000019</v>
      </c>
      <c r="M91" s="91">
        <f>+I91-J91+K91+L91-S1M_MM4!N91</f>
        <v>168740.62200000003</v>
      </c>
      <c r="N91" s="91">
        <f>+S1M_MM4!Q91</f>
        <v>135413.97399999999</v>
      </c>
      <c r="O91" s="91">
        <f t="shared" ref="O91" si="122">+M91-N91</f>
        <v>33326.648000000045</v>
      </c>
      <c r="P91" s="91">
        <f>+S11_MM4!M91+S12_MM4!O91+S1M_MM4!S91</f>
        <v>3705.4110000000001</v>
      </c>
      <c r="Q91" s="91">
        <f>+S11_MM4!N91+S12_MM4!P91+S1M_MM4!T91</f>
        <v>36278.527999999998</v>
      </c>
      <c r="R91" s="91">
        <f>+S11_MM4!O91+S12_MM4!Q91+S1M_MM4!U91</f>
        <v>107.4069999999997</v>
      </c>
      <c r="S91" s="92">
        <f t="shared" ref="S91" si="123">+O91+P91-Q91-R91</f>
        <v>646.12400000004664</v>
      </c>
    </row>
    <row r="92" spans="1:20" ht="13.7" customHeight="1" thickTop="1"/>
    <row r="93" spans="1:20" ht="13.7" customHeight="1"/>
    <row r="94" spans="1:20" ht="13.7" customHeight="1"/>
    <row r="95" spans="1:20" ht="13.7" customHeight="1"/>
    <row r="96" spans="1:20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</sheetData>
  <phoneticPr fontId="5" type="noConversion"/>
  <pageMargins left="0.18" right="0.16" top="1" bottom="0.5" header="0.5" footer="0.5"/>
  <pageSetup paperSize="8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showGridLines="0" topLeftCell="A68" workbookViewId="0">
      <selection activeCell="F103" sqref="F103"/>
    </sheetView>
  </sheetViews>
  <sheetFormatPr defaultColWidth="9.140625" defaultRowHeight="11.25"/>
  <cols>
    <col min="1" max="1" width="9.140625" style="1"/>
    <col min="2" max="2" width="12.85546875" style="1" customWidth="1"/>
    <col min="3" max="3" width="11.85546875" style="1" customWidth="1"/>
    <col min="4" max="4" width="11.140625" style="1" customWidth="1"/>
    <col min="5" max="5" width="12.140625" style="1" customWidth="1"/>
    <col min="6" max="6" width="15.85546875" style="1" customWidth="1"/>
    <col min="7" max="7" width="9.140625" style="1"/>
    <col min="8" max="8" width="11.28515625" style="1" customWidth="1"/>
    <col min="9" max="9" width="1.85546875" style="1" customWidth="1"/>
    <col min="10" max="11" width="10.5703125" style="1" customWidth="1"/>
    <col min="12" max="12" width="12.7109375" style="1" customWidth="1"/>
    <col min="13" max="16384" width="9.140625" style="1"/>
  </cols>
  <sheetData>
    <row r="1" spans="1:13" ht="12.75">
      <c r="A1" s="16" t="s">
        <v>33</v>
      </c>
    </row>
    <row r="2" spans="1:13" ht="12.75">
      <c r="A2" s="20"/>
    </row>
    <row r="3" spans="1:13" ht="12">
      <c r="A3" s="21" t="s">
        <v>100</v>
      </c>
    </row>
    <row r="4" spans="1:13" ht="14.25">
      <c r="A4" s="16" t="s">
        <v>71</v>
      </c>
    </row>
    <row r="5" spans="1:13" ht="12.75">
      <c r="A5" s="8"/>
    </row>
    <row r="6" spans="1:13" ht="12" thickBot="1">
      <c r="A6" s="42"/>
    </row>
    <row r="7" spans="1:13" ht="24" customHeight="1">
      <c r="A7" s="99"/>
      <c r="B7" s="108" t="s">
        <v>91</v>
      </c>
      <c r="C7" s="106"/>
      <c r="D7" s="106"/>
      <c r="E7" s="106"/>
      <c r="F7" s="106"/>
      <c r="G7" s="106"/>
      <c r="H7" s="107"/>
      <c r="I7" s="46"/>
      <c r="J7" s="105" t="s">
        <v>92</v>
      </c>
      <c r="K7" s="106"/>
      <c r="L7" s="107"/>
    </row>
    <row r="8" spans="1:13" s="2" customFormat="1" ht="75.2" customHeight="1" thickBot="1">
      <c r="A8" s="100" t="s">
        <v>101</v>
      </c>
      <c r="B8" s="43" t="s">
        <v>93</v>
      </c>
      <c r="C8" s="44" t="s">
        <v>94</v>
      </c>
      <c r="D8" s="44" t="s">
        <v>95</v>
      </c>
      <c r="E8" s="44" t="s">
        <v>96</v>
      </c>
      <c r="F8" s="44" t="s">
        <v>97</v>
      </c>
      <c r="G8" s="44" t="s">
        <v>98</v>
      </c>
      <c r="H8" s="45" t="s">
        <v>30</v>
      </c>
      <c r="I8" s="47"/>
      <c r="J8" s="43" t="s">
        <v>99</v>
      </c>
      <c r="K8" s="44" t="s">
        <v>98</v>
      </c>
      <c r="L8" s="45" t="s">
        <v>30</v>
      </c>
    </row>
    <row r="9" spans="1:13" s="55" customFormat="1" ht="13.7" customHeight="1">
      <c r="A9" s="5" t="s">
        <v>102</v>
      </c>
      <c r="B9" s="56"/>
      <c r="C9" s="54"/>
      <c r="D9" s="54"/>
      <c r="E9" s="54"/>
      <c r="F9" s="54"/>
      <c r="G9" s="54"/>
      <c r="H9" s="57"/>
      <c r="I9" s="54"/>
      <c r="J9" s="56"/>
      <c r="K9" s="54"/>
      <c r="L9" s="57"/>
      <c r="M9" s="84"/>
    </row>
    <row r="10" spans="1:13" s="55" customFormat="1" ht="13.7" customHeight="1">
      <c r="A10" s="5" t="s">
        <v>103</v>
      </c>
      <c r="B10" s="56"/>
      <c r="C10" s="54"/>
      <c r="D10" s="54"/>
      <c r="E10" s="54"/>
      <c r="F10" s="54"/>
      <c r="G10" s="54"/>
      <c r="H10" s="57"/>
      <c r="I10" s="54"/>
      <c r="J10" s="56"/>
      <c r="K10" s="54"/>
      <c r="L10" s="57"/>
      <c r="M10" s="84"/>
    </row>
    <row r="11" spans="1:13" s="55" customFormat="1" ht="13.7" customHeight="1">
      <c r="A11" s="5" t="s">
        <v>104</v>
      </c>
      <c r="B11" s="56"/>
      <c r="C11" s="54"/>
      <c r="D11" s="54"/>
      <c r="E11" s="54"/>
      <c r="F11" s="54"/>
      <c r="G11" s="54"/>
      <c r="H11" s="57"/>
      <c r="I11" s="54"/>
      <c r="J11" s="56"/>
      <c r="K11" s="54"/>
      <c r="L11" s="57"/>
      <c r="M11" s="84"/>
    </row>
    <row r="12" spans="1:13" s="55" customFormat="1" ht="13.7" customHeight="1">
      <c r="A12" s="5" t="s">
        <v>105</v>
      </c>
      <c r="B12" s="56">
        <f>C12+D12+E12+F12</f>
        <v>14269.869500000001</v>
      </c>
      <c r="C12" s="54">
        <v>8563.0727500000012</v>
      </c>
      <c r="D12" s="54">
        <v>720.72950000000003</v>
      </c>
      <c r="E12" s="54">
        <v>3974.2202499999999</v>
      </c>
      <c r="F12" s="54">
        <v>1011.847</v>
      </c>
      <c r="G12" s="54">
        <v>58.262999999999991</v>
      </c>
      <c r="H12" s="57">
        <f>B12+G12</f>
        <v>14328.132500000002</v>
      </c>
      <c r="I12" s="54"/>
      <c r="J12" s="56">
        <v>14280.58325</v>
      </c>
      <c r="K12" s="54">
        <v>47.549250000000001</v>
      </c>
      <c r="L12" s="57">
        <f>K12+J12</f>
        <v>14328.1325</v>
      </c>
      <c r="M12" s="84"/>
    </row>
    <row r="13" spans="1:13" s="55" customFormat="1" ht="13.7" customHeight="1">
      <c r="A13" s="5" t="s">
        <v>106</v>
      </c>
      <c r="B13" s="56">
        <f t="shared" ref="B13:B61" si="0">C13+D13+E13+F13</f>
        <v>14508.354249999999</v>
      </c>
      <c r="C13" s="54">
        <v>8700.6440000000002</v>
      </c>
      <c r="D13" s="54">
        <v>734.04449999999997</v>
      </c>
      <c r="E13" s="54">
        <v>4047.9684999999999</v>
      </c>
      <c r="F13" s="54">
        <v>1025.6972499999999</v>
      </c>
      <c r="G13" s="54">
        <v>59.027249999999995</v>
      </c>
      <c r="H13" s="57">
        <f t="shared" ref="H13:H61" si="1">B13+G13</f>
        <v>14567.381499999998</v>
      </c>
      <c r="I13" s="54"/>
      <c r="J13" s="56">
        <v>14517.174500000001</v>
      </c>
      <c r="K13" s="54">
        <v>50.206999999999994</v>
      </c>
      <c r="L13" s="57">
        <f t="shared" ref="L13:L61" si="2">K13+J13</f>
        <v>14567.381500000001</v>
      </c>
      <c r="M13" s="84"/>
    </row>
    <row r="14" spans="1:13" s="55" customFormat="1" ht="13.7" customHeight="1">
      <c r="A14" s="5" t="s">
        <v>107</v>
      </c>
      <c r="B14" s="56">
        <f t="shared" si="0"/>
        <v>14767.577000000001</v>
      </c>
      <c r="C14" s="54">
        <v>8835.6165000000001</v>
      </c>
      <c r="D14" s="54">
        <v>744.38249999999994</v>
      </c>
      <c r="E14" s="54">
        <v>4147.9187499999998</v>
      </c>
      <c r="F14" s="54">
        <v>1039.6592500000002</v>
      </c>
      <c r="G14" s="54">
        <v>60.391999999999996</v>
      </c>
      <c r="H14" s="57">
        <f t="shared" si="1"/>
        <v>14827.969000000001</v>
      </c>
      <c r="I14" s="54"/>
      <c r="J14" s="56">
        <v>14777.4905</v>
      </c>
      <c r="K14" s="54">
        <v>50.478499999999997</v>
      </c>
      <c r="L14" s="57">
        <f t="shared" si="2"/>
        <v>14827.968999999999</v>
      </c>
      <c r="M14" s="84"/>
    </row>
    <row r="15" spans="1:13" s="55" customFormat="1" ht="13.7" customHeight="1">
      <c r="A15" s="5" t="s">
        <v>108</v>
      </c>
      <c r="B15" s="56">
        <f t="shared" si="0"/>
        <v>15113.981250000001</v>
      </c>
      <c r="C15" s="54">
        <v>9024.5149999999994</v>
      </c>
      <c r="D15" s="54">
        <v>750.82499999999993</v>
      </c>
      <c r="E15" s="54">
        <v>4278.6157499999999</v>
      </c>
      <c r="F15" s="54">
        <v>1060.0255</v>
      </c>
      <c r="G15" s="54">
        <v>66.326250000000002</v>
      </c>
      <c r="H15" s="57">
        <f t="shared" si="1"/>
        <v>15180.307500000001</v>
      </c>
      <c r="I15" s="54"/>
      <c r="J15" s="56">
        <v>15128.248750000002</v>
      </c>
      <c r="K15" s="54">
        <v>52.058749999999996</v>
      </c>
      <c r="L15" s="57">
        <f t="shared" si="2"/>
        <v>15180.307500000003</v>
      </c>
      <c r="M15" s="84"/>
    </row>
    <row r="16" spans="1:13" s="55" customFormat="1" ht="13.7" customHeight="1">
      <c r="A16" s="5" t="s">
        <v>109</v>
      </c>
      <c r="B16" s="56">
        <f t="shared" si="0"/>
        <v>15455.092499999999</v>
      </c>
      <c r="C16" s="54">
        <v>9215.4887499999986</v>
      </c>
      <c r="D16" s="54">
        <v>753.04774999999995</v>
      </c>
      <c r="E16" s="54">
        <v>4406.9537500000006</v>
      </c>
      <c r="F16" s="54">
        <v>1079.6022499999999</v>
      </c>
      <c r="G16" s="54">
        <v>70.327749999999995</v>
      </c>
      <c r="H16" s="57">
        <f t="shared" si="1"/>
        <v>15525.420249999999</v>
      </c>
      <c r="I16" s="54"/>
      <c r="J16" s="56">
        <v>15470.162750000001</v>
      </c>
      <c r="K16" s="54">
        <v>55.2575</v>
      </c>
      <c r="L16" s="57">
        <f t="shared" si="2"/>
        <v>15525.420250000001</v>
      </c>
      <c r="M16" s="84"/>
    </row>
    <row r="17" spans="1:13" s="55" customFormat="1" ht="13.7" customHeight="1">
      <c r="A17" s="5" t="s">
        <v>110</v>
      </c>
      <c r="B17" s="56">
        <f t="shared" si="0"/>
        <v>15663.248499999998</v>
      </c>
      <c r="C17" s="54">
        <v>9364.3135000000002</v>
      </c>
      <c r="D17" s="54">
        <v>757.00924999999995</v>
      </c>
      <c r="E17" s="54">
        <v>4442.4572500000004</v>
      </c>
      <c r="F17" s="54">
        <v>1099.4684999999999</v>
      </c>
      <c r="G17" s="54">
        <v>80.352499999999992</v>
      </c>
      <c r="H17" s="57">
        <f t="shared" si="1"/>
        <v>15743.600999999999</v>
      </c>
      <c r="I17" s="54"/>
      <c r="J17" s="56">
        <v>15685.187750000001</v>
      </c>
      <c r="K17" s="54">
        <v>58.413249999999998</v>
      </c>
      <c r="L17" s="57">
        <f t="shared" si="2"/>
        <v>15743.601000000001</v>
      </c>
      <c r="M17" s="84"/>
    </row>
    <row r="18" spans="1:13" s="55" customFormat="1" ht="13.7" customHeight="1">
      <c r="A18" s="5" t="s">
        <v>111</v>
      </c>
      <c r="B18" s="56">
        <f t="shared" si="0"/>
        <v>15956.490250000001</v>
      </c>
      <c r="C18" s="54">
        <v>9529.9307499999995</v>
      </c>
      <c r="D18" s="54">
        <v>760.49775</v>
      </c>
      <c r="E18" s="54">
        <v>4543.6580000000004</v>
      </c>
      <c r="F18" s="54">
        <v>1122.4037499999999</v>
      </c>
      <c r="G18" s="54">
        <v>89.525999999999996</v>
      </c>
      <c r="H18" s="57">
        <f t="shared" si="1"/>
        <v>16046.016250000001</v>
      </c>
      <c r="I18" s="54"/>
      <c r="J18" s="56">
        <v>15982.768750000001</v>
      </c>
      <c r="K18" s="54">
        <v>63.247499999999995</v>
      </c>
      <c r="L18" s="57">
        <f t="shared" si="2"/>
        <v>16046.016250000001</v>
      </c>
      <c r="M18" s="84"/>
    </row>
    <row r="19" spans="1:13" s="55" customFormat="1" ht="13.7" customHeight="1">
      <c r="A19" s="5" t="s">
        <v>112</v>
      </c>
      <c r="B19" s="56">
        <f t="shared" si="0"/>
        <v>16159.437750000001</v>
      </c>
      <c r="C19" s="54">
        <v>9651.3162499999999</v>
      </c>
      <c r="D19" s="54">
        <v>764.83299999999997</v>
      </c>
      <c r="E19" s="54">
        <v>4605.1485000000002</v>
      </c>
      <c r="F19" s="54">
        <v>1138.1399999999999</v>
      </c>
      <c r="G19" s="54">
        <v>92.318750000000009</v>
      </c>
      <c r="H19" s="57">
        <f t="shared" si="1"/>
        <v>16251.756500000001</v>
      </c>
      <c r="I19" s="54"/>
      <c r="J19" s="56">
        <v>16186.284</v>
      </c>
      <c r="K19" s="54">
        <v>65.472499999999997</v>
      </c>
      <c r="L19" s="57">
        <f t="shared" si="2"/>
        <v>16251.7565</v>
      </c>
      <c r="M19" s="84"/>
    </row>
    <row r="20" spans="1:13" s="55" customFormat="1" ht="13.7" customHeight="1">
      <c r="A20" s="5" t="s">
        <v>113</v>
      </c>
      <c r="B20" s="56">
        <f t="shared" si="0"/>
        <v>16348.702000000001</v>
      </c>
      <c r="C20" s="54">
        <v>9732.0412500000002</v>
      </c>
      <c r="D20" s="54">
        <v>762.27224999999999</v>
      </c>
      <c r="E20" s="54">
        <v>4701.576</v>
      </c>
      <c r="F20" s="54">
        <v>1152.8125</v>
      </c>
      <c r="G20" s="54">
        <v>95.762249999999995</v>
      </c>
      <c r="H20" s="57">
        <f t="shared" si="1"/>
        <v>16444.464250000001</v>
      </c>
      <c r="I20" s="54"/>
      <c r="J20" s="56">
        <v>16374.580499999998</v>
      </c>
      <c r="K20" s="54">
        <v>69.883749999999992</v>
      </c>
      <c r="L20" s="57">
        <f t="shared" si="2"/>
        <v>16444.464249999997</v>
      </c>
      <c r="M20" s="84"/>
    </row>
    <row r="21" spans="1:13" s="55" customFormat="1" ht="13.7" customHeight="1">
      <c r="A21" s="5" t="s">
        <v>114</v>
      </c>
      <c r="B21" s="56">
        <f t="shared" si="0"/>
        <v>16600.802249999997</v>
      </c>
      <c r="C21" s="54">
        <v>9814.7507499999992</v>
      </c>
      <c r="D21" s="54">
        <v>768.99849999999992</v>
      </c>
      <c r="E21" s="54">
        <v>4850.0124999999998</v>
      </c>
      <c r="F21" s="54">
        <v>1167.0405000000001</v>
      </c>
      <c r="G21" s="54">
        <v>90.020499999999998</v>
      </c>
      <c r="H21" s="57">
        <f t="shared" si="1"/>
        <v>16690.822749999996</v>
      </c>
      <c r="I21" s="54"/>
      <c r="J21" s="56">
        <v>16619.576499999999</v>
      </c>
      <c r="K21" s="54">
        <v>71.246250000000003</v>
      </c>
      <c r="L21" s="57">
        <f t="shared" si="2"/>
        <v>16690.822749999999</v>
      </c>
      <c r="M21" s="84"/>
    </row>
    <row r="22" spans="1:13" s="55" customFormat="1" ht="13.7" customHeight="1">
      <c r="A22" s="5" t="s">
        <v>115</v>
      </c>
      <c r="B22" s="56">
        <f t="shared" si="0"/>
        <v>16789.713</v>
      </c>
      <c r="C22" s="54">
        <v>9896.0784999999996</v>
      </c>
      <c r="D22" s="54">
        <v>771.49899999999991</v>
      </c>
      <c r="E22" s="54">
        <v>4937.4840000000004</v>
      </c>
      <c r="F22" s="54">
        <v>1184.6515000000002</v>
      </c>
      <c r="G22" s="54">
        <v>85.39425</v>
      </c>
      <c r="H22" s="57">
        <f t="shared" si="1"/>
        <v>16875.107250000001</v>
      </c>
      <c r="I22" s="54"/>
      <c r="J22" s="56">
        <v>16805.25</v>
      </c>
      <c r="K22" s="54">
        <v>69.857249999999993</v>
      </c>
      <c r="L22" s="57">
        <f t="shared" si="2"/>
        <v>16875.107250000001</v>
      </c>
      <c r="M22" s="84"/>
    </row>
    <row r="23" spans="1:13" s="55" customFormat="1" ht="13.7" customHeight="1">
      <c r="A23" s="5" t="s">
        <v>116</v>
      </c>
      <c r="B23" s="56">
        <f t="shared" si="0"/>
        <v>16967.36075</v>
      </c>
      <c r="C23" s="54">
        <v>9968.81</v>
      </c>
      <c r="D23" s="54">
        <v>773.99699999999996</v>
      </c>
      <c r="E23" s="54">
        <v>5021.6767500000005</v>
      </c>
      <c r="F23" s="54">
        <v>1202.877</v>
      </c>
      <c r="G23" s="54">
        <v>81.530499999999989</v>
      </c>
      <c r="H23" s="57">
        <f t="shared" si="1"/>
        <v>17048.891250000001</v>
      </c>
      <c r="I23" s="54"/>
      <c r="J23" s="56">
        <v>16979.811750000001</v>
      </c>
      <c r="K23" s="54">
        <v>69.079499999999996</v>
      </c>
      <c r="L23" s="57">
        <f t="shared" si="2"/>
        <v>17048.891250000001</v>
      </c>
      <c r="M23" s="84"/>
    </row>
    <row r="24" spans="1:13" s="55" customFormat="1" ht="13.7" customHeight="1">
      <c r="A24" s="5" t="s">
        <v>117</v>
      </c>
      <c r="B24" s="56">
        <f t="shared" si="0"/>
        <v>17105.586499999998</v>
      </c>
      <c r="C24" s="54">
        <v>10066.155499999999</v>
      </c>
      <c r="D24" s="54">
        <v>776.2645</v>
      </c>
      <c r="E24" s="54">
        <v>5040.1370000000006</v>
      </c>
      <c r="F24" s="54">
        <v>1223.0295000000001</v>
      </c>
      <c r="G24" s="54">
        <v>81.334500000000006</v>
      </c>
      <c r="H24" s="57">
        <f t="shared" si="1"/>
        <v>17186.920999999998</v>
      </c>
      <c r="I24" s="54"/>
      <c r="J24" s="56">
        <v>17118.974999999999</v>
      </c>
      <c r="K24" s="54">
        <v>67.945999999999998</v>
      </c>
      <c r="L24" s="57">
        <f t="shared" si="2"/>
        <v>17186.920999999998</v>
      </c>
      <c r="M24" s="84"/>
    </row>
    <row r="25" spans="1:13" s="55" customFormat="1" ht="13.7" customHeight="1">
      <c r="A25" s="5" t="s">
        <v>118</v>
      </c>
      <c r="B25" s="56">
        <f t="shared" si="0"/>
        <v>17122.575500000003</v>
      </c>
      <c r="C25" s="54">
        <v>10053.261500000001</v>
      </c>
      <c r="D25" s="54">
        <v>781.54049999999995</v>
      </c>
      <c r="E25" s="54">
        <v>5055.0202500000005</v>
      </c>
      <c r="F25" s="54">
        <v>1232.75325</v>
      </c>
      <c r="G25" s="54">
        <v>86.762249999999995</v>
      </c>
      <c r="H25" s="57">
        <f t="shared" si="1"/>
        <v>17209.337750000002</v>
      </c>
      <c r="I25" s="54"/>
      <c r="J25" s="56">
        <v>17142.923749999998</v>
      </c>
      <c r="K25" s="54">
        <v>66.414000000000001</v>
      </c>
      <c r="L25" s="57">
        <f t="shared" si="2"/>
        <v>17209.337749999999</v>
      </c>
      <c r="M25" s="84"/>
    </row>
    <row r="26" spans="1:13" s="55" customFormat="1" ht="13.7" customHeight="1">
      <c r="A26" s="5" t="s">
        <v>119</v>
      </c>
      <c r="B26" s="56">
        <f t="shared" si="0"/>
        <v>17200.95275</v>
      </c>
      <c r="C26" s="54">
        <v>10074.161249999999</v>
      </c>
      <c r="D26" s="54">
        <v>795.74399999999991</v>
      </c>
      <c r="E26" s="54">
        <v>5089.5720000000001</v>
      </c>
      <c r="F26" s="54">
        <v>1241.4755</v>
      </c>
      <c r="G26" s="54">
        <v>86.28125</v>
      </c>
      <c r="H26" s="57">
        <f t="shared" si="1"/>
        <v>17287.234</v>
      </c>
      <c r="I26" s="54"/>
      <c r="J26" s="56">
        <v>17222.82775</v>
      </c>
      <c r="K26" s="54">
        <v>64.40625</v>
      </c>
      <c r="L26" s="57">
        <f t="shared" si="2"/>
        <v>17287.234</v>
      </c>
      <c r="M26" s="84"/>
    </row>
    <row r="27" spans="1:13" s="55" customFormat="1" ht="13.7" customHeight="1">
      <c r="A27" s="5" t="s">
        <v>120</v>
      </c>
      <c r="B27" s="56">
        <f t="shared" si="0"/>
        <v>17295.699499999999</v>
      </c>
      <c r="C27" s="54">
        <v>10107.224</v>
      </c>
      <c r="D27" s="54">
        <v>803.31474999999989</v>
      </c>
      <c r="E27" s="54">
        <v>5132.9310000000005</v>
      </c>
      <c r="F27" s="54">
        <v>1252.22975</v>
      </c>
      <c r="G27" s="54">
        <v>85.744499999999988</v>
      </c>
      <c r="H27" s="57">
        <f t="shared" si="1"/>
        <v>17381.444</v>
      </c>
      <c r="I27" s="54"/>
      <c r="J27" s="56">
        <v>17319.911749999999</v>
      </c>
      <c r="K27" s="54">
        <v>61.532250000000005</v>
      </c>
      <c r="L27" s="57">
        <f t="shared" si="2"/>
        <v>17381.444</v>
      </c>
      <c r="M27" s="84"/>
    </row>
    <row r="28" spans="1:13" s="55" customFormat="1" ht="13.7" customHeight="1">
      <c r="A28" s="5" t="s">
        <v>121</v>
      </c>
      <c r="B28" s="56">
        <f t="shared" si="0"/>
        <v>17458.033500000001</v>
      </c>
      <c r="C28" s="54">
        <v>10158.688250000001</v>
      </c>
      <c r="D28" s="54">
        <v>812.9</v>
      </c>
      <c r="E28" s="54">
        <v>5224.0797499999999</v>
      </c>
      <c r="F28" s="54">
        <v>1262.3654999999999</v>
      </c>
      <c r="G28" s="54">
        <v>84.814499999999995</v>
      </c>
      <c r="H28" s="57">
        <f t="shared" si="1"/>
        <v>17542.848000000002</v>
      </c>
      <c r="I28" s="54"/>
      <c r="J28" s="56">
        <v>17485.59175</v>
      </c>
      <c r="K28" s="54">
        <v>57.256250000000001</v>
      </c>
      <c r="L28" s="57">
        <f t="shared" si="2"/>
        <v>17542.847999999998</v>
      </c>
      <c r="M28" s="84"/>
    </row>
    <row r="29" spans="1:13" s="55" customFormat="1" ht="13.7" customHeight="1">
      <c r="A29" s="5" t="s">
        <v>122</v>
      </c>
      <c r="B29" s="56">
        <f t="shared" si="0"/>
        <v>17573.503000000001</v>
      </c>
      <c r="C29" s="54">
        <v>10231.189</v>
      </c>
      <c r="D29" s="54">
        <v>816.47924999999998</v>
      </c>
      <c r="E29" s="54">
        <v>5255.1732499999998</v>
      </c>
      <c r="F29" s="54">
        <v>1270.6614999999999</v>
      </c>
      <c r="G29" s="54">
        <v>77.314999999999998</v>
      </c>
      <c r="H29" s="57">
        <f t="shared" si="1"/>
        <v>17650.817999999999</v>
      </c>
      <c r="I29" s="54"/>
      <c r="J29" s="56">
        <v>17593.44325</v>
      </c>
      <c r="K29" s="54">
        <v>57.374750000000006</v>
      </c>
      <c r="L29" s="57">
        <f t="shared" si="2"/>
        <v>17650.817999999999</v>
      </c>
      <c r="M29" s="84"/>
    </row>
    <row r="30" spans="1:13" s="55" customFormat="1" ht="13.7" customHeight="1">
      <c r="A30" s="5" t="s">
        <v>123</v>
      </c>
      <c r="B30" s="56">
        <f t="shared" si="0"/>
        <v>17737.157749999998</v>
      </c>
      <c r="C30" s="54">
        <v>10335.7315</v>
      </c>
      <c r="D30" s="54">
        <v>814.06725000000006</v>
      </c>
      <c r="E30" s="54">
        <v>5306.6205</v>
      </c>
      <c r="F30" s="54">
        <v>1280.7385000000002</v>
      </c>
      <c r="G30" s="54">
        <v>77.549750000000003</v>
      </c>
      <c r="H30" s="57">
        <f t="shared" si="1"/>
        <v>17814.707499999997</v>
      </c>
      <c r="I30" s="54"/>
      <c r="J30" s="56">
        <v>17755.649000000001</v>
      </c>
      <c r="K30" s="54">
        <v>59.058500000000002</v>
      </c>
      <c r="L30" s="57">
        <f t="shared" si="2"/>
        <v>17814.7075</v>
      </c>
      <c r="M30" s="84"/>
    </row>
    <row r="31" spans="1:13" s="55" customFormat="1" ht="13.7" customHeight="1">
      <c r="A31" s="5" t="s">
        <v>124</v>
      </c>
      <c r="B31" s="56">
        <f t="shared" si="0"/>
        <v>17861.926749999999</v>
      </c>
      <c r="C31" s="54">
        <v>10416.041249999998</v>
      </c>
      <c r="D31" s="54">
        <v>812.30925000000002</v>
      </c>
      <c r="E31" s="54">
        <v>5344.7432499999995</v>
      </c>
      <c r="F31" s="54">
        <v>1288.8330000000001</v>
      </c>
      <c r="G31" s="54">
        <v>75.722499999999997</v>
      </c>
      <c r="H31" s="57">
        <f t="shared" si="1"/>
        <v>17937.649249999999</v>
      </c>
      <c r="I31" s="54"/>
      <c r="J31" s="56">
        <v>17872.245500000001</v>
      </c>
      <c r="K31" s="54">
        <v>65.403750000000002</v>
      </c>
      <c r="L31" s="57">
        <f t="shared" si="2"/>
        <v>17937.649250000002</v>
      </c>
      <c r="M31" s="84"/>
    </row>
    <row r="32" spans="1:13" s="55" customFormat="1" ht="13.7" customHeight="1">
      <c r="A32" s="5" t="s">
        <v>125</v>
      </c>
      <c r="B32" s="56">
        <f t="shared" si="0"/>
        <v>18090.434499999999</v>
      </c>
      <c r="C32" s="54">
        <v>10536.94025</v>
      </c>
      <c r="D32" s="54">
        <v>819.77350000000013</v>
      </c>
      <c r="E32" s="54">
        <v>5432.13375</v>
      </c>
      <c r="F32" s="54">
        <v>1301.587</v>
      </c>
      <c r="G32" s="54">
        <v>77.326250000000002</v>
      </c>
      <c r="H32" s="57">
        <f t="shared" si="1"/>
        <v>18167.760749999998</v>
      </c>
      <c r="I32" s="54"/>
      <c r="J32" s="56">
        <v>18092.027249999999</v>
      </c>
      <c r="K32" s="54">
        <v>75.733499999999992</v>
      </c>
      <c r="L32" s="57">
        <f t="shared" si="2"/>
        <v>18167.760749999998</v>
      </c>
      <c r="M32" s="84"/>
    </row>
    <row r="33" spans="1:13" s="55" customFormat="1" ht="13.7" customHeight="1">
      <c r="A33" s="5" t="s">
        <v>126</v>
      </c>
      <c r="B33" s="56">
        <f t="shared" si="0"/>
        <v>18287.249749999999</v>
      </c>
      <c r="C33" s="54">
        <v>10628.422</v>
      </c>
      <c r="D33" s="54">
        <v>836.24900000000002</v>
      </c>
      <c r="E33" s="54">
        <v>5508.8099999999995</v>
      </c>
      <c r="F33" s="54">
        <v>1313.76875</v>
      </c>
      <c r="G33" s="54">
        <v>77.486750000000001</v>
      </c>
      <c r="H33" s="57">
        <f t="shared" si="1"/>
        <v>18364.736499999999</v>
      </c>
      <c r="I33" s="54"/>
      <c r="J33" s="56">
        <v>18282.439000000002</v>
      </c>
      <c r="K33" s="54">
        <v>82.297499999999999</v>
      </c>
      <c r="L33" s="57">
        <f t="shared" si="2"/>
        <v>18364.736500000003</v>
      </c>
      <c r="M33" s="84"/>
    </row>
    <row r="34" spans="1:13" s="55" customFormat="1" ht="13.7" customHeight="1">
      <c r="A34" s="5" t="s">
        <v>127</v>
      </c>
      <c r="B34" s="56">
        <f t="shared" si="0"/>
        <v>18458.25575</v>
      </c>
      <c r="C34" s="54">
        <v>10723.923750000002</v>
      </c>
      <c r="D34" s="54">
        <v>853.88599999999997</v>
      </c>
      <c r="E34" s="54">
        <v>5551.8789999999999</v>
      </c>
      <c r="F34" s="54">
        <v>1328.567</v>
      </c>
      <c r="G34" s="54">
        <v>76.8065</v>
      </c>
      <c r="H34" s="57">
        <f t="shared" si="1"/>
        <v>18535.062249999999</v>
      </c>
      <c r="I34" s="54"/>
      <c r="J34" s="56">
        <v>18446.347750000001</v>
      </c>
      <c r="K34" s="54">
        <v>88.714499999999987</v>
      </c>
      <c r="L34" s="57">
        <f t="shared" si="2"/>
        <v>18535.062249999999</v>
      </c>
      <c r="M34" s="84"/>
    </row>
    <row r="35" spans="1:13" s="55" customFormat="1" ht="13.7" customHeight="1">
      <c r="A35" s="5" t="s">
        <v>128</v>
      </c>
      <c r="B35" s="56">
        <f t="shared" si="0"/>
        <v>18704.098250000003</v>
      </c>
      <c r="C35" s="54">
        <v>10819.759000000002</v>
      </c>
      <c r="D35" s="54">
        <v>882.46175000000005</v>
      </c>
      <c r="E35" s="54">
        <v>5659.12925</v>
      </c>
      <c r="F35" s="54">
        <v>1342.7482500000001</v>
      </c>
      <c r="G35" s="54">
        <v>77.518749999999997</v>
      </c>
      <c r="H35" s="57">
        <f t="shared" si="1"/>
        <v>18781.617000000002</v>
      </c>
      <c r="I35" s="54"/>
      <c r="J35" s="56">
        <v>18691.124500000002</v>
      </c>
      <c r="K35" s="54">
        <v>90.492500000000007</v>
      </c>
      <c r="L35" s="57">
        <f t="shared" si="2"/>
        <v>18781.617000000002</v>
      </c>
      <c r="M35" s="84"/>
    </row>
    <row r="36" spans="1:13" s="55" customFormat="1" ht="13.7" customHeight="1">
      <c r="A36" s="5" t="s">
        <v>129</v>
      </c>
      <c r="B36" s="56">
        <f t="shared" si="0"/>
        <v>18945.370499999997</v>
      </c>
      <c r="C36" s="54">
        <v>10921.12075</v>
      </c>
      <c r="D36" s="54">
        <v>907.60950000000003</v>
      </c>
      <c r="E36" s="54">
        <v>5756.7202500000003</v>
      </c>
      <c r="F36" s="54">
        <v>1359.92</v>
      </c>
      <c r="G36" s="54">
        <v>78.057749999999999</v>
      </c>
      <c r="H36" s="57">
        <f t="shared" si="1"/>
        <v>19023.428249999997</v>
      </c>
      <c r="I36" s="54"/>
      <c r="J36" s="56">
        <v>18935.982</v>
      </c>
      <c r="K36" s="54">
        <v>87.446249999999992</v>
      </c>
      <c r="L36" s="57">
        <f t="shared" si="2"/>
        <v>19023.428250000001</v>
      </c>
      <c r="M36" s="84"/>
    </row>
    <row r="37" spans="1:13" s="55" customFormat="1" ht="13.7" customHeight="1">
      <c r="A37" s="5" t="s">
        <v>130</v>
      </c>
      <c r="B37" s="56">
        <f t="shared" si="0"/>
        <v>19068.486249999998</v>
      </c>
      <c r="C37" s="54">
        <v>11019.827249999998</v>
      </c>
      <c r="D37" s="54">
        <v>925.71574999999996</v>
      </c>
      <c r="E37" s="54">
        <v>5749.0872500000005</v>
      </c>
      <c r="F37" s="54">
        <v>1373.856</v>
      </c>
      <c r="G37" s="54">
        <v>81.432749999999999</v>
      </c>
      <c r="H37" s="57">
        <f t="shared" si="1"/>
        <v>19149.918999999998</v>
      </c>
      <c r="I37" s="54"/>
      <c r="J37" s="56">
        <v>19066.007750000001</v>
      </c>
      <c r="K37" s="54">
        <v>83.911249999999995</v>
      </c>
      <c r="L37" s="57">
        <f t="shared" si="2"/>
        <v>19149.919000000002</v>
      </c>
      <c r="M37" s="84"/>
    </row>
    <row r="38" spans="1:13" s="55" customFormat="1" ht="13.7" customHeight="1">
      <c r="A38" s="5" t="s">
        <v>131</v>
      </c>
      <c r="B38" s="56">
        <f t="shared" si="0"/>
        <v>19290.337500000001</v>
      </c>
      <c r="C38" s="54">
        <v>11120.017000000002</v>
      </c>
      <c r="D38" s="54">
        <v>938.35124999999994</v>
      </c>
      <c r="E38" s="54">
        <v>5843.7485000000006</v>
      </c>
      <c r="F38" s="54">
        <v>1388.22075</v>
      </c>
      <c r="G38" s="54">
        <v>84.602249999999998</v>
      </c>
      <c r="H38" s="57">
        <f t="shared" si="1"/>
        <v>19374.939750000001</v>
      </c>
      <c r="I38" s="54"/>
      <c r="J38" s="56">
        <v>19286.731499999998</v>
      </c>
      <c r="K38" s="54">
        <v>88.208249999999992</v>
      </c>
      <c r="L38" s="57">
        <f t="shared" si="2"/>
        <v>19374.939749999998</v>
      </c>
      <c r="M38" s="84"/>
    </row>
    <row r="39" spans="1:13" s="55" customFormat="1" ht="13.7" customHeight="1">
      <c r="A39" s="5" t="s">
        <v>132</v>
      </c>
      <c r="B39" s="56">
        <f t="shared" si="0"/>
        <v>19337.703750000001</v>
      </c>
      <c r="C39" s="54">
        <v>11235.737500000001</v>
      </c>
      <c r="D39" s="54">
        <v>945.85399999999993</v>
      </c>
      <c r="E39" s="54">
        <v>5751.5814999999993</v>
      </c>
      <c r="F39" s="54">
        <v>1404.5307500000001</v>
      </c>
      <c r="G39" s="54">
        <v>88.14425</v>
      </c>
      <c r="H39" s="57">
        <f t="shared" si="1"/>
        <v>19425.848000000002</v>
      </c>
      <c r="I39" s="54"/>
      <c r="J39" s="56">
        <v>19332.149000000001</v>
      </c>
      <c r="K39" s="54">
        <v>93.699000000000012</v>
      </c>
      <c r="L39" s="57">
        <f t="shared" si="2"/>
        <v>19425.848000000002</v>
      </c>
      <c r="M39" s="84"/>
    </row>
    <row r="40" spans="1:13" s="55" customFormat="1" ht="13.7" customHeight="1">
      <c r="A40" s="5" t="s">
        <v>133</v>
      </c>
      <c r="B40" s="56">
        <f t="shared" si="0"/>
        <v>19473.842250000002</v>
      </c>
      <c r="C40" s="54">
        <v>11370.01175</v>
      </c>
      <c r="D40" s="54">
        <v>959.60750000000007</v>
      </c>
      <c r="E40" s="54">
        <v>5724.2922500000004</v>
      </c>
      <c r="F40" s="54">
        <v>1419.93075</v>
      </c>
      <c r="G40" s="54">
        <v>87.534000000000006</v>
      </c>
      <c r="H40" s="57">
        <f t="shared" si="1"/>
        <v>19561.376250000001</v>
      </c>
      <c r="I40" s="54"/>
      <c r="J40" s="56">
        <v>19472.825000000004</v>
      </c>
      <c r="K40" s="54">
        <v>88.551249999999996</v>
      </c>
      <c r="L40" s="57">
        <f t="shared" si="2"/>
        <v>19561.376250000005</v>
      </c>
      <c r="M40" s="84"/>
    </row>
    <row r="41" spans="1:13" s="55" customFormat="1" ht="13.7" customHeight="1">
      <c r="A41" s="5" t="s">
        <v>134</v>
      </c>
      <c r="B41" s="56">
        <f t="shared" si="0"/>
        <v>19649.755249999998</v>
      </c>
      <c r="C41" s="54">
        <v>11507.584000000001</v>
      </c>
      <c r="D41" s="54">
        <v>970.67499999999995</v>
      </c>
      <c r="E41" s="54">
        <v>5730.6754999999994</v>
      </c>
      <c r="F41" s="54">
        <v>1440.8207499999999</v>
      </c>
      <c r="G41" s="54">
        <v>92.248750000000001</v>
      </c>
      <c r="H41" s="57">
        <f t="shared" si="1"/>
        <v>19742.003999999997</v>
      </c>
      <c r="I41" s="54"/>
      <c r="J41" s="56">
        <v>19658.603749999998</v>
      </c>
      <c r="K41" s="54">
        <v>83.40025</v>
      </c>
      <c r="L41" s="57">
        <f t="shared" si="2"/>
        <v>19742.003999999997</v>
      </c>
      <c r="M41" s="84"/>
    </row>
    <row r="42" spans="1:13" s="55" customFormat="1" ht="13.7" customHeight="1">
      <c r="A42" s="5" t="s">
        <v>135</v>
      </c>
      <c r="B42" s="56">
        <f t="shared" si="0"/>
        <v>19881.982749999999</v>
      </c>
      <c r="C42" s="54">
        <v>11676.17525</v>
      </c>
      <c r="D42" s="54">
        <v>985.35775000000001</v>
      </c>
      <c r="E42" s="54">
        <v>5758.6280000000006</v>
      </c>
      <c r="F42" s="54">
        <v>1461.8217500000001</v>
      </c>
      <c r="G42" s="54">
        <v>98.021749999999997</v>
      </c>
      <c r="H42" s="57">
        <f t="shared" si="1"/>
        <v>19980.004499999999</v>
      </c>
      <c r="I42" s="54"/>
      <c r="J42" s="56">
        <v>19909.448249999998</v>
      </c>
      <c r="K42" s="54">
        <v>70.556249999999991</v>
      </c>
      <c r="L42" s="57">
        <f t="shared" si="2"/>
        <v>19980.004499999999</v>
      </c>
      <c r="M42" s="84"/>
    </row>
    <row r="43" spans="1:13" s="55" customFormat="1" ht="13.7" customHeight="1">
      <c r="A43" s="5" t="s">
        <v>136</v>
      </c>
      <c r="B43" s="56">
        <f t="shared" si="0"/>
        <v>20063.162249999998</v>
      </c>
      <c r="C43" s="54">
        <v>11832.57</v>
      </c>
      <c r="D43" s="54">
        <v>1007.49675</v>
      </c>
      <c r="E43" s="54">
        <v>5742.1440000000002</v>
      </c>
      <c r="F43" s="54">
        <v>1480.9515000000001</v>
      </c>
      <c r="G43" s="54">
        <v>103.83</v>
      </c>
      <c r="H43" s="57">
        <f t="shared" si="1"/>
        <v>20166.992249999999</v>
      </c>
      <c r="I43" s="54"/>
      <c r="J43" s="56">
        <v>20105.373</v>
      </c>
      <c r="K43" s="54">
        <v>61.619250000000001</v>
      </c>
      <c r="L43" s="57">
        <f t="shared" si="2"/>
        <v>20166.992249999999</v>
      </c>
      <c r="M43" s="84"/>
    </row>
    <row r="44" spans="1:13" s="55" customFormat="1" ht="13.7" customHeight="1">
      <c r="A44" s="5" t="s">
        <v>137</v>
      </c>
      <c r="B44" s="56">
        <f t="shared" si="0"/>
        <v>20266.305999999997</v>
      </c>
      <c r="C44" s="54">
        <v>12007.21925</v>
      </c>
      <c r="D44" s="54">
        <v>1013.8109999999999</v>
      </c>
      <c r="E44" s="54">
        <v>5743.9747499999994</v>
      </c>
      <c r="F44" s="54">
        <v>1501.3009999999999</v>
      </c>
      <c r="G44" s="54">
        <v>110.85925</v>
      </c>
      <c r="H44" s="57">
        <f t="shared" si="1"/>
        <v>20377.165249999998</v>
      </c>
      <c r="I44" s="54"/>
      <c r="J44" s="56">
        <v>20314.241999999998</v>
      </c>
      <c r="K44" s="54">
        <v>62.923249999999996</v>
      </c>
      <c r="L44" s="57">
        <f t="shared" si="2"/>
        <v>20377.165249999998</v>
      </c>
      <c r="M44" s="84"/>
    </row>
    <row r="45" spans="1:13" s="55" customFormat="1" ht="13.7" customHeight="1">
      <c r="A45" s="5" t="s">
        <v>138</v>
      </c>
      <c r="B45" s="56">
        <f t="shared" si="0"/>
        <v>20469.502249999998</v>
      </c>
      <c r="C45" s="54">
        <v>12168.83525</v>
      </c>
      <c r="D45" s="54">
        <v>1019.5374999999999</v>
      </c>
      <c r="E45" s="54">
        <v>5767.8189999999995</v>
      </c>
      <c r="F45" s="54">
        <v>1513.3105</v>
      </c>
      <c r="G45" s="54">
        <v>110.70099999999999</v>
      </c>
      <c r="H45" s="57">
        <f t="shared" si="1"/>
        <v>20580.203249999999</v>
      </c>
      <c r="I45" s="54"/>
      <c r="J45" s="56">
        <v>20517.037</v>
      </c>
      <c r="K45" s="54">
        <v>63.166249999999998</v>
      </c>
      <c r="L45" s="57">
        <f t="shared" si="2"/>
        <v>20580.203249999999</v>
      </c>
      <c r="M45" s="84"/>
    </row>
    <row r="46" spans="1:13" s="58" customFormat="1" ht="13.7" customHeight="1" thickBot="1">
      <c r="A46" s="6" t="s">
        <v>139</v>
      </c>
      <c r="B46" s="56">
        <f t="shared" si="0"/>
        <v>20642.799000000003</v>
      </c>
      <c r="C46" s="54">
        <v>12318.329750000001</v>
      </c>
      <c r="D46" s="54">
        <v>1041.14075</v>
      </c>
      <c r="E46" s="54">
        <v>5757.31675</v>
      </c>
      <c r="F46" s="54">
        <v>1526.0117499999999</v>
      </c>
      <c r="G46" s="54">
        <v>111.17449999999999</v>
      </c>
      <c r="H46" s="57">
        <f t="shared" si="1"/>
        <v>20753.973500000004</v>
      </c>
      <c r="I46" s="54"/>
      <c r="J46" s="56">
        <v>20688.934500000003</v>
      </c>
      <c r="K46" s="54">
        <v>65.039000000000001</v>
      </c>
      <c r="L46" s="57">
        <f t="shared" si="2"/>
        <v>20753.973500000004</v>
      </c>
      <c r="M46" s="85"/>
    </row>
    <row r="47" spans="1:13" s="58" customFormat="1" ht="13.7" customHeight="1">
      <c r="A47" s="5" t="s">
        <v>140</v>
      </c>
      <c r="B47" s="56">
        <f t="shared" si="0"/>
        <v>20788.9195</v>
      </c>
      <c r="C47" s="54">
        <v>12402.617250000001</v>
      </c>
      <c r="D47" s="54">
        <v>1045.6297500000001</v>
      </c>
      <c r="E47" s="54">
        <v>5808.0980000000009</v>
      </c>
      <c r="F47" s="54">
        <v>1532.5744999999999</v>
      </c>
      <c r="G47" s="54">
        <v>109.89175</v>
      </c>
      <c r="H47" s="57">
        <f t="shared" si="1"/>
        <v>20898.811249999999</v>
      </c>
      <c r="I47" s="54"/>
      <c r="J47" s="56">
        <v>20835.117750000001</v>
      </c>
      <c r="K47" s="54">
        <v>63.6935</v>
      </c>
      <c r="L47" s="57">
        <f t="shared" si="2"/>
        <v>20898.811250000002</v>
      </c>
    </row>
    <row r="48" spans="1:13" s="55" customFormat="1" ht="13.7" customHeight="1">
      <c r="A48" s="5" t="s">
        <v>141</v>
      </c>
      <c r="B48" s="56">
        <f t="shared" si="0"/>
        <v>20919.227750000002</v>
      </c>
      <c r="C48" s="54">
        <v>12469.37225</v>
      </c>
      <c r="D48" s="54">
        <v>1044.2515000000001</v>
      </c>
      <c r="E48" s="54">
        <v>5864.8140000000003</v>
      </c>
      <c r="F48" s="54">
        <v>1540.79</v>
      </c>
      <c r="G48" s="54">
        <v>109.422</v>
      </c>
      <c r="H48" s="57">
        <f t="shared" si="1"/>
        <v>21028.64975</v>
      </c>
      <c r="I48" s="54"/>
      <c r="J48" s="56">
        <v>20962.215499999998</v>
      </c>
      <c r="K48" s="54">
        <v>66.434250000000006</v>
      </c>
      <c r="L48" s="57">
        <f t="shared" si="2"/>
        <v>21028.649749999997</v>
      </c>
    </row>
    <row r="49" spans="1:21" s="55" customFormat="1" ht="13.7" customHeight="1" thickBot="1">
      <c r="A49" s="6" t="s">
        <v>142</v>
      </c>
      <c r="B49" s="56">
        <f t="shared" si="0"/>
        <v>20943.499250000001</v>
      </c>
      <c r="C49" s="54">
        <v>12449.496500000001</v>
      </c>
      <c r="D49" s="54">
        <v>1048.72</v>
      </c>
      <c r="E49" s="54">
        <v>5899.89725</v>
      </c>
      <c r="F49" s="54">
        <v>1545.3854999999999</v>
      </c>
      <c r="G49" s="54">
        <v>109.87125</v>
      </c>
      <c r="H49" s="57">
        <f t="shared" si="1"/>
        <v>21053.370500000001</v>
      </c>
      <c r="I49" s="86"/>
      <c r="J49" s="56">
        <v>20978.853499999997</v>
      </c>
      <c r="K49" s="54">
        <v>74.516999999999996</v>
      </c>
      <c r="L49" s="57">
        <f t="shared" si="2"/>
        <v>21053.370499999997</v>
      </c>
    </row>
    <row r="50" spans="1:21" s="58" customFormat="1" ht="13.7" customHeight="1">
      <c r="A50" s="5" t="s">
        <v>143</v>
      </c>
      <c r="B50" s="56">
        <f t="shared" si="0"/>
        <v>20933.502500000002</v>
      </c>
      <c r="C50" s="54">
        <v>12363.927250000001</v>
      </c>
      <c r="D50" s="54">
        <v>1034.2565</v>
      </c>
      <c r="E50" s="54">
        <v>5988.4247500000001</v>
      </c>
      <c r="F50" s="54">
        <v>1546.894</v>
      </c>
      <c r="G50" s="54">
        <v>107.23824999999999</v>
      </c>
      <c r="H50" s="57">
        <f t="shared" si="1"/>
        <v>21040.740750000001</v>
      </c>
      <c r="I50" s="86"/>
      <c r="J50" s="56">
        <v>20959.820749999999</v>
      </c>
      <c r="K50" s="54">
        <v>80.919999999999987</v>
      </c>
      <c r="L50" s="57">
        <f t="shared" si="2"/>
        <v>21040.740749999997</v>
      </c>
    </row>
    <row r="51" spans="1:21" s="58" customFormat="1" ht="13.7" customHeight="1" thickBot="1">
      <c r="A51" s="6" t="s">
        <v>144</v>
      </c>
      <c r="B51" s="56">
        <f t="shared" si="0"/>
        <v>20884.8465</v>
      </c>
      <c r="C51" s="54">
        <v>12261.934499999999</v>
      </c>
      <c r="D51" s="54">
        <v>1031.9342499999998</v>
      </c>
      <c r="E51" s="54">
        <v>6042.7910000000002</v>
      </c>
      <c r="F51" s="54">
        <v>1548.1867500000001</v>
      </c>
      <c r="G51" s="54">
        <v>107.4755</v>
      </c>
      <c r="H51" s="57">
        <f t="shared" si="1"/>
        <v>20992.322</v>
      </c>
      <c r="I51" s="86"/>
      <c r="J51" s="56">
        <v>20902.654999999999</v>
      </c>
      <c r="K51" s="54">
        <v>89.667000000000002</v>
      </c>
      <c r="L51" s="57">
        <f t="shared" si="2"/>
        <v>20992.322</v>
      </c>
    </row>
    <row r="52" spans="1:21" s="58" customFormat="1" ht="13.7" customHeight="1" thickBot="1">
      <c r="A52" s="6" t="s">
        <v>145</v>
      </c>
      <c r="B52" s="56">
        <f t="shared" si="0"/>
        <v>20913.784500000002</v>
      </c>
      <c r="C52" s="54">
        <v>12178.64675</v>
      </c>
      <c r="D52" s="54">
        <v>1043.4765</v>
      </c>
      <c r="E52" s="54">
        <v>6143.5870000000004</v>
      </c>
      <c r="F52" s="54">
        <v>1548.0742500000001</v>
      </c>
      <c r="G52" s="54">
        <v>107.24900000000001</v>
      </c>
      <c r="H52" s="57">
        <f t="shared" si="1"/>
        <v>21021.033500000001</v>
      </c>
      <c r="I52" s="86"/>
      <c r="J52" s="56">
        <v>20928.68175</v>
      </c>
      <c r="K52" s="54">
        <v>92.351749999999996</v>
      </c>
      <c r="L52" s="57">
        <f t="shared" si="2"/>
        <v>21021.033500000001</v>
      </c>
    </row>
    <row r="53" spans="1:21" s="55" customFormat="1" ht="13.7" customHeight="1" thickBot="1">
      <c r="A53" s="28" t="s">
        <v>146</v>
      </c>
      <c r="B53" s="59">
        <f t="shared" si="0"/>
        <v>20968.047999999999</v>
      </c>
      <c r="C53" s="54">
        <v>12186.569249999999</v>
      </c>
      <c r="D53" s="54">
        <v>1043.89525</v>
      </c>
      <c r="E53" s="54">
        <v>6185.0235000000002</v>
      </c>
      <c r="F53" s="54">
        <v>1552.56</v>
      </c>
      <c r="G53" s="54">
        <v>104.14100000000001</v>
      </c>
      <c r="H53" s="61">
        <f t="shared" si="1"/>
        <v>21072.188999999998</v>
      </c>
      <c r="I53" s="60"/>
      <c r="J53" s="56">
        <v>20981.99625</v>
      </c>
      <c r="K53" s="54">
        <v>90.192750000000004</v>
      </c>
      <c r="L53" s="61">
        <f t="shared" si="2"/>
        <v>21072.188999999998</v>
      </c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5" customFormat="1" ht="13.7" customHeight="1" thickBot="1">
      <c r="A54" s="98" t="s">
        <v>147</v>
      </c>
      <c r="B54" s="62">
        <f t="shared" si="0"/>
        <v>21116.16275</v>
      </c>
      <c r="C54" s="54">
        <v>12293.331999999999</v>
      </c>
      <c r="D54" s="54">
        <v>1048.3117500000001</v>
      </c>
      <c r="E54" s="54">
        <v>6214.5287500000004</v>
      </c>
      <c r="F54" s="54">
        <v>1559.9902500000001</v>
      </c>
      <c r="G54" s="54">
        <v>102.122</v>
      </c>
      <c r="H54" s="64">
        <f t="shared" si="1"/>
        <v>21218.284749999999</v>
      </c>
      <c r="I54" s="63"/>
      <c r="J54" s="56">
        <v>21126.953750000001</v>
      </c>
      <c r="K54" s="54">
        <v>91.331000000000003</v>
      </c>
      <c r="L54" s="64">
        <f t="shared" si="2"/>
        <v>21218.284749999999</v>
      </c>
    </row>
    <row r="55" spans="1:21" s="55" customFormat="1" ht="13.7" customHeight="1">
      <c r="A55" s="98" t="s">
        <v>148</v>
      </c>
      <c r="B55" s="65">
        <f t="shared" si="0"/>
        <v>21209.753500000003</v>
      </c>
      <c r="C55" s="54">
        <v>12375.501749999999</v>
      </c>
      <c r="D55" s="54">
        <v>1054.252</v>
      </c>
      <c r="E55" s="54">
        <v>6219.6530000000002</v>
      </c>
      <c r="F55" s="54">
        <v>1560.3467500000002</v>
      </c>
      <c r="G55" s="54">
        <v>100.68600000000001</v>
      </c>
      <c r="H55" s="67">
        <f t="shared" si="1"/>
        <v>21310.439500000004</v>
      </c>
      <c r="I55" s="66"/>
      <c r="J55" s="56">
        <v>21218.286</v>
      </c>
      <c r="K55" s="54">
        <v>92.153499999999994</v>
      </c>
      <c r="L55" s="67">
        <f t="shared" si="2"/>
        <v>21310.4395</v>
      </c>
    </row>
    <row r="56" spans="1:21" s="55" customFormat="1" ht="13.7" customHeight="1">
      <c r="A56" s="25" t="s">
        <v>149</v>
      </c>
      <c r="B56" s="54">
        <f t="shared" si="0"/>
        <v>21209.183499999999</v>
      </c>
      <c r="C56" s="54">
        <v>12449.383999999998</v>
      </c>
      <c r="D56" s="54">
        <v>1055.1592500000002</v>
      </c>
      <c r="E56" s="54">
        <v>6143.9962500000001</v>
      </c>
      <c r="F56" s="54">
        <v>1560.644</v>
      </c>
      <c r="G56" s="54">
        <v>97.632500000000007</v>
      </c>
      <c r="H56" s="54">
        <f t="shared" si="1"/>
        <v>21306.815999999999</v>
      </c>
      <c r="I56" s="54"/>
      <c r="J56" s="56">
        <v>21212.375250000001</v>
      </c>
      <c r="K56" s="54">
        <v>94.440749999999994</v>
      </c>
      <c r="L56" s="54">
        <f t="shared" si="2"/>
        <v>21306.816000000003</v>
      </c>
    </row>
    <row r="57" spans="1:21" s="55" customFormat="1" ht="13.7" customHeight="1">
      <c r="A57" s="48" t="s">
        <v>150</v>
      </c>
      <c r="B57" s="54">
        <f t="shared" si="0"/>
        <v>21118.6675</v>
      </c>
      <c r="C57" s="54">
        <v>12465.644</v>
      </c>
      <c r="D57" s="54">
        <v>1047.5867499999999</v>
      </c>
      <c r="E57" s="54">
        <v>6052.6765000000005</v>
      </c>
      <c r="F57" s="54">
        <v>1552.76025</v>
      </c>
      <c r="G57" s="54">
        <v>97.87</v>
      </c>
      <c r="H57" s="54">
        <f t="shared" si="1"/>
        <v>21216.537499999999</v>
      </c>
      <c r="I57" s="54"/>
      <c r="J57" s="56">
        <v>21114.135249999999</v>
      </c>
      <c r="K57" s="54">
        <v>102.40225000000001</v>
      </c>
      <c r="L57" s="54">
        <f t="shared" si="2"/>
        <v>21216.537499999999</v>
      </c>
    </row>
    <row r="58" spans="1:21" s="55" customFormat="1" ht="13.7" customHeight="1">
      <c r="A58" s="48" t="s">
        <v>151</v>
      </c>
      <c r="B58" s="54">
        <f t="shared" si="0"/>
        <v>20925.702250000002</v>
      </c>
      <c r="C58" s="54">
        <v>12416.147500000001</v>
      </c>
      <c r="D58" s="54">
        <v>1035.7942499999999</v>
      </c>
      <c r="E58" s="54">
        <v>5932.5057500000003</v>
      </c>
      <c r="F58" s="54">
        <v>1541.2547500000001</v>
      </c>
      <c r="G58" s="54">
        <v>97.571250000000006</v>
      </c>
      <c r="H58" s="54">
        <f t="shared" si="1"/>
        <v>21023.273500000003</v>
      </c>
      <c r="I58" s="54"/>
      <c r="J58" s="56">
        <v>20916.555500000002</v>
      </c>
      <c r="K58" s="54">
        <v>106.718</v>
      </c>
      <c r="L58" s="54">
        <f t="shared" si="2"/>
        <v>21023.273500000003</v>
      </c>
    </row>
    <row r="59" spans="1:21" s="55" customFormat="1" ht="13.7" customHeight="1">
      <c r="A59" s="25" t="s">
        <v>152</v>
      </c>
      <c r="B59" s="56">
        <f t="shared" si="0"/>
        <v>20721.141750000003</v>
      </c>
      <c r="C59" s="54">
        <v>12366.446750000001</v>
      </c>
      <c r="D59" s="54">
        <v>1023.0065</v>
      </c>
      <c r="E59" s="54">
        <v>5800.0687500000004</v>
      </c>
      <c r="F59" s="54">
        <v>1531.6197499999998</v>
      </c>
      <c r="G59" s="54">
        <v>96.712000000000003</v>
      </c>
      <c r="H59" s="57">
        <f t="shared" si="1"/>
        <v>20817.853750000002</v>
      </c>
      <c r="I59" s="54"/>
      <c r="J59" s="56">
        <v>20711.110500000003</v>
      </c>
      <c r="K59" s="54">
        <v>106.74325</v>
      </c>
      <c r="L59" s="57">
        <f t="shared" si="2"/>
        <v>20817.853750000002</v>
      </c>
    </row>
    <row r="60" spans="1:21" s="55" customFormat="1" ht="13.7" customHeight="1">
      <c r="A60" s="48" t="s">
        <v>153</v>
      </c>
      <c r="B60" s="54">
        <f t="shared" si="0"/>
        <v>20398.451000000001</v>
      </c>
      <c r="C60" s="54">
        <v>12228.298000000001</v>
      </c>
      <c r="D60" s="54">
        <v>1004.0267500000001</v>
      </c>
      <c r="E60" s="54">
        <v>5645.4192499999999</v>
      </c>
      <c r="F60" s="54">
        <v>1520.7070000000001</v>
      </c>
      <c r="G60" s="54">
        <v>97.072500000000005</v>
      </c>
      <c r="H60" s="54">
        <f t="shared" si="1"/>
        <v>20495.523499999999</v>
      </c>
      <c r="I60" s="54"/>
      <c r="J60" s="56">
        <v>20387.730000000003</v>
      </c>
      <c r="K60" s="54">
        <v>107.79350000000001</v>
      </c>
      <c r="L60" s="54">
        <f t="shared" si="2"/>
        <v>20495.523500000003</v>
      </c>
    </row>
    <row r="61" spans="1:21" s="55" customFormat="1" ht="13.7" customHeight="1">
      <c r="A61" s="25" t="s">
        <v>154</v>
      </c>
      <c r="B61" s="56">
        <f t="shared" si="0"/>
        <v>20169.416000000001</v>
      </c>
      <c r="C61" s="54">
        <v>12060.077000000001</v>
      </c>
      <c r="D61" s="54">
        <v>1005.1220000000001</v>
      </c>
      <c r="E61" s="54">
        <v>5590.9357499999996</v>
      </c>
      <c r="F61" s="54">
        <v>1513.28125</v>
      </c>
      <c r="G61" s="54">
        <v>96.133499999999998</v>
      </c>
      <c r="H61" s="57">
        <f t="shared" si="1"/>
        <v>20265.549500000001</v>
      </c>
      <c r="I61" s="54"/>
      <c r="J61" s="56">
        <v>20165.749500000002</v>
      </c>
      <c r="K61" s="54">
        <v>99.800000000000011</v>
      </c>
      <c r="L61" s="57">
        <f t="shared" si="2"/>
        <v>20265.549500000001</v>
      </c>
    </row>
    <row r="62" spans="1:21" ht="13.7" customHeight="1">
      <c r="A62" s="48" t="s">
        <v>155</v>
      </c>
      <c r="B62" s="54">
        <f t="shared" ref="B62" si="3">C62+D62+E62+F62</f>
        <v>19591.094249999998</v>
      </c>
      <c r="C62" s="54">
        <v>11840.177</v>
      </c>
      <c r="D62" s="54">
        <v>1008.48375</v>
      </c>
      <c r="E62" s="54">
        <v>5237.6810000000005</v>
      </c>
      <c r="F62" s="54">
        <v>1504.7525000000001</v>
      </c>
      <c r="G62" s="54">
        <v>94.70350000000002</v>
      </c>
      <c r="H62" s="54">
        <f t="shared" ref="H62" si="4">B62+G62</f>
        <v>19685.797749999998</v>
      </c>
      <c r="I62" s="54"/>
      <c r="J62" s="56">
        <v>19590.390750000002</v>
      </c>
      <c r="K62" s="54">
        <v>95.406999999999996</v>
      </c>
      <c r="L62" s="54">
        <f t="shared" ref="L62" si="5">K62+J62</f>
        <v>19685.797750000002</v>
      </c>
    </row>
    <row r="63" spans="1:21" ht="13.7" customHeight="1">
      <c r="A63" s="48" t="s">
        <v>156</v>
      </c>
      <c r="B63" s="54">
        <f t="shared" ref="B63" si="6">C63+D63+E63+F63</f>
        <v>19339.2405</v>
      </c>
      <c r="C63" s="54">
        <v>11647.19925</v>
      </c>
      <c r="D63" s="54">
        <v>1009.6817500000001</v>
      </c>
      <c r="E63" s="54">
        <v>5186.4780000000001</v>
      </c>
      <c r="F63" s="54">
        <v>1495.8815</v>
      </c>
      <c r="G63" s="54">
        <v>92.850000000000009</v>
      </c>
      <c r="H63" s="54">
        <f t="shared" ref="H63" si="7">B63+G63</f>
        <v>19432.090499999998</v>
      </c>
      <c r="I63" s="54"/>
      <c r="J63" s="56">
        <v>19337.846250000002</v>
      </c>
      <c r="K63" s="54">
        <v>94.244249999999994</v>
      </c>
      <c r="L63" s="54">
        <f t="shared" ref="L63" si="8">K63+J63</f>
        <v>19432.090500000002</v>
      </c>
    </row>
    <row r="64" spans="1:21" ht="13.7" customHeight="1">
      <c r="A64" s="102" t="s">
        <v>157</v>
      </c>
      <c r="B64" s="54">
        <f t="shared" ref="B64" si="9">C64+D64+E64+F64</f>
        <v>18828.353749999998</v>
      </c>
      <c r="C64" s="54">
        <v>11426.190999999999</v>
      </c>
      <c r="D64" s="54">
        <v>1007.7040000000001</v>
      </c>
      <c r="E64" s="54">
        <v>4913.4832500000002</v>
      </c>
      <c r="F64" s="54">
        <v>1480.9755</v>
      </c>
      <c r="G64" s="54">
        <v>89.531500000000008</v>
      </c>
      <c r="H64" s="54">
        <f t="shared" ref="H64" si="10">B64+G64</f>
        <v>18917.885249999999</v>
      </c>
      <c r="I64" s="54"/>
      <c r="J64" s="56">
        <v>18825.944750000002</v>
      </c>
      <c r="K64" s="54">
        <v>91.9405</v>
      </c>
      <c r="L64" s="54">
        <f t="shared" ref="L64" si="11">K64+J64</f>
        <v>18917.885250000003</v>
      </c>
    </row>
    <row r="65" spans="1:17" ht="13.7" customHeight="1">
      <c r="A65" s="48" t="s">
        <v>158</v>
      </c>
      <c r="B65" s="54">
        <f t="shared" ref="B65" si="12">C65+D65+E65+F65</f>
        <v>18841.100750000001</v>
      </c>
      <c r="C65" s="54">
        <v>11377.9715</v>
      </c>
      <c r="D65" s="54">
        <v>1012.49425</v>
      </c>
      <c r="E65" s="54">
        <v>4976.8330000000005</v>
      </c>
      <c r="F65" s="54">
        <v>1473.8020000000001</v>
      </c>
      <c r="G65" s="54">
        <v>87.753</v>
      </c>
      <c r="H65" s="54">
        <f t="shared" ref="H65" si="13">B65+G65</f>
        <v>18928.853750000002</v>
      </c>
      <c r="I65" s="54"/>
      <c r="J65" s="56">
        <v>18838.036250000001</v>
      </c>
      <c r="K65" s="54">
        <v>90.817499999999995</v>
      </c>
      <c r="L65" s="54">
        <f t="shared" ref="L65" si="14">K65+J65</f>
        <v>18928.853750000002</v>
      </c>
    </row>
    <row r="66" spans="1:17" ht="13.7" customHeight="1">
      <c r="A66" s="48" t="s">
        <v>159</v>
      </c>
      <c r="B66" s="54">
        <f t="shared" ref="B66" si="15">C66+D66+E66+F66</f>
        <v>18832.133750000001</v>
      </c>
      <c r="C66" s="54">
        <v>11304.77325</v>
      </c>
      <c r="D66" s="54">
        <v>1008.72975</v>
      </c>
      <c r="E66" s="54">
        <v>5060.7862499999992</v>
      </c>
      <c r="F66" s="54">
        <v>1457.8445000000002</v>
      </c>
      <c r="G66" s="54">
        <v>86.510750000000002</v>
      </c>
      <c r="H66" s="54">
        <f t="shared" ref="H66" si="16">B66+G66</f>
        <v>18918.644500000002</v>
      </c>
      <c r="I66" s="54"/>
      <c r="J66" s="56">
        <v>18829.246750000002</v>
      </c>
      <c r="K66" s="54">
        <v>89.397750000000002</v>
      </c>
      <c r="L66" s="54">
        <f t="shared" ref="L66" si="17">K66+J66</f>
        <v>18918.644500000002</v>
      </c>
    </row>
    <row r="67" spans="1:17" ht="13.7" customHeight="1">
      <c r="A67" s="48" t="s">
        <v>160</v>
      </c>
      <c r="B67" s="54">
        <f t="shared" ref="B67" si="18">C67+D67+E67+F67</f>
        <v>18849.866750000001</v>
      </c>
      <c r="C67" s="54">
        <v>11264.054250000001</v>
      </c>
      <c r="D67" s="54">
        <v>1001.8667499999999</v>
      </c>
      <c r="E67" s="54">
        <v>5138.5625</v>
      </c>
      <c r="F67" s="54">
        <v>1445.3832499999999</v>
      </c>
      <c r="G67" s="54">
        <v>85.714250000000007</v>
      </c>
      <c r="H67" s="54">
        <f t="shared" ref="H67" si="19">B67+G67</f>
        <v>18935.581000000002</v>
      </c>
      <c r="I67" s="54"/>
      <c r="J67" s="56">
        <v>18844.954750000001</v>
      </c>
      <c r="K67" s="54">
        <v>90.626249999999999</v>
      </c>
      <c r="L67" s="54">
        <f t="shared" ref="L67" si="20">K67+J67</f>
        <v>18935.581000000002</v>
      </c>
      <c r="M67" s="96"/>
      <c r="N67" s="96"/>
      <c r="O67" s="96"/>
      <c r="P67" s="96"/>
      <c r="Q67" s="96"/>
    </row>
    <row r="68" spans="1:17" ht="13.7" customHeight="1">
      <c r="A68" s="48" t="s">
        <v>161</v>
      </c>
      <c r="B68" s="54">
        <f t="shared" ref="B68" si="21">C68+D68+E68+F68</f>
        <v>19051.785250000001</v>
      </c>
      <c r="C68" s="54">
        <v>11258.939</v>
      </c>
      <c r="D68" s="54">
        <v>1039.3892499999999</v>
      </c>
      <c r="E68" s="54">
        <v>5320.6644999999999</v>
      </c>
      <c r="F68" s="54">
        <v>1432.7925</v>
      </c>
      <c r="G68" s="54">
        <v>84.153999999999996</v>
      </c>
      <c r="H68" s="54">
        <f t="shared" ref="H68" si="22">B68+G68</f>
        <v>19135.939249999999</v>
      </c>
      <c r="I68" s="54"/>
      <c r="J68" s="56">
        <v>19048.372500000001</v>
      </c>
      <c r="K68" s="54">
        <v>87.566749999999999</v>
      </c>
      <c r="L68" s="54">
        <f t="shared" ref="L68" si="23">K68+J68</f>
        <v>19135.939250000003</v>
      </c>
    </row>
    <row r="69" spans="1:17" ht="13.7" customHeight="1">
      <c r="A69" s="48" t="s">
        <v>162</v>
      </c>
      <c r="B69" s="54">
        <f t="shared" ref="B69" si="24">C69+D69+E69+F69</f>
        <v>18968.581249999999</v>
      </c>
      <c r="C69" s="54">
        <v>11298.992249999999</v>
      </c>
      <c r="D69" s="54">
        <v>1014.4784999999999</v>
      </c>
      <c r="E69" s="54">
        <v>5216.6530000000002</v>
      </c>
      <c r="F69" s="54">
        <v>1438.4575</v>
      </c>
      <c r="G69" s="54">
        <v>82.593750000000014</v>
      </c>
      <c r="H69" s="54">
        <f t="shared" ref="H69" si="25">B69+G69</f>
        <v>19051.174999999999</v>
      </c>
      <c r="I69" s="54"/>
      <c r="J69" s="56">
        <v>18969.339250000005</v>
      </c>
      <c r="K69" s="54">
        <v>81.83574999999999</v>
      </c>
      <c r="L69" s="54">
        <f t="shared" ref="L69" si="26">K69+J69</f>
        <v>19051.175000000003</v>
      </c>
    </row>
    <row r="70" spans="1:17" ht="13.7" customHeight="1">
      <c r="A70" s="25" t="s">
        <v>163</v>
      </c>
      <c r="B70" s="54">
        <f t="shared" ref="B70" si="27">C70+D70+E70+F70</f>
        <v>19150.311750000001</v>
      </c>
      <c r="C70" s="54">
        <v>11354.387500000001</v>
      </c>
      <c r="D70" s="54">
        <v>1003.49825</v>
      </c>
      <c r="E70" s="54">
        <v>5343.9907499999999</v>
      </c>
      <c r="F70" s="54">
        <v>1448.43525</v>
      </c>
      <c r="G70" s="54">
        <v>80.768500000000003</v>
      </c>
      <c r="H70" s="54">
        <f t="shared" ref="H70" si="28">B70+G70</f>
        <v>19231.080249999999</v>
      </c>
      <c r="I70" s="54"/>
      <c r="J70" s="54">
        <v>19155.449500000002</v>
      </c>
      <c r="K70" s="54">
        <v>75.630750000000006</v>
      </c>
      <c r="L70" s="54">
        <f t="shared" ref="L70" si="29">K70+J70</f>
        <v>19231.080250000003</v>
      </c>
    </row>
    <row r="71" spans="1:17" ht="13.7" customHeight="1">
      <c r="A71" s="48" t="s">
        <v>164</v>
      </c>
      <c r="B71" s="54">
        <f t="shared" ref="B71" si="30">C71+D71+E71+F71</f>
        <v>19280.531750000002</v>
      </c>
      <c r="C71" s="54">
        <v>11460.08475</v>
      </c>
      <c r="D71" s="54">
        <v>991.08199999999999</v>
      </c>
      <c r="E71" s="54">
        <v>5367.4092500000006</v>
      </c>
      <c r="F71" s="54">
        <v>1461.9557500000001</v>
      </c>
      <c r="G71" s="54">
        <v>83.235249999999994</v>
      </c>
      <c r="H71" s="54">
        <f t="shared" ref="H71" si="31">B71+G71</f>
        <v>19363.767000000003</v>
      </c>
      <c r="I71" s="54"/>
      <c r="J71" s="54">
        <v>19298.106749999999</v>
      </c>
      <c r="K71" s="54">
        <v>65.660250000000005</v>
      </c>
      <c r="L71" s="54">
        <f t="shared" ref="L71" si="32">K71+J71</f>
        <v>19363.767</v>
      </c>
    </row>
    <row r="72" spans="1:17" ht="13.7" customHeight="1">
      <c r="A72" s="48" t="s">
        <v>165</v>
      </c>
      <c r="B72" s="54">
        <f t="shared" ref="B72" si="33">C72+D72+E72+F72</f>
        <v>19087.782500000005</v>
      </c>
      <c r="C72" s="54">
        <v>11547.063750000001</v>
      </c>
      <c r="D72" s="54">
        <v>949.49624999999992</v>
      </c>
      <c r="E72" s="54">
        <v>5120.3310000000001</v>
      </c>
      <c r="F72" s="54">
        <v>1470.8915</v>
      </c>
      <c r="G72" s="54">
        <v>82.381749999999997</v>
      </c>
      <c r="H72" s="54">
        <f t="shared" ref="H72" si="34">B72+G72</f>
        <v>19170.164250000005</v>
      </c>
      <c r="I72" s="54"/>
      <c r="J72" s="54">
        <v>19108.884000000002</v>
      </c>
      <c r="K72" s="54">
        <v>61.280249999999995</v>
      </c>
      <c r="L72" s="54">
        <f t="shared" ref="L72" si="35">K72+J72</f>
        <v>19170.164250000002</v>
      </c>
    </row>
    <row r="73" spans="1:17" ht="13.7" customHeight="1">
      <c r="A73" s="48" t="s">
        <v>166</v>
      </c>
      <c r="B73" s="54">
        <f t="shared" ref="B73" si="36">C73+D73+E73+F73</f>
        <v>19242.402000000002</v>
      </c>
      <c r="C73" s="54">
        <v>11664.578250000002</v>
      </c>
      <c r="D73" s="54">
        <v>957.74324999999999</v>
      </c>
      <c r="E73" s="54">
        <v>5147.6375000000007</v>
      </c>
      <c r="F73" s="54">
        <v>1472.443</v>
      </c>
      <c r="G73" s="54">
        <v>83.182999999999993</v>
      </c>
      <c r="H73" s="54">
        <f t="shared" ref="H73" si="37">B73+G73</f>
        <v>19325.585000000003</v>
      </c>
      <c r="I73" s="54"/>
      <c r="J73" s="54">
        <v>19267.068500000001</v>
      </c>
      <c r="K73" s="54">
        <v>58.516500000000001</v>
      </c>
      <c r="L73" s="54">
        <f t="shared" ref="L73" si="38">K73+J73</f>
        <v>19325.585000000003</v>
      </c>
    </row>
    <row r="74" spans="1:17" s="96" customFormat="1" ht="13.7" customHeight="1">
      <c r="A74" s="48" t="s">
        <v>167</v>
      </c>
      <c r="B74" s="54">
        <f t="shared" ref="B74" si="39">C74+D74+E74+F74</f>
        <v>19406.289000000001</v>
      </c>
      <c r="C74" s="54">
        <v>11838.3295</v>
      </c>
      <c r="D74" s="54">
        <v>956.61725000000001</v>
      </c>
      <c r="E74" s="54">
        <v>5139.2250000000004</v>
      </c>
      <c r="F74" s="54">
        <v>1472.11725</v>
      </c>
      <c r="G74" s="54">
        <v>84.360500000000002</v>
      </c>
      <c r="H74" s="54">
        <f t="shared" ref="H74" si="40">B74+G74</f>
        <v>19490.6495</v>
      </c>
      <c r="I74" s="54"/>
      <c r="J74" s="54">
        <v>19436.239249999999</v>
      </c>
      <c r="K74" s="54">
        <v>54.410250000000005</v>
      </c>
      <c r="L74" s="54">
        <f t="shared" ref="L74" si="41">K74+J74</f>
        <v>19490.6495</v>
      </c>
    </row>
    <row r="75" spans="1:17" ht="13.7" customHeight="1">
      <c r="A75" s="48" t="s">
        <v>168</v>
      </c>
      <c r="B75" s="54">
        <f t="shared" ref="B75" si="42">C75+D75+E75+F75</f>
        <v>19451.719499999999</v>
      </c>
      <c r="C75" s="54">
        <v>11963.8675</v>
      </c>
      <c r="D75" s="54">
        <v>960.67524999999989</v>
      </c>
      <c r="E75" s="54">
        <v>5061.1054999999997</v>
      </c>
      <c r="F75" s="54">
        <v>1466.07125</v>
      </c>
      <c r="G75" s="54">
        <v>81.236999999999995</v>
      </c>
      <c r="H75" s="54">
        <f t="shared" ref="H75" si="43">B75+G75</f>
        <v>19532.9565</v>
      </c>
      <c r="I75" s="54"/>
      <c r="J75" s="54">
        <v>19481.740249999999</v>
      </c>
      <c r="K75" s="54">
        <v>51.216250000000002</v>
      </c>
      <c r="L75" s="54">
        <f t="shared" ref="L75" si="44">K75+J75</f>
        <v>19532.9565</v>
      </c>
    </row>
    <row r="76" spans="1:17" ht="13.7" customHeight="1">
      <c r="A76" s="48" t="s">
        <v>169</v>
      </c>
      <c r="B76" s="54">
        <f t="shared" ref="B76" si="45">C76+D76+E76+F76</f>
        <v>19601.57</v>
      </c>
      <c r="C76" s="54">
        <v>12103.3035</v>
      </c>
      <c r="D76" s="54">
        <v>959.99700000000007</v>
      </c>
      <c r="E76" s="54">
        <v>5078.8874999999998</v>
      </c>
      <c r="F76" s="54">
        <v>1459.3819999999998</v>
      </c>
      <c r="G76" s="54">
        <v>82.19550000000001</v>
      </c>
      <c r="H76" s="54">
        <f t="shared" ref="H76" si="46">B76+G76</f>
        <v>19683.765500000001</v>
      </c>
      <c r="I76" s="54"/>
      <c r="J76" s="54">
        <v>19637.840749999996</v>
      </c>
      <c r="K76" s="54">
        <v>45.924750000000003</v>
      </c>
      <c r="L76" s="54">
        <f t="shared" ref="L76" si="47">K76+J76</f>
        <v>19683.765499999994</v>
      </c>
    </row>
    <row r="77" spans="1:17" ht="13.7" customHeight="1">
      <c r="A77" s="48" t="s">
        <v>170</v>
      </c>
      <c r="B77" s="54">
        <f t="shared" ref="B77" si="48">C77+D77+E77+F77</f>
        <v>19726.127250000001</v>
      </c>
      <c r="C77" s="54">
        <v>12228.41</v>
      </c>
      <c r="D77" s="54">
        <v>948.92425000000003</v>
      </c>
      <c r="E77" s="54">
        <v>5089.8514999999998</v>
      </c>
      <c r="F77" s="54">
        <v>1458.9414999999999</v>
      </c>
      <c r="G77" s="54">
        <v>85.133499999999998</v>
      </c>
      <c r="H77" s="54">
        <f t="shared" ref="H77" si="49">B77+G77</f>
        <v>19811.260750000001</v>
      </c>
      <c r="I77" s="54"/>
      <c r="J77" s="54">
        <v>19766.80875</v>
      </c>
      <c r="K77" s="54">
        <v>44.451999999999998</v>
      </c>
      <c r="L77" s="54">
        <f t="shared" ref="L77" si="50">K77+J77</f>
        <v>19811.260750000001</v>
      </c>
    </row>
    <row r="78" spans="1:17" ht="13.7" customHeight="1">
      <c r="A78" s="48" t="s">
        <v>171</v>
      </c>
      <c r="B78" s="54">
        <f t="shared" ref="B78" si="51">C78+D78+E78+F78</f>
        <v>19870.634249999999</v>
      </c>
      <c r="C78" s="54">
        <v>12347.90725</v>
      </c>
      <c r="D78" s="54">
        <v>938.35825</v>
      </c>
      <c r="E78" s="54">
        <v>5124.0694999999996</v>
      </c>
      <c r="F78" s="54">
        <v>1460.2992499999998</v>
      </c>
      <c r="G78" s="54">
        <v>88.524250000000009</v>
      </c>
      <c r="H78" s="54">
        <f t="shared" ref="H78" si="52">B78+G78</f>
        <v>19959.158499999998</v>
      </c>
      <c r="I78" s="54"/>
      <c r="J78" s="54">
        <v>19915.824499999999</v>
      </c>
      <c r="K78" s="54">
        <v>43.334000000000003</v>
      </c>
      <c r="L78" s="54">
        <f t="shared" ref="L78" si="53">K78+J78</f>
        <v>19959.158499999998</v>
      </c>
    </row>
    <row r="79" spans="1:17" ht="13.7" customHeight="1">
      <c r="A79" s="48" t="s">
        <v>175</v>
      </c>
      <c r="B79" s="54">
        <f t="shared" ref="B79" si="54">C79+D79+E79+F79</f>
        <v>20049.883749999997</v>
      </c>
      <c r="C79" s="54">
        <v>12484.34425</v>
      </c>
      <c r="D79" s="54">
        <v>926.0440000000001</v>
      </c>
      <c r="E79" s="54">
        <v>5169.9889999999996</v>
      </c>
      <c r="F79" s="54">
        <v>1469.5065</v>
      </c>
      <c r="G79" s="54">
        <v>91.899500000000003</v>
      </c>
      <c r="H79" s="54">
        <f t="shared" ref="H79" si="55">B79+G79</f>
        <v>20141.783249999997</v>
      </c>
      <c r="I79" s="54"/>
      <c r="J79" s="54">
        <v>20101.034749999999</v>
      </c>
      <c r="K79" s="54">
        <v>40.7485</v>
      </c>
      <c r="L79" s="54">
        <f t="shared" ref="L79" si="56">K79+J79</f>
        <v>20141.78325</v>
      </c>
    </row>
    <row r="80" spans="1:17" s="96" customFormat="1" ht="13.7" customHeight="1">
      <c r="A80" s="48" t="s">
        <v>176</v>
      </c>
      <c r="B80" s="54">
        <f t="shared" ref="B80" si="57">C80+D80+E80+F80</f>
        <v>20303.36375</v>
      </c>
      <c r="C80" s="54">
        <v>12683.419750000001</v>
      </c>
      <c r="D80" s="54">
        <v>911.85050000000001</v>
      </c>
      <c r="E80" s="54">
        <v>5223.8679999999995</v>
      </c>
      <c r="F80" s="54">
        <v>1484.2255</v>
      </c>
      <c r="G80" s="54">
        <v>95.948750000000004</v>
      </c>
      <c r="H80" s="54">
        <f t="shared" ref="H80" si="58">B80+G80</f>
        <v>20399.3125</v>
      </c>
      <c r="I80" s="54"/>
      <c r="J80" s="54">
        <v>20355.623</v>
      </c>
      <c r="K80" s="54">
        <v>43.689499999999995</v>
      </c>
      <c r="L80" s="54">
        <f t="shared" ref="L80" si="59">K80+J80</f>
        <v>20399.3125</v>
      </c>
    </row>
    <row r="81" spans="1:13" ht="13.7" customHeight="1">
      <c r="A81" s="48" t="s">
        <v>177</v>
      </c>
      <c r="B81" s="54">
        <f t="shared" ref="B81" si="60">C81+D81+E81+F81</f>
        <v>20524.735249999998</v>
      </c>
      <c r="C81" s="54">
        <v>12857.948249999999</v>
      </c>
      <c r="D81" s="54">
        <v>927.00949999999989</v>
      </c>
      <c r="E81" s="54">
        <v>5234.9120000000003</v>
      </c>
      <c r="F81" s="54">
        <v>1504.8654999999999</v>
      </c>
      <c r="G81" s="54">
        <v>99.53125</v>
      </c>
      <c r="H81" s="54">
        <f t="shared" ref="H81" si="61">B81+G81</f>
        <v>20624.266499999998</v>
      </c>
      <c r="I81" s="54"/>
      <c r="J81" s="54">
        <v>20579.850249999996</v>
      </c>
      <c r="K81" s="54">
        <v>44.416249999999991</v>
      </c>
      <c r="L81" s="54">
        <f t="shared" ref="L81" si="62">K81+J81</f>
        <v>20624.266499999994</v>
      </c>
    </row>
    <row r="82" spans="1:13" ht="13.7" customHeight="1">
      <c r="A82" s="48" t="s">
        <v>178</v>
      </c>
      <c r="B82" s="54">
        <f t="shared" ref="B82" si="63">C82+D82+E82+F82</f>
        <v>20797.164250000002</v>
      </c>
      <c r="C82" s="54">
        <v>13086.241249999999</v>
      </c>
      <c r="D82" s="54">
        <v>936.49849999999992</v>
      </c>
      <c r="E82" s="54">
        <v>5244.3505000000005</v>
      </c>
      <c r="F82" s="54">
        <v>1530.0739999999998</v>
      </c>
      <c r="G82" s="54">
        <v>101.71775</v>
      </c>
      <c r="H82" s="54">
        <f t="shared" ref="H82" si="64">B82+G82</f>
        <v>20898.882000000001</v>
      </c>
      <c r="I82" s="54"/>
      <c r="J82" s="54">
        <v>20854.749249999997</v>
      </c>
      <c r="K82" s="54">
        <v>44.132750000000001</v>
      </c>
      <c r="L82" s="54">
        <f t="shared" ref="L82" si="65">K82+J82</f>
        <v>20898.881999999998</v>
      </c>
    </row>
    <row r="83" spans="1:13" ht="13.7" customHeight="1">
      <c r="A83" s="48" t="s">
        <v>179</v>
      </c>
      <c r="B83" s="54">
        <f t="shared" ref="B83" si="66">C83+D83+E83+F83</f>
        <v>21075.876499999998</v>
      </c>
      <c r="C83" s="54">
        <v>13338.5635</v>
      </c>
      <c r="D83" s="54">
        <v>944.6077499999999</v>
      </c>
      <c r="E83" s="54">
        <v>5238.0477499999997</v>
      </c>
      <c r="F83" s="54">
        <v>1554.6574999999998</v>
      </c>
      <c r="G83" s="54">
        <v>104.643</v>
      </c>
      <c r="H83" s="54">
        <f t="shared" ref="H83" si="67">B83+G83</f>
        <v>21180.519499999999</v>
      </c>
      <c r="I83" s="54"/>
      <c r="J83" s="54">
        <v>21132.895249999998</v>
      </c>
      <c r="K83" s="54">
        <v>47.624249999999996</v>
      </c>
      <c r="L83" s="54">
        <f t="shared" ref="L83" si="68">K83+J83</f>
        <v>21180.519499999999</v>
      </c>
    </row>
    <row r="84" spans="1:13" ht="13.7" customHeight="1">
      <c r="A84" s="48" t="s">
        <v>180</v>
      </c>
      <c r="B84" s="54">
        <f t="shared" ref="B84" si="69">C84+D84+E84+F84</f>
        <v>21524.328750000001</v>
      </c>
      <c r="C84" s="54">
        <v>13640.654500000001</v>
      </c>
      <c r="D84" s="54">
        <v>953.93274999999994</v>
      </c>
      <c r="E84" s="54">
        <v>5346.4957499999991</v>
      </c>
      <c r="F84" s="54">
        <v>1583.24575</v>
      </c>
      <c r="G84" s="54">
        <v>108.14575000000001</v>
      </c>
      <c r="H84" s="54">
        <f t="shared" ref="H84" si="70">B84+G84</f>
        <v>21632.4745</v>
      </c>
      <c r="I84" s="54"/>
      <c r="J84" s="54">
        <v>21585.159749999999</v>
      </c>
      <c r="K84" s="54">
        <v>47.314750000000004</v>
      </c>
      <c r="L84" s="54">
        <f t="shared" ref="L84" si="71">K84+J84</f>
        <v>21632.4745</v>
      </c>
    </row>
    <row r="85" spans="1:13" ht="13.7" customHeight="1">
      <c r="A85" s="48" t="s">
        <v>181</v>
      </c>
      <c r="B85" s="54">
        <f t="shared" ref="B85" si="72">C85+D85+E85+F85</f>
        <v>21745.745749999998</v>
      </c>
      <c r="C85" s="54">
        <v>13866.174750000002</v>
      </c>
      <c r="D85" s="54">
        <v>960.71199999999999</v>
      </c>
      <c r="E85" s="54">
        <v>5325.93325</v>
      </c>
      <c r="F85" s="54">
        <v>1592.9257500000001</v>
      </c>
      <c r="G85" s="54">
        <v>108.29950000000001</v>
      </c>
      <c r="H85" s="54">
        <f t="shared" ref="H85" si="73">B85+G85</f>
        <v>21854.045249999999</v>
      </c>
      <c r="I85" s="54"/>
      <c r="J85" s="54">
        <v>21803.715499999998</v>
      </c>
      <c r="K85" s="54">
        <v>50.329750000000004</v>
      </c>
      <c r="L85" s="54">
        <f t="shared" ref="L85" si="74">K85+J85</f>
        <v>21854.045249999999</v>
      </c>
      <c r="M85" s="96"/>
    </row>
    <row r="86" spans="1:13" ht="13.7" customHeight="1">
      <c r="A86" s="48" t="s">
        <v>182</v>
      </c>
      <c r="B86" s="54">
        <f t="shared" ref="B86" si="75">C86+D86+E86+F86</f>
        <v>22006.050499999998</v>
      </c>
      <c r="C86" s="54">
        <v>14131.695250000001</v>
      </c>
      <c r="D86" s="54">
        <v>967.44299999999998</v>
      </c>
      <c r="E86" s="54">
        <v>5299.7249999999995</v>
      </c>
      <c r="F86" s="54">
        <v>1607.1872499999999</v>
      </c>
      <c r="G86" s="54">
        <v>108.58</v>
      </c>
      <c r="H86" s="54">
        <f t="shared" ref="H86" si="76">B86+G86</f>
        <v>22114.630499999999</v>
      </c>
      <c r="I86" s="54"/>
      <c r="J86" s="54">
        <v>22061.917750000001</v>
      </c>
      <c r="K86" s="54">
        <v>52.71275</v>
      </c>
      <c r="L86" s="54">
        <f t="shared" ref="L86" si="77">K86+J86</f>
        <v>22114.630499999999</v>
      </c>
      <c r="M86" s="96"/>
    </row>
    <row r="87" spans="1:13" s="96" customFormat="1" ht="13.7" customHeight="1">
      <c r="A87" s="48" t="s">
        <v>183</v>
      </c>
      <c r="B87" s="54">
        <f t="shared" ref="B87" si="78">C87+D87+E87+F87</f>
        <v>22252.205999999998</v>
      </c>
      <c r="C87" s="54">
        <v>14360.937749999999</v>
      </c>
      <c r="D87" s="54">
        <v>976.47850000000005</v>
      </c>
      <c r="E87" s="54">
        <v>5300.2547500000001</v>
      </c>
      <c r="F87" s="54">
        <v>1614.5350000000001</v>
      </c>
      <c r="G87" s="54">
        <v>108.21425000000001</v>
      </c>
      <c r="H87" s="54">
        <f t="shared" ref="H87" si="79">B87+G87</f>
        <v>22360.420249999999</v>
      </c>
      <c r="I87" s="54"/>
      <c r="J87" s="54">
        <v>22308.367749999998</v>
      </c>
      <c r="K87" s="54">
        <v>52.052500000000002</v>
      </c>
      <c r="L87" s="54">
        <f t="shared" ref="L87" si="80">K87+J87</f>
        <v>22360.420249999999</v>
      </c>
    </row>
    <row r="88" spans="1:13" ht="13.7" customHeight="1">
      <c r="A88" s="25" t="s">
        <v>184</v>
      </c>
      <c r="B88" s="56">
        <f t="shared" ref="B88" si="81">C88+D88+E88+F88</f>
        <v>22695.720499999999</v>
      </c>
      <c r="C88" s="56">
        <v>14618.15575</v>
      </c>
      <c r="D88" s="56">
        <v>992.63049999999998</v>
      </c>
      <c r="E88" s="56">
        <v>5458.7877499999995</v>
      </c>
      <c r="F88" s="56">
        <v>1626.1465000000001</v>
      </c>
      <c r="G88" s="56">
        <v>106.80475</v>
      </c>
      <c r="H88" s="56">
        <f t="shared" ref="H88" si="82">B88+G88</f>
        <v>22802.525249999999</v>
      </c>
      <c r="I88" s="54"/>
      <c r="J88" s="54">
        <v>22750.609249999998</v>
      </c>
      <c r="K88" s="56">
        <v>51.915999999999997</v>
      </c>
      <c r="L88" s="56">
        <f t="shared" ref="L88" si="83">K88+J88</f>
        <v>22802.525249999999</v>
      </c>
    </row>
    <row r="89" spans="1:13" ht="13.7" customHeight="1">
      <c r="A89" s="48" t="s">
        <v>185</v>
      </c>
      <c r="B89" s="54">
        <f t="shared" ref="B89:B90" si="84">C89+D89+E89+F89</f>
        <v>22935.575499999999</v>
      </c>
      <c r="C89" s="54">
        <v>14804.187250000001</v>
      </c>
      <c r="D89" s="54">
        <v>989.40975000000003</v>
      </c>
      <c r="E89" s="54">
        <v>5504.7894999999999</v>
      </c>
      <c r="F89" s="54">
        <v>1637.1889999999999</v>
      </c>
      <c r="G89" s="54">
        <v>106.003</v>
      </c>
      <c r="H89" s="54">
        <f t="shared" ref="H89:H90" si="85">B89+G89</f>
        <v>23041.5785</v>
      </c>
      <c r="I89" s="54"/>
      <c r="J89" s="54">
        <v>22989.921000000002</v>
      </c>
      <c r="K89" s="54">
        <v>51.657499999999999</v>
      </c>
      <c r="L89" s="54">
        <f t="shared" ref="L89:L90" si="86">K89+J89</f>
        <v>23041.578500000003</v>
      </c>
    </row>
    <row r="90" spans="1:13" ht="13.7" customHeight="1">
      <c r="A90" s="48" t="s">
        <v>186</v>
      </c>
      <c r="B90" s="54">
        <f t="shared" si="84"/>
        <v>23187.8645</v>
      </c>
      <c r="C90" s="54">
        <v>14994.96875</v>
      </c>
      <c r="D90" s="54">
        <v>986.58875</v>
      </c>
      <c r="E90" s="54">
        <v>5555.7719999999999</v>
      </c>
      <c r="F90" s="54">
        <v>1650.5349999999999</v>
      </c>
      <c r="G90" s="54">
        <v>106.979</v>
      </c>
      <c r="H90" s="54">
        <f t="shared" si="85"/>
        <v>23294.843499999999</v>
      </c>
      <c r="I90" s="54"/>
      <c r="J90" s="54">
        <v>23245.08725</v>
      </c>
      <c r="K90" s="54">
        <v>49.756250000000001</v>
      </c>
      <c r="L90" s="54">
        <f t="shared" si="86"/>
        <v>23294.843499999999</v>
      </c>
    </row>
    <row r="91" spans="1:13" ht="13.7" customHeight="1" thickBot="1">
      <c r="A91" s="103" t="s">
        <v>188</v>
      </c>
      <c r="B91" s="90">
        <f t="shared" ref="B91" si="87">C91+D91+E91+F91</f>
        <v>23451.397250000002</v>
      </c>
      <c r="C91" s="90">
        <v>15178.762500000001</v>
      </c>
      <c r="D91" s="90">
        <v>987.70500000000004</v>
      </c>
      <c r="E91" s="90">
        <v>5619.5117499999997</v>
      </c>
      <c r="F91" s="90">
        <v>1665.4179999999999</v>
      </c>
      <c r="G91" s="90">
        <v>108.1665</v>
      </c>
      <c r="H91" s="90">
        <f t="shared" ref="H91" si="88">B91+G91</f>
        <v>23559.563750000001</v>
      </c>
      <c r="I91" s="54"/>
      <c r="J91" s="91">
        <v>23509.772499999999</v>
      </c>
      <c r="K91" s="90">
        <v>49.791249999999998</v>
      </c>
      <c r="L91" s="90">
        <f t="shared" ref="L91" si="89">K91+J91</f>
        <v>23559.563749999998</v>
      </c>
    </row>
    <row r="92" spans="1:13" ht="13.7" customHeight="1" thickTop="1"/>
    <row r="93" spans="1:13" ht="13.7" customHeight="1"/>
    <row r="94" spans="1:13" ht="13.7" customHeight="1"/>
    <row r="95" spans="1:13" ht="13.7" customHeight="1"/>
    <row r="96" spans="1:13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</sheetData>
  <mergeCells count="2">
    <mergeCell ref="J7:L7"/>
    <mergeCell ref="B7:H7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Índice</vt:lpstr>
      <vt:lpstr>S1_MM4</vt:lpstr>
      <vt:lpstr>S11_MM4</vt:lpstr>
      <vt:lpstr>S12_MM4</vt:lpstr>
      <vt:lpstr>S13_MM4</vt:lpstr>
      <vt:lpstr>S1M_MM4</vt:lpstr>
      <vt:lpstr>S2_MM4</vt:lpstr>
      <vt:lpstr>S11+S12+S1M_MM4 </vt:lpstr>
      <vt:lpstr>Remunerações_MM4</vt:lpstr>
      <vt:lpstr>S1M_MM4!Print_Area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lurdes.cardoso</cp:lastModifiedBy>
  <cp:lastPrinted>2014-10-27T13:37:47Z</cp:lastPrinted>
  <dcterms:created xsi:type="dcterms:W3CDTF">2008-09-30T08:01:39Z</dcterms:created>
  <dcterms:modified xsi:type="dcterms:W3CDTF">2019-12-19T15:35:45Z</dcterms:modified>
</cp:coreProperties>
</file>