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" windowWidth="12120" windowHeight="9870" tabRatio="737"/>
  </bookViews>
  <sheets>
    <sheet name="2018" sheetId="63" r:id="rId1"/>
    <sheet name="2017" sheetId="62" r:id="rId2"/>
  </sheets>
  <definedNames>
    <definedName name="_xlnm._FilterDatabase" localSheetId="1" hidden="1">'2017'!$B$8:$H$70</definedName>
    <definedName name="_xlnm._FilterDatabase" localSheetId="0" hidden="1">'2018'!$B$8:$H$69</definedName>
    <definedName name="_xlnm.Print_Area" localSheetId="1">'2017'!$A$1:$H$70</definedName>
    <definedName name="_xlnm.Print_Area" localSheetId="0">'2018'!$A$1:$H$69</definedName>
  </definedNames>
  <calcPr calcId="145621"/>
</workbook>
</file>

<file path=xl/calcChain.xml><?xml version="1.0" encoding="utf-8"?>
<calcChain xmlns="http://schemas.openxmlformats.org/spreadsheetml/2006/main">
  <c r="G34" i="62" l="1"/>
  <c r="G42" i="62" l="1"/>
  <c r="G59" i="62" l="1"/>
  <c r="G63" i="62" s="1"/>
  <c r="G14" i="62" l="1"/>
  <c r="H34" i="62" l="1"/>
  <c r="H42" i="62" l="1"/>
  <c r="G26" i="62" l="1"/>
  <c r="H52" i="62" l="1"/>
  <c r="H26" i="62" l="1"/>
  <c r="G52" i="62" l="1"/>
  <c r="G66" i="62" l="1"/>
  <c r="G65" i="62"/>
  <c r="G11" i="62" l="1"/>
  <c r="G9" i="62" l="1"/>
  <c r="G16" i="62" s="1"/>
  <c r="G18" i="62" s="1"/>
  <c r="G22" i="62" s="1"/>
  <c r="G32" i="62" s="1"/>
  <c r="G47" i="62" s="1"/>
  <c r="G51" i="62" s="1"/>
  <c r="G50" i="62" s="1"/>
  <c r="G64" i="62" s="1"/>
  <c r="H59" i="62"/>
  <c r="H63" i="62" s="1"/>
  <c r="H65" i="62" s="1"/>
  <c r="H11" i="62" l="1"/>
  <c r="H9" i="62" s="1"/>
  <c r="H14" i="62" l="1"/>
  <c r="H66" i="62" s="1"/>
  <c r="H16" i="62"/>
  <c r="H18" i="62" s="1"/>
  <c r="H22" i="62" s="1"/>
  <c r="H32" i="62" s="1"/>
  <c r="H47" i="62" s="1"/>
  <c r="H51" i="62" s="1"/>
  <c r="H50" i="62" s="1"/>
  <c r="H64" i="62" s="1"/>
  <c r="H34" i="63" l="1"/>
  <c r="H42" i="63" l="1"/>
  <c r="H26" i="63" l="1"/>
  <c r="H59" i="63" l="1"/>
  <c r="H63" i="63" s="1"/>
  <c r="H14" i="63" l="1"/>
  <c r="G34" i="63" l="1"/>
  <c r="G42" i="63" l="1"/>
  <c r="H65" i="63"/>
  <c r="H11" i="63"/>
  <c r="H9" i="63" s="1"/>
  <c r="H16" i="63" s="1"/>
  <c r="H18" i="63" s="1"/>
  <c r="H22" i="63" s="1"/>
  <c r="G59" i="63" l="1"/>
  <c r="G63" i="63" s="1"/>
  <c r="G11" i="63" l="1"/>
  <c r="G14" i="63" l="1"/>
  <c r="G9" i="63"/>
  <c r="G16" i="63" s="1"/>
  <c r="G18" i="63" s="1"/>
  <c r="G22" i="63" s="1"/>
  <c r="H52" i="63" l="1"/>
  <c r="H66" i="63" l="1"/>
  <c r="H32" i="63"/>
  <c r="H47" i="63" s="1"/>
  <c r="H51" i="63" s="1"/>
  <c r="H50" i="63" s="1"/>
  <c r="H64" i="63" s="1"/>
  <c r="G52" i="63" l="1"/>
  <c r="G26" i="63" l="1"/>
  <c r="G65" i="63" l="1"/>
  <c r="G32" i="63" l="1"/>
  <c r="G47" i="63" s="1"/>
  <c r="G51" i="63" s="1"/>
  <c r="G50" i="63" s="1"/>
  <c r="G64" i="63" s="1"/>
  <c r="G66" i="63"/>
  <c r="F26" i="62" l="1"/>
  <c r="F59" i="62" l="1"/>
  <c r="F63" i="62" s="1"/>
  <c r="F14" i="62" l="1"/>
  <c r="F34" i="62" l="1"/>
  <c r="F42" i="62" l="1"/>
  <c r="E34" i="62" l="1"/>
  <c r="E42" i="62" l="1"/>
  <c r="F52" i="62" l="1"/>
  <c r="E26" i="62" l="1"/>
  <c r="E52" i="62" l="1"/>
  <c r="F11" i="62"/>
  <c r="F9" i="62" s="1"/>
  <c r="F16" i="62"/>
  <c r="F18" i="62" s="1"/>
  <c r="F22" i="62" s="1"/>
  <c r="F32" i="62" s="1"/>
  <c r="F47" i="62" s="1"/>
  <c r="F66" i="62" l="1"/>
  <c r="F65" i="62"/>
  <c r="F51" i="62"/>
  <c r="F50" i="62" s="1"/>
  <c r="F64" i="62" s="1"/>
  <c r="E59" i="62" l="1"/>
  <c r="E63" i="62" s="1"/>
  <c r="E65" i="62" s="1"/>
  <c r="E11" i="62" l="1"/>
  <c r="E14" i="62" l="1"/>
  <c r="E66" i="62" s="1"/>
  <c r="E9" i="62"/>
  <c r="E16" i="62" s="1"/>
  <c r="E18" i="62" s="1"/>
  <c r="E22" i="62" s="1"/>
  <c r="E32" i="62" s="1"/>
  <c r="E47" i="62" s="1"/>
  <c r="E51" i="62" s="1"/>
  <c r="E50" i="62" s="1"/>
  <c r="E64" i="62" s="1"/>
  <c r="F34" i="63" l="1"/>
  <c r="E34" i="63" l="1"/>
  <c r="F26" i="63" l="1"/>
  <c r="F42" i="63"/>
  <c r="F52" i="63"/>
  <c r="E42" i="63" l="1"/>
  <c r="E26" i="63" l="1"/>
  <c r="E52" i="63" l="1"/>
  <c r="F59" i="63" l="1"/>
  <c r="F63" i="63" s="1"/>
  <c r="F65" i="63" s="1"/>
  <c r="F11" i="63" l="1"/>
  <c r="E59" i="63" l="1"/>
  <c r="E63" i="63" s="1"/>
  <c r="E65" i="63" s="1"/>
  <c r="E11" i="63" l="1"/>
  <c r="F14" i="63"/>
  <c r="F66" i="63" s="1"/>
  <c r="F9" i="63"/>
  <c r="F16" i="63" s="1"/>
  <c r="F18" i="63" s="1"/>
  <c r="F22" i="63" s="1"/>
  <c r="F32" i="63" s="1"/>
  <c r="F47" i="63" s="1"/>
  <c r="F51" i="63" s="1"/>
  <c r="F50" i="63" s="1"/>
  <c r="F64" i="63" s="1"/>
  <c r="E14" i="63" l="1"/>
  <c r="E66" i="63" s="1"/>
  <c r="E9" i="63"/>
  <c r="E16" i="63" s="1"/>
  <c r="E18" i="63" s="1"/>
  <c r="E22" i="63" s="1"/>
  <c r="E32" i="63" s="1"/>
  <c r="E47" i="63" s="1"/>
  <c r="E51" i="63" l="1"/>
  <c r="E50" i="63" s="1"/>
  <c r="E64" i="63" s="1"/>
</calcChain>
</file>

<file path=xl/sharedStrings.xml><?xml version="1.0" encoding="utf-8"?>
<sst xmlns="http://schemas.openxmlformats.org/spreadsheetml/2006/main" count="335" uniqueCount="139">
  <si>
    <t>B.9</t>
  </si>
  <si>
    <t>P.1</t>
  </si>
  <si>
    <t>1=2+3</t>
  </si>
  <si>
    <t>P.13</t>
  </si>
  <si>
    <t>3=4+5</t>
  </si>
  <si>
    <t>P.131</t>
  </si>
  <si>
    <t>P.132</t>
  </si>
  <si>
    <t>6=2+4</t>
  </si>
  <si>
    <t>P.2</t>
  </si>
  <si>
    <t>B.1G</t>
  </si>
  <si>
    <t>8=1-7</t>
  </si>
  <si>
    <t>B.1N</t>
  </si>
  <si>
    <t>10=8-9</t>
  </si>
  <si>
    <t>B.2N</t>
  </si>
  <si>
    <t>14=10-11-12+13</t>
  </si>
  <si>
    <t>18=19+20</t>
  </si>
  <si>
    <t>B.5N</t>
  </si>
  <si>
    <t>21=14+15+16-17-18</t>
  </si>
  <si>
    <t>B.6N</t>
  </si>
  <si>
    <t>P.3</t>
  </si>
  <si>
    <t>D.8</t>
  </si>
  <si>
    <t>B.8G</t>
  </si>
  <si>
    <t>B.8N</t>
  </si>
  <si>
    <t>P.5</t>
  </si>
  <si>
    <t>P.1M</t>
  </si>
  <si>
    <t>P.1O</t>
  </si>
  <si>
    <t>P.51C</t>
  </si>
  <si>
    <t>D.1</t>
  </si>
  <si>
    <t>D.29</t>
  </si>
  <si>
    <t>D.39</t>
  </si>
  <si>
    <t>D.2</t>
  </si>
  <si>
    <t xml:space="preserve">D.4  </t>
  </si>
  <si>
    <t>D.3</t>
  </si>
  <si>
    <t xml:space="preserve">D.4 </t>
  </si>
  <si>
    <t xml:space="preserve">D.41 </t>
  </si>
  <si>
    <t xml:space="preserve">D.4N </t>
  </si>
  <si>
    <t>D.5</t>
  </si>
  <si>
    <t>D.61</t>
  </si>
  <si>
    <t>D.611</t>
  </si>
  <si>
    <t>D.613</t>
  </si>
  <si>
    <t xml:space="preserve">D.7  </t>
  </si>
  <si>
    <t>D.62</t>
  </si>
  <si>
    <t>D.632</t>
  </si>
  <si>
    <t>D.6M</t>
  </si>
  <si>
    <t xml:space="preserve">D.9  </t>
  </si>
  <si>
    <t xml:space="preserve">D.91  </t>
  </si>
  <si>
    <t xml:space="preserve">D.9N  </t>
  </si>
  <si>
    <t xml:space="preserve">D.9   </t>
  </si>
  <si>
    <t>P.51G</t>
  </si>
  <si>
    <t>P.5M</t>
  </si>
  <si>
    <t>NP.</t>
  </si>
  <si>
    <t>P.5L</t>
  </si>
  <si>
    <t>OTE</t>
  </si>
  <si>
    <t>OTR</t>
  </si>
  <si>
    <t>D.612</t>
  </si>
  <si>
    <t>23=24+25+26</t>
  </si>
  <si>
    <t>31=29+30</t>
  </si>
  <si>
    <t>33=21+22+23+27-28-29-32</t>
  </si>
  <si>
    <t>36=37+9</t>
  </si>
  <si>
    <t>37=33-34+36</t>
  </si>
  <si>
    <t>38=39+40</t>
  </si>
  <si>
    <t>42=43+44</t>
  </si>
  <si>
    <t>46=42+45</t>
  </si>
  <si>
    <t>47=36+38-41-46</t>
  </si>
  <si>
    <t>49=7+11+12+17+18+28+31+32+35+41+46</t>
  </si>
  <si>
    <t>50=6+13+15+16+22+23+27+38</t>
  </si>
  <si>
    <t>S.13</t>
  </si>
  <si>
    <t>S.1311</t>
  </si>
  <si>
    <t>S.1313</t>
  </si>
  <si>
    <t>S.1314</t>
  </si>
  <si>
    <t>PRINCIPAIS AGREGADOS DAS ADMINISTRAÇÕES PÚBLICAS - DADOS PROVISÓRIOS</t>
  </si>
  <si>
    <t>ANO: 2017</t>
  </si>
  <si>
    <t>Código da operação</t>
  </si>
  <si>
    <t>Designação da operação</t>
  </si>
  <si>
    <t>Produção</t>
  </si>
  <si>
    <t>Produção mercantil e Produção para utilização final própria</t>
  </si>
  <si>
    <t>Outra produção não mercantil</t>
  </si>
  <si>
    <t>Pagamentos relativos a outra produção não mercantil</t>
  </si>
  <si>
    <t>Outra produção não mercantil, outros</t>
  </si>
  <si>
    <t>Produção mercantil, Produção para utilização final própria e Pagamentos relativos a outra produção não mercantil</t>
  </si>
  <si>
    <t>Consumo intermédio</t>
  </si>
  <si>
    <t>Valor Acrescentado, Bruto</t>
  </si>
  <si>
    <t>Consumo de capital fixo</t>
  </si>
  <si>
    <t>Valor Acrescentado, Líquido</t>
  </si>
  <si>
    <t>Remunerações dos empregados, a pagar</t>
  </si>
  <si>
    <t>Outros impostos sobre a produção, a pagar</t>
  </si>
  <si>
    <t>Outros subsídios à produção, a receber</t>
  </si>
  <si>
    <t>Excedente de Exploração, Líquido</t>
  </si>
  <si>
    <t>Impostos sobre a produção e a importação, a receber</t>
  </si>
  <si>
    <t>Rendimentos de propriedade, a receber</t>
  </si>
  <si>
    <t>Subsidios, a pagar</t>
  </si>
  <si>
    <r>
      <t xml:space="preserve">Rendimentos de propriedade, a pagar </t>
    </r>
    <r>
      <rPr>
        <vertAlign val="superscript"/>
        <sz val="8"/>
        <rFont val="Arial"/>
        <family val="2"/>
      </rPr>
      <t>(1)</t>
    </r>
  </si>
  <si>
    <r>
      <t xml:space="preserve">dos quais, pagamentos ao subsetor S1311 - Adm.Central </t>
    </r>
    <r>
      <rPr>
        <i/>
        <vertAlign val="superscript"/>
        <sz val="8"/>
        <rFont val="Arial"/>
        <family val="2"/>
      </rPr>
      <t>(1)</t>
    </r>
  </si>
  <si>
    <r>
      <t xml:space="preserve">dos quais, pagamentos ao subsetor S1313 - Adm. Loc. Reg. </t>
    </r>
    <r>
      <rPr>
        <i/>
        <vertAlign val="superscript"/>
        <sz val="8"/>
        <rFont val="Arial"/>
        <family val="2"/>
      </rPr>
      <t>(1)</t>
    </r>
  </si>
  <si>
    <r>
      <t>dos quais, pagamento ao subsetor S1314 - F. da Seg. Soc.</t>
    </r>
    <r>
      <rPr>
        <i/>
        <vertAlign val="superscript"/>
        <sz val="8"/>
        <rFont val="Arial"/>
        <family val="2"/>
      </rPr>
      <t>(1)</t>
    </r>
  </si>
  <si>
    <r>
      <t xml:space="preserve">Juros, a pagar </t>
    </r>
    <r>
      <rPr>
        <vertAlign val="superscript"/>
        <sz val="8"/>
        <rFont val="Arial"/>
        <family val="2"/>
      </rPr>
      <t>(1)</t>
    </r>
  </si>
  <si>
    <r>
      <t xml:space="preserve">Outros rendimentos de propriedade, a pagar </t>
    </r>
    <r>
      <rPr>
        <vertAlign val="superscript"/>
        <sz val="8"/>
        <rFont val="Arial"/>
        <family val="2"/>
      </rPr>
      <t>(1)</t>
    </r>
  </si>
  <si>
    <t>Saldo dos rendimentos primários / Rendimento Nacional Líquido</t>
  </si>
  <si>
    <t>Impostos correntes sobre o rendimento, património, etc., a receber</t>
  </si>
  <si>
    <t>Contribuições sociais, a receber</t>
  </si>
  <si>
    <t>Contribuições sociais efectivas</t>
  </si>
  <si>
    <t>Contribuições sociais imputadas dos empregadores</t>
  </si>
  <si>
    <t xml:space="preserve">Contribuiçoes sociais efectivas das familias </t>
  </si>
  <si>
    <t>Outras transferências correntes, a receber</t>
  </si>
  <si>
    <t>Impostos correntes sobre o rendimento, património, etc., a pagar</t>
  </si>
  <si>
    <t>Prestações sociais excepto transferências sociais em espécie, a pagar</t>
  </si>
  <si>
    <t>Transferências sociais em espécie relativas a despesas com produtos fornecidos às famílias através de produtores mercantis</t>
  </si>
  <si>
    <t>Prestações sociais excepto transferências sociais em espécie, a pagar e transferências sociais em espécie relativas a despesas com produtos fornecidos às famílias através de produtores mercantis</t>
  </si>
  <si>
    <r>
      <t xml:space="preserve">Outras transferências correntes, a pagar </t>
    </r>
    <r>
      <rPr>
        <vertAlign val="superscript"/>
        <sz val="8"/>
        <rFont val="Arial"/>
        <family val="2"/>
      </rPr>
      <t>(1)</t>
    </r>
  </si>
  <si>
    <r>
      <t xml:space="preserve">das quais, pagamentos ao subsetor S1311 - Adm.Central </t>
    </r>
    <r>
      <rPr>
        <i/>
        <vertAlign val="superscript"/>
        <sz val="8"/>
        <rFont val="Arial"/>
        <family val="2"/>
      </rPr>
      <t>(1)</t>
    </r>
  </si>
  <si>
    <r>
      <t xml:space="preserve">das quais, pagamentos ao subsetor S1313 - Adm. Loc. Reg. </t>
    </r>
    <r>
      <rPr>
        <i/>
        <vertAlign val="superscript"/>
        <sz val="8"/>
        <rFont val="Arial"/>
        <family val="2"/>
      </rPr>
      <t>(1)</t>
    </r>
  </si>
  <si>
    <r>
      <t>das quais, pagamento ao subsetor S1314 - F. da Seg. Soc.</t>
    </r>
    <r>
      <rPr>
        <i/>
        <vertAlign val="superscript"/>
        <sz val="8"/>
        <rFont val="Arial"/>
        <family val="2"/>
      </rPr>
      <t>(1)</t>
    </r>
  </si>
  <si>
    <t>Rendimento Disponível, Líquido</t>
  </si>
  <si>
    <t>Despesa de Consumo Final</t>
  </si>
  <si>
    <t>Ajustamento pela variação da participação líquida das famílias nos fundos de pensões</t>
  </si>
  <si>
    <t>Poupança, Bruta</t>
  </si>
  <si>
    <t>Poupança, Líquida</t>
  </si>
  <si>
    <r>
      <t xml:space="preserve">Transferências de capital, a receber </t>
    </r>
    <r>
      <rPr>
        <vertAlign val="superscript"/>
        <sz val="8"/>
        <rFont val="Arial"/>
        <family val="2"/>
      </rPr>
      <t>(1)</t>
    </r>
  </si>
  <si>
    <t>Impostos de capital, a receber</t>
  </si>
  <si>
    <r>
      <t xml:space="preserve">Ajudas ao investimento e outras transferências de capital, a receber </t>
    </r>
    <r>
      <rPr>
        <vertAlign val="superscript"/>
        <sz val="8"/>
        <rFont val="Arial"/>
        <family val="2"/>
      </rPr>
      <t>(1)</t>
    </r>
  </si>
  <si>
    <r>
      <t xml:space="preserve">Transferências de capital, a pagar </t>
    </r>
    <r>
      <rPr>
        <vertAlign val="superscript"/>
        <sz val="8"/>
        <rFont val="Arial"/>
        <family val="2"/>
      </rPr>
      <t>(1)</t>
    </r>
  </si>
  <si>
    <t xml:space="preserve">Formação bruta de capital </t>
  </si>
  <si>
    <t>Formação Bruta de Capital Fixo</t>
  </si>
  <si>
    <t>Variação de existências e aquisições líquidas de cessões de objectos de valor</t>
  </si>
  <si>
    <t>Aquisições líquidas de cessões de activos não financeiros não produzidos</t>
  </si>
  <si>
    <t>Formação bruta de capital e aquisições líquidas de cessões de activos não financeiros não produzidos</t>
  </si>
  <si>
    <t>Capacidade (+) / Necessidade (-) líquida de financiamento</t>
  </si>
  <si>
    <t>Despesa Total</t>
  </si>
  <si>
    <t>Receita Total</t>
  </si>
  <si>
    <t xml:space="preserve">Notas: </t>
  </si>
  <si>
    <t>Administrações Públicas</t>
  </si>
  <si>
    <t>Administração Central</t>
  </si>
  <si>
    <t>Administração Regional e Local</t>
  </si>
  <si>
    <t>Fundos de Segurança Social</t>
  </si>
  <si>
    <t>ANO: 2018</t>
  </si>
  <si>
    <t>PRINCIPAIS AGREGADOS DAS ADMINISTRAÇÕES PÚBLICAS - DADOS PRELIMINARES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</si>
  <si>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Para o sector S.13, as operações D.4, D.7 e D.9 devem ser consolidadas. Como resultado, para estas operações e também para o total das despesas e total das receitas, a soma dos subsetores não é igual ao valor do total do setor.</t>
    </r>
  </si>
  <si>
    <t>Unidade: Milhões de euro</t>
  </si>
  <si>
    <t>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</si>
</sst>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000"/>
    <numFmt numFmtId="166" formatCode="0.00000_)"/>
  </numFmts>
  <fonts count="13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left" vertical="center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quotePrefix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7" fillId="2" borderId="5" xfId="1" applyNumberFormat="1" applyFont="1" applyFill="1" applyBorder="1" applyAlignment="1">
      <alignment horizontal="right" vertical="center"/>
    </xf>
    <xf numFmtId="3" fontId="3" fillId="0" borderId="0" xfId="1" quotePrefix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3" fillId="0" borderId="0" xfId="1" quotePrefix="1" applyNumberFormat="1" applyFont="1" applyFill="1" applyBorder="1" applyAlignment="1">
      <alignment horizontal="left" vertical="center" wrapText="1"/>
    </xf>
    <xf numFmtId="3" fontId="5" fillId="0" borderId="0" xfId="2" applyNumberFormat="1" applyFont="1" applyFill="1" applyBorder="1" applyAlignment="1">
      <alignment vertical="center"/>
    </xf>
    <xf numFmtId="3" fontId="5" fillId="0" borderId="5" xfId="2" applyNumberFormat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left" vertical="center" indent="1"/>
    </xf>
    <xf numFmtId="0" fontId="3" fillId="0" borderId="0" xfId="0" applyFont="1" applyFill="1" applyAlignment="1"/>
    <xf numFmtId="0" fontId="3" fillId="0" borderId="0" xfId="0" applyFont="1" applyFill="1"/>
    <xf numFmtId="3" fontId="3" fillId="0" borderId="0" xfId="0" applyNumberFormat="1" applyFont="1" applyFill="1" applyAlignment="1"/>
    <xf numFmtId="3" fontId="7" fillId="0" borderId="0" xfId="0" applyNumberFormat="1" applyFont="1" applyFill="1" applyAlignment="1"/>
    <xf numFmtId="3" fontId="5" fillId="0" borderId="0" xfId="0" applyNumberFormat="1" applyFont="1" applyFill="1" applyAlignment="1"/>
    <xf numFmtId="165" fontId="3" fillId="0" borderId="0" xfId="0" applyNumberFormat="1" applyFont="1" applyFill="1" applyAlignment="1"/>
    <xf numFmtId="3" fontId="5" fillId="0" borderId="0" xfId="1" applyNumberFormat="1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vertical="center"/>
    </xf>
    <xf numFmtId="3" fontId="5" fillId="0" borderId="0" xfId="1" quotePrefix="1" applyNumberFormat="1" applyFont="1" applyFill="1" applyBorder="1" applyAlignment="1">
      <alignment horizontal="left" vertical="center"/>
    </xf>
    <xf numFmtId="3" fontId="5" fillId="0" borderId="7" xfId="1" quotePrefix="1" applyNumberFormat="1" applyFont="1" applyFill="1" applyBorder="1" applyAlignment="1">
      <alignment horizontal="left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vertical="center"/>
    </xf>
    <xf numFmtId="3" fontId="9" fillId="0" borderId="8" xfId="2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horizontal="left" vertical="center" indent="1"/>
    </xf>
    <xf numFmtId="0" fontId="3" fillId="0" borderId="4" xfId="1" applyFont="1" applyFill="1" applyBorder="1" applyAlignment="1">
      <alignment horizontal="left" vertical="center" indent="1"/>
    </xf>
    <xf numFmtId="3" fontId="3" fillId="0" borderId="4" xfId="2" applyNumberFormat="1" applyFont="1" applyFill="1" applyBorder="1" applyAlignment="1">
      <alignment horizontal="left" vertical="center" indent="1"/>
    </xf>
    <xf numFmtId="3" fontId="3" fillId="0" borderId="4" xfId="1" applyNumberFormat="1" applyFont="1" applyFill="1" applyBorder="1" applyAlignment="1">
      <alignment horizontal="left" vertical="center" indent="1"/>
    </xf>
    <xf numFmtId="3" fontId="7" fillId="2" borderId="4" xfId="2" applyNumberFormat="1" applyFont="1" applyFill="1" applyBorder="1" applyAlignment="1">
      <alignment horizontal="left" vertical="center" indent="2"/>
    </xf>
    <xf numFmtId="3" fontId="3" fillId="0" borderId="4" xfId="2" applyNumberFormat="1" applyFont="1" applyFill="1" applyBorder="1" applyAlignment="1">
      <alignment horizontal="left" vertical="center" wrapText="1" indent="1"/>
    </xf>
    <xf numFmtId="3" fontId="5" fillId="0" borderId="4" xfId="2" applyNumberFormat="1" applyFont="1" applyFill="1" applyBorder="1" applyAlignment="1">
      <alignment horizontal="left" vertical="center" indent="1"/>
    </xf>
    <xf numFmtId="3" fontId="5" fillId="0" borderId="4" xfId="1" applyNumberFormat="1" applyFont="1" applyFill="1" applyBorder="1" applyAlignment="1">
      <alignment horizontal="left" vertical="center" indent="1"/>
    </xf>
    <xf numFmtId="3" fontId="5" fillId="0" borderId="6" xfId="1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TAB2" xfId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1.25" x14ac:dyDescent="0.2"/>
  <cols>
    <col min="1" max="1" width="2.7109375" style="21" customWidth="1"/>
    <col min="2" max="2" width="11.7109375" style="59" customWidth="1"/>
    <col min="3" max="3" width="50.7109375" style="43" customWidth="1"/>
    <col min="4" max="4" width="12.7109375" style="60" customWidth="1"/>
    <col min="5" max="8" width="15.7109375" style="21" customWidth="1"/>
    <col min="9" max="16384" width="9.140625" style="21"/>
  </cols>
  <sheetData>
    <row r="1" spans="2:12" ht="15.75" x14ac:dyDescent="0.2">
      <c r="B1" s="43"/>
      <c r="D1" s="44"/>
      <c r="E1" s="67"/>
      <c r="F1" s="67"/>
      <c r="G1" s="67"/>
      <c r="H1" s="67"/>
    </row>
    <row r="2" spans="2:12" x14ac:dyDescent="0.2">
      <c r="B2" s="46" t="s">
        <v>135</v>
      </c>
      <c r="C2" s="46"/>
      <c r="D2" s="47"/>
      <c r="E2" s="45"/>
      <c r="F2" s="43"/>
      <c r="G2" s="43"/>
      <c r="H2" s="43"/>
    </row>
    <row r="3" spans="2:12" x14ac:dyDescent="0.2">
      <c r="B3" s="48" t="s">
        <v>134</v>
      </c>
      <c r="C3" s="49"/>
      <c r="D3" s="50"/>
      <c r="E3" s="43"/>
      <c r="F3" s="43"/>
      <c r="G3" s="43"/>
      <c r="H3" s="43"/>
    </row>
    <row r="4" spans="2:12" x14ac:dyDescent="0.2">
      <c r="B4" s="48"/>
      <c r="C4" s="49"/>
      <c r="D4" s="50"/>
      <c r="E4" s="43"/>
      <c r="F4" s="43"/>
      <c r="G4" s="43"/>
      <c r="H4" s="43"/>
    </row>
    <row r="5" spans="2:12" ht="12" thickBot="1" x14ac:dyDescent="0.25">
      <c r="B5" s="48"/>
      <c r="C5" s="49"/>
      <c r="D5" s="50"/>
      <c r="E5" s="43"/>
      <c r="F5" s="43"/>
      <c r="G5" s="43"/>
      <c r="H5" s="62" t="s">
        <v>137</v>
      </c>
    </row>
    <row r="6" spans="2:12" ht="12" customHeight="1" thickTop="1" x14ac:dyDescent="0.2">
      <c r="B6" s="51"/>
      <c r="C6" s="52"/>
      <c r="D6" s="53"/>
      <c r="E6" s="68" t="s">
        <v>130</v>
      </c>
      <c r="F6" s="68" t="s">
        <v>131</v>
      </c>
      <c r="G6" s="68" t="s">
        <v>132</v>
      </c>
      <c r="H6" s="70" t="s">
        <v>133</v>
      </c>
    </row>
    <row r="7" spans="2:12" ht="22.5" customHeight="1" x14ac:dyDescent="0.2">
      <c r="B7" s="54" t="s">
        <v>72</v>
      </c>
      <c r="C7" s="46" t="s">
        <v>73</v>
      </c>
      <c r="D7" s="55"/>
      <c r="E7" s="69"/>
      <c r="F7" s="69"/>
      <c r="G7" s="69"/>
      <c r="H7" s="71"/>
    </row>
    <row r="8" spans="2:12" ht="12" thickBot="1" x14ac:dyDescent="0.25">
      <c r="B8" s="56"/>
      <c r="C8" s="57"/>
      <c r="D8" s="58"/>
      <c r="E8" s="63" t="s">
        <v>66</v>
      </c>
      <c r="F8" s="63" t="s">
        <v>67</v>
      </c>
      <c r="G8" s="63" t="s">
        <v>68</v>
      </c>
      <c r="H8" s="64" t="s">
        <v>69</v>
      </c>
    </row>
    <row r="9" spans="2:12" s="20" customFormat="1" ht="12" thickTop="1" x14ac:dyDescent="0.2">
      <c r="B9" s="34" t="s">
        <v>1</v>
      </c>
      <c r="C9" s="3" t="s">
        <v>74</v>
      </c>
      <c r="D9" s="1" t="s">
        <v>2</v>
      </c>
      <c r="E9" s="14">
        <f>+E10+E11</f>
        <v>38318.949999999997</v>
      </c>
      <c r="F9" s="14">
        <f t="shared" ref="F9:H9" si="0">+F10+F11</f>
        <v>28312.268</v>
      </c>
      <c r="G9" s="14">
        <f t="shared" si="0"/>
        <v>9631.9050000000007</v>
      </c>
      <c r="H9" s="15">
        <f t="shared" si="0"/>
        <v>374.77699999999999</v>
      </c>
      <c r="I9" s="22"/>
      <c r="J9" s="22"/>
      <c r="K9" s="22"/>
      <c r="L9" s="22"/>
    </row>
    <row r="10" spans="2:12" s="20" customFormat="1" x14ac:dyDescent="0.2">
      <c r="B10" s="34" t="s">
        <v>24</v>
      </c>
      <c r="C10" s="16" t="s">
        <v>75</v>
      </c>
      <c r="D10" s="1">
        <v>2</v>
      </c>
      <c r="E10" s="17">
        <v>6019.5959999999995</v>
      </c>
      <c r="F10" s="17">
        <v>3953.335</v>
      </c>
      <c r="G10" s="17">
        <v>2047.694</v>
      </c>
      <c r="H10" s="18">
        <v>18.567</v>
      </c>
      <c r="I10" s="22"/>
      <c r="J10" s="22"/>
      <c r="K10" s="22"/>
      <c r="L10" s="22"/>
    </row>
    <row r="11" spans="2:12" s="20" customFormat="1" x14ac:dyDescent="0.2">
      <c r="B11" s="34" t="s">
        <v>3</v>
      </c>
      <c r="C11" s="3" t="s">
        <v>76</v>
      </c>
      <c r="D11" s="1" t="s">
        <v>4</v>
      </c>
      <c r="E11" s="14">
        <f>+E12+E13</f>
        <v>32299.353999999999</v>
      </c>
      <c r="F11" s="14">
        <f t="shared" ref="F11:H11" si="1">+F12+F13</f>
        <v>24358.933000000001</v>
      </c>
      <c r="G11" s="14">
        <f t="shared" si="1"/>
        <v>7584.2110000000002</v>
      </c>
      <c r="H11" s="15">
        <f t="shared" si="1"/>
        <v>356.21</v>
      </c>
      <c r="I11" s="22"/>
      <c r="J11" s="22"/>
      <c r="K11" s="22"/>
      <c r="L11" s="22"/>
    </row>
    <row r="12" spans="2:12" s="20" customFormat="1" x14ac:dyDescent="0.2">
      <c r="B12" s="34" t="s">
        <v>5</v>
      </c>
      <c r="C12" s="3" t="s">
        <v>77</v>
      </c>
      <c r="D12" s="1">
        <v>4</v>
      </c>
      <c r="E12" s="17">
        <v>962.351</v>
      </c>
      <c r="F12" s="17">
        <v>910.09299999999996</v>
      </c>
      <c r="G12" s="17">
        <v>52.258000000000003</v>
      </c>
      <c r="H12" s="18">
        <v>0</v>
      </c>
      <c r="I12" s="22"/>
      <c r="J12" s="22"/>
      <c r="K12" s="22"/>
      <c r="L12" s="22"/>
    </row>
    <row r="13" spans="2:12" s="20" customFormat="1" x14ac:dyDescent="0.2">
      <c r="B13" s="34" t="s">
        <v>6</v>
      </c>
      <c r="C13" s="3" t="s">
        <v>78</v>
      </c>
      <c r="D13" s="1">
        <v>5</v>
      </c>
      <c r="E13" s="17">
        <v>31337.003000000001</v>
      </c>
      <c r="F13" s="17">
        <v>23448.84</v>
      </c>
      <c r="G13" s="17">
        <v>7531.9530000000004</v>
      </c>
      <c r="H13" s="18">
        <v>356.21</v>
      </c>
      <c r="I13" s="22"/>
      <c r="J13" s="22"/>
      <c r="K13" s="22"/>
      <c r="L13" s="22"/>
    </row>
    <row r="14" spans="2:12" s="20" customFormat="1" ht="22.5" x14ac:dyDescent="0.2">
      <c r="B14" s="35" t="s">
        <v>25</v>
      </c>
      <c r="C14" s="2" t="s">
        <v>79</v>
      </c>
      <c r="D14" s="1" t="s">
        <v>7</v>
      </c>
      <c r="E14" s="14">
        <f>+E10+E12</f>
        <v>6981.9469999999992</v>
      </c>
      <c r="F14" s="14">
        <f t="shared" ref="F14:H14" si="2">+F10+F12</f>
        <v>4863.4279999999999</v>
      </c>
      <c r="G14" s="14">
        <f t="shared" si="2"/>
        <v>2099.9519999999998</v>
      </c>
      <c r="H14" s="15">
        <f t="shared" si="2"/>
        <v>18.567</v>
      </c>
      <c r="I14" s="22"/>
      <c r="J14" s="22"/>
      <c r="K14" s="22"/>
      <c r="L14" s="22"/>
    </row>
    <row r="15" spans="2:12" s="20" customFormat="1" x14ac:dyDescent="0.2">
      <c r="B15" s="34" t="s">
        <v>8</v>
      </c>
      <c r="C15" s="3" t="s">
        <v>80</v>
      </c>
      <c r="D15" s="1">
        <v>7</v>
      </c>
      <c r="E15" s="17">
        <v>10930.025</v>
      </c>
      <c r="F15" s="17">
        <v>7713.8109999999997</v>
      </c>
      <c r="G15" s="17">
        <v>3146.0010000000002</v>
      </c>
      <c r="H15" s="18">
        <v>70.212999999999994</v>
      </c>
      <c r="I15" s="22"/>
      <c r="J15" s="22"/>
      <c r="K15" s="22"/>
      <c r="L15" s="22"/>
    </row>
    <row r="16" spans="2:12" s="20" customFormat="1" x14ac:dyDescent="0.2">
      <c r="B16" s="35" t="s">
        <v>9</v>
      </c>
      <c r="C16" s="3" t="s">
        <v>81</v>
      </c>
      <c r="D16" s="1" t="s">
        <v>10</v>
      </c>
      <c r="E16" s="14">
        <f>+E9-E15</f>
        <v>27388.924999999996</v>
      </c>
      <c r="F16" s="14">
        <f t="shared" ref="F16:H16" si="3">+F9-F15</f>
        <v>20598.457000000002</v>
      </c>
      <c r="G16" s="14">
        <f t="shared" si="3"/>
        <v>6485.9040000000005</v>
      </c>
      <c r="H16" s="15">
        <f t="shared" si="3"/>
        <v>304.56399999999996</v>
      </c>
      <c r="I16" s="22"/>
      <c r="J16" s="22"/>
      <c r="K16" s="22"/>
      <c r="L16" s="22"/>
    </row>
    <row r="17" spans="2:12" s="20" customFormat="1" x14ac:dyDescent="0.2">
      <c r="B17" s="34" t="s">
        <v>26</v>
      </c>
      <c r="C17" s="3" t="s">
        <v>82</v>
      </c>
      <c r="D17" s="1">
        <v>9</v>
      </c>
      <c r="E17" s="17">
        <v>5545.31</v>
      </c>
      <c r="F17" s="17">
        <v>3242.5360000000001</v>
      </c>
      <c r="G17" s="17">
        <v>2258.3470000000002</v>
      </c>
      <c r="H17" s="18">
        <v>44.427</v>
      </c>
      <c r="I17" s="22"/>
      <c r="J17" s="22"/>
      <c r="K17" s="22"/>
      <c r="L17" s="22"/>
    </row>
    <row r="18" spans="2:12" s="20" customFormat="1" x14ac:dyDescent="0.2">
      <c r="B18" s="35" t="s">
        <v>11</v>
      </c>
      <c r="C18" s="3" t="s">
        <v>83</v>
      </c>
      <c r="D18" s="1" t="s">
        <v>12</v>
      </c>
      <c r="E18" s="14">
        <f>+E16-E17</f>
        <v>21843.614999999994</v>
      </c>
      <c r="F18" s="14">
        <f t="shared" ref="F18:H18" si="4">+F16-F17</f>
        <v>17355.921000000002</v>
      </c>
      <c r="G18" s="14">
        <f t="shared" si="4"/>
        <v>4227.5570000000007</v>
      </c>
      <c r="H18" s="15">
        <f t="shared" si="4"/>
        <v>260.13699999999994</v>
      </c>
      <c r="I18" s="22"/>
      <c r="J18" s="22"/>
      <c r="K18" s="22"/>
      <c r="L18" s="22"/>
    </row>
    <row r="19" spans="2:12" s="20" customFormat="1" x14ac:dyDescent="0.2">
      <c r="B19" s="34" t="s">
        <v>27</v>
      </c>
      <c r="C19" s="3" t="s">
        <v>84</v>
      </c>
      <c r="D19" s="1">
        <v>11</v>
      </c>
      <c r="E19" s="17">
        <v>21764.733</v>
      </c>
      <c r="F19" s="17">
        <v>17613.368999999999</v>
      </c>
      <c r="G19" s="17">
        <v>3891.2269999999999</v>
      </c>
      <c r="H19" s="18">
        <v>260.137</v>
      </c>
      <c r="I19" s="22"/>
      <c r="J19" s="22"/>
      <c r="K19" s="22"/>
      <c r="L19" s="22"/>
    </row>
    <row r="20" spans="2:12" s="22" customFormat="1" x14ac:dyDescent="0.2">
      <c r="B20" s="36" t="s">
        <v>28</v>
      </c>
      <c r="C20" s="5" t="s">
        <v>85</v>
      </c>
      <c r="D20" s="4">
        <v>12</v>
      </c>
      <c r="E20" s="17">
        <v>0</v>
      </c>
      <c r="F20" s="17">
        <v>0</v>
      </c>
      <c r="G20" s="17">
        <v>0</v>
      </c>
      <c r="H20" s="18">
        <v>0</v>
      </c>
    </row>
    <row r="21" spans="2:12" s="22" customFormat="1" x14ac:dyDescent="0.2">
      <c r="B21" s="36" t="s">
        <v>29</v>
      </c>
      <c r="C21" s="5" t="s">
        <v>86</v>
      </c>
      <c r="D21" s="4">
        <v>13</v>
      </c>
      <c r="E21" s="17">
        <v>329.05200000000002</v>
      </c>
      <c r="F21" s="17">
        <v>260.09800000000001</v>
      </c>
      <c r="G21" s="17">
        <v>68.953999999999994</v>
      </c>
      <c r="H21" s="18">
        <v>0</v>
      </c>
    </row>
    <row r="22" spans="2:12" s="22" customFormat="1" x14ac:dyDescent="0.2">
      <c r="B22" s="37" t="s">
        <v>13</v>
      </c>
      <c r="C22" s="5" t="s">
        <v>87</v>
      </c>
      <c r="D22" s="4" t="s">
        <v>14</v>
      </c>
      <c r="E22" s="14">
        <f>ROUND(E18-E19-E20+E21,3)</f>
        <v>407.93400000000003</v>
      </c>
      <c r="F22" s="14">
        <f t="shared" ref="F22:H22" si="5">ROUND(F18-F19-F20+F21,3)</f>
        <v>2.65</v>
      </c>
      <c r="G22" s="14">
        <f t="shared" si="5"/>
        <v>405.28399999999999</v>
      </c>
      <c r="H22" s="15">
        <f t="shared" si="5"/>
        <v>0</v>
      </c>
    </row>
    <row r="23" spans="2:12" s="22" customFormat="1" x14ac:dyDescent="0.2">
      <c r="B23" s="36" t="s">
        <v>30</v>
      </c>
      <c r="C23" s="10" t="s">
        <v>88</v>
      </c>
      <c r="D23" s="4">
        <v>15</v>
      </c>
      <c r="E23" s="17">
        <v>30873.135999999999</v>
      </c>
      <c r="F23" s="17">
        <v>26133.48</v>
      </c>
      <c r="G23" s="17">
        <v>3667.8440000000001</v>
      </c>
      <c r="H23" s="18">
        <v>1071.8119999999999</v>
      </c>
    </row>
    <row r="24" spans="2:12" s="22" customFormat="1" x14ac:dyDescent="0.2">
      <c r="B24" s="36" t="s">
        <v>31</v>
      </c>
      <c r="C24" s="10" t="s">
        <v>89</v>
      </c>
      <c r="D24" s="4">
        <v>16</v>
      </c>
      <c r="E24" s="17">
        <v>1357.6030000000001</v>
      </c>
      <c r="F24" s="17">
        <v>957.34</v>
      </c>
      <c r="G24" s="17">
        <v>344.19900000000001</v>
      </c>
      <c r="H24" s="18">
        <v>527.92700000000002</v>
      </c>
    </row>
    <row r="25" spans="2:12" s="22" customFormat="1" x14ac:dyDescent="0.2">
      <c r="B25" s="36" t="s">
        <v>32</v>
      </c>
      <c r="C25" s="5" t="s">
        <v>90</v>
      </c>
      <c r="D25" s="4">
        <v>17</v>
      </c>
      <c r="E25" s="17">
        <v>797.33199999999999</v>
      </c>
      <c r="F25" s="17">
        <v>574.09900000000005</v>
      </c>
      <c r="G25" s="17">
        <v>159.946</v>
      </c>
      <c r="H25" s="18">
        <v>63.286999999999999</v>
      </c>
    </row>
    <row r="26" spans="2:12" s="22" customFormat="1" x14ac:dyDescent="0.2">
      <c r="B26" s="36" t="s">
        <v>33</v>
      </c>
      <c r="C26" s="5" t="s">
        <v>91</v>
      </c>
      <c r="D26" s="4" t="s">
        <v>15</v>
      </c>
      <c r="E26" s="14">
        <f>+E30+E31</f>
        <v>6970.2359999999999</v>
      </c>
      <c r="F26" s="14">
        <f t="shared" ref="F26:H26" si="6">+F30+F31</f>
        <v>7240.2629999999999</v>
      </c>
      <c r="G26" s="14">
        <f t="shared" si="6"/>
        <v>201.83600000000001</v>
      </c>
      <c r="H26" s="15">
        <f t="shared" si="6"/>
        <v>0</v>
      </c>
    </row>
    <row r="27" spans="2:12" s="23" customFormat="1" x14ac:dyDescent="0.2">
      <c r="B27" s="38" t="s">
        <v>31</v>
      </c>
      <c r="C27" s="19" t="s">
        <v>92</v>
      </c>
      <c r="D27" s="6"/>
      <c r="E27" s="7" t="s">
        <v>138</v>
      </c>
      <c r="F27" s="7" t="s">
        <v>138</v>
      </c>
      <c r="G27" s="8">
        <v>65.576999999999998</v>
      </c>
      <c r="H27" s="9">
        <v>0</v>
      </c>
      <c r="I27" s="22"/>
      <c r="J27" s="22"/>
      <c r="K27" s="22"/>
      <c r="L27" s="22"/>
    </row>
    <row r="28" spans="2:12" s="23" customFormat="1" x14ac:dyDescent="0.2">
      <c r="B28" s="38" t="s">
        <v>31</v>
      </c>
      <c r="C28" s="19" t="s">
        <v>93</v>
      </c>
      <c r="D28" s="6"/>
      <c r="E28" s="7" t="s">
        <v>138</v>
      </c>
      <c r="F28" s="8">
        <v>0</v>
      </c>
      <c r="G28" s="7" t="s">
        <v>138</v>
      </c>
      <c r="H28" s="9">
        <v>0</v>
      </c>
      <c r="I28" s="22"/>
      <c r="J28" s="22"/>
      <c r="K28" s="22"/>
      <c r="L28" s="22"/>
    </row>
    <row r="29" spans="2:12" s="23" customFormat="1" x14ac:dyDescent="0.2">
      <c r="B29" s="38" t="s">
        <v>31</v>
      </c>
      <c r="C29" s="19" t="s">
        <v>94</v>
      </c>
      <c r="D29" s="6"/>
      <c r="E29" s="7" t="s">
        <v>138</v>
      </c>
      <c r="F29" s="8">
        <v>406.286</v>
      </c>
      <c r="G29" s="8">
        <v>0</v>
      </c>
      <c r="H29" s="9" t="s">
        <v>138</v>
      </c>
      <c r="I29" s="22"/>
      <c r="J29" s="22"/>
      <c r="K29" s="22"/>
      <c r="L29" s="22"/>
    </row>
    <row r="30" spans="2:12" s="22" customFormat="1" x14ac:dyDescent="0.2">
      <c r="B30" s="37" t="s">
        <v>34</v>
      </c>
      <c r="C30" s="5" t="s">
        <v>95</v>
      </c>
      <c r="D30" s="4">
        <v>19</v>
      </c>
      <c r="E30" s="17">
        <v>6955.5749999999998</v>
      </c>
      <c r="F30" s="17">
        <v>7240.2629999999999</v>
      </c>
      <c r="G30" s="17">
        <v>187.17500000000001</v>
      </c>
      <c r="H30" s="18">
        <v>0</v>
      </c>
    </row>
    <row r="31" spans="2:12" s="22" customFormat="1" x14ac:dyDescent="0.2">
      <c r="B31" s="37" t="s">
        <v>35</v>
      </c>
      <c r="C31" s="5" t="s">
        <v>96</v>
      </c>
      <c r="D31" s="4">
        <v>20</v>
      </c>
      <c r="E31" s="17">
        <v>14.661</v>
      </c>
      <c r="F31" s="17">
        <v>0</v>
      </c>
      <c r="G31" s="17">
        <v>14.661</v>
      </c>
      <c r="H31" s="18">
        <v>0</v>
      </c>
    </row>
    <row r="32" spans="2:12" s="22" customFormat="1" x14ac:dyDescent="0.2">
      <c r="B32" s="37" t="s">
        <v>16</v>
      </c>
      <c r="C32" s="5" t="s">
        <v>97</v>
      </c>
      <c r="D32" s="4" t="s">
        <v>17</v>
      </c>
      <c r="E32" s="14">
        <f>+E22+E23+E24-E25-E26</f>
        <v>24871.105</v>
      </c>
      <c r="F32" s="14">
        <f t="shared" ref="F32:H32" si="7">+F22+F23+F24-F25-F26</f>
        <v>19279.108000000004</v>
      </c>
      <c r="G32" s="14">
        <f t="shared" si="7"/>
        <v>4055.5450000000001</v>
      </c>
      <c r="H32" s="15">
        <f t="shared" si="7"/>
        <v>1536.452</v>
      </c>
    </row>
    <row r="33" spans="2:8" s="22" customFormat="1" x14ac:dyDescent="0.2">
      <c r="B33" s="36" t="s">
        <v>36</v>
      </c>
      <c r="C33" s="5" t="s">
        <v>98</v>
      </c>
      <c r="D33" s="4">
        <v>22</v>
      </c>
      <c r="E33" s="17">
        <v>20990.562999999998</v>
      </c>
      <c r="F33" s="17">
        <v>19466.850999999999</v>
      </c>
      <c r="G33" s="17">
        <v>1517.3309999999999</v>
      </c>
      <c r="H33" s="18">
        <v>6.3810000000000002</v>
      </c>
    </row>
    <row r="34" spans="2:8" s="22" customFormat="1" x14ac:dyDescent="0.2">
      <c r="B34" s="36" t="s">
        <v>37</v>
      </c>
      <c r="C34" s="5" t="s">
        <v>99</v>
      </c>
      <c r="D34" s="4" t="s">
        <v>55</v>
      </c>
      <c r="E34" s="14">
        <f>+E35+E36+E37</f>
        <v>23800.623</v>
      </c>
      <c r="F34" s="14">
        <f t="shared" ref="F34:H34" si="8">+F35+F36+F37</f>
        <v>6110.1859999999997</v>
      </c>
      <c r="G34" s="14">
        <f t="shared" si="8"/>
        <v>641.71699999999998</v>
      </c>
      <c r="H34" s="15">
        <f t="shared" si="8"/>
        <v>17048.72</v>
      </c>
    </row>
    <row r="35" spans="2:8" s="22" customFormat="1" x14ac:dyDescent="0.2">
      <c r="B35" s="37" t="s">
        <v>38</v>
      </c>
      <c r="C35" s="10" t="s">
        <v>100</v>
      </c>
      <c r="D35" s="4">
        <v>24</v>
      </c>
      <c r="E35" s="17">
        <v>11079.775</v>
      </c>
      <c r="F35" s="17">
        <v>195.89099999999999</v>
      </c>
      <c r="G35" s="17">
        <v>0</v>
      </c>
      <c r="H35" s="18">
        <v>10883.884</v>
      </c>
    </row>
    <row r="36" spans="2:8" s="22" customFormat="1" x14ac:dyDescent="0.2">
      <c r="B36" s="37" t="s">
        <v>54</v>
      </c>
      <c r="C36" s="10" t="s">
        <v>101</v>
      </c>
      <c r="D36" s="4">
        <v>25</v>
      </c>
      <c r="E36" s="17">
        <v>4665.2489999999998</v>
      </c>
      <c r="F36" s="17">
        <v>3989.9119999999998</v>
      </c>
      <c r="G36" s="17">
        <v>641.35900000000004</v>
      </c>
      <c r="H36" s="18">
        <v>33.978000000000002</v>
      </c>
    </row>
    <row r="37" spans="2:8" s="22" customFormat="1" x14ac:dyDescent="0.2">
      <c r="B37" s="37" t="s">
        <v>39</v>
      </c>
      <c r="C37" s="10" t="s">
        <v>102</v>
      </c>
      <c r="D37" s="4">
        <v>26</v>
      </c>
      <c r="E37" s="17">
        <v>8055.5990000000002</v>
      </c>
      <c r="F37" s="17">
        <v>1924.383</v>
      </c>
      <c r="G37" s="17">
        <v>0.35799999999999998</v>
      </c>
      <c r="H37" s="18">
        <v>6130.8580000000002</v>
      </c>
    </row>
    <row r="38" spans="2:8" s="22" customFormat="1" x14ac:dyDescent="0.2">
      <c r="B38" s="36" t="s">
        <v>40</v>
      </c>
      <c r="C38" s="5" t="s">
        <v>103</v>
      </c>
      <c r="D38" s="4">
        <v>27</v>
      </c>
      <c r="E38" s="17">
        <v>2520.8139999999999</v>
      </c>
      <c r="F38" s="17">
        <v>3364.9630000000002</v>
      </c>
      <c r="G38" s="17">
        <v>2750.3139999999999</v>
      </c>
      <c r="H38" s="18">
        <v>7962.5730000000003</v>
      </c>
    </row>
    <row r="39" spans="2:8" s="22" customFormat="1" x14ac:dyDescent="0.2">
      <c r="B39" s="36" t="s">
        <v>36</v>
      </c>
      <c r="C39" s="10" t="s">
        <v>104</v>
      </c>
      <c r="D39" s="4">
        <v>28</v>
      </c>
      <c r="E39" s="17">
        <v>32.235999999999997</v>
      </c>
      <c r="F39" s="17">
        <v>7.1210000000000004</v>
      </c>
      <c r="G39" s="17">
        <v>25.11</v>
      </c>
      <c r="H39" s="18">
        <v>5.0000000000000001E-3</v>
      </c>
    </row>
    <row r="40" spans="2:8" s="22" customFormat="1" x14ac:dyDescent="0.2">
      <c r="B40" s="36" t="s">
        <v>41</v>
      </c>
      <c r="C40" s="5" t="s">
        <v>105</v>
      </c>
      <c r="D40" s="4">
        <v>29</v>
      </c>
      <c r="E40" s="17">
        <v>33133.936000000002</v>
      </c>
      <c r="F40" s="17">
        <v>11306.875</v>
      </c>
      <c r="G40" s="17">
        <v>644.89099999999996</v>
      </c>
      <c r="H40" s="18">
        <v>21182.17</v>
      </c>
    </row>
    <row r="41" spans="2:8" s="22" customFormat="1" ht="22.5" x14ac:dyDescent="0.2">
      <c r="B41" s="39" t="s">
        <v>42</v>
      </c>
      <c r="C41" s="11" t="s">
        <v>106</v>
      </c>
      <c r="D41" s="4">
        <v>30</v>
      </c>
      <c r="E41" s="17">
        <v>3615.828</v>
      </c>
      <c r="F41" s="17">
        <v>3173.6970000000001</v>
      </c>
      <c r="G41" s="17">
        <v>318.86599999999999</v>
      </c>
      <c r="H41" s="18">
        <v>123.265</v>
      </c>
    </row>
    <row r="42" spans="2:8" s="22" customFormat="1" ht="33.75" x14ac:dyDescent="0.2">
      <c r="B42" s="39" t="s">
        <v>43</v>
      </c>
      <c r="C42" s="11" t="s">
        <v>107</v>
      </c>
      <c r="D42" s="4" t="s">
        <v>56</v>
      </c>
      <c r="E42" s="14">
        <f>+E40+E41</f>
        <v>36749.764000000003</v>
      </c>
      <c r="F42" s="14">
        <f t="shared" ref="F42:H42" si="9">+F40+F41</f>
        <v>14480.572</v>
      </c>
      <c r="G42" s="14">
        <f t="shared" si="9"/>
        <v>963.75699999999995</v>
      </c>
      <c r="H42" s="15">
        <f t="shared" si="9"/>
        <v>21305.434999999998</v>
      </c>
    </row>
    <row r="43" spans="2:8" s="22" customFormat="1" x14ac:dyDescent="0.2">
      <c r="B43" s="36" t="s">
        <v>40</v>
      </c>
      <c r="C43" s="5" t="s">
        <v>108</v>
      </c>
      <c r="D43" s="4">
        <v>32</v>
      </c>
      <c r="E43" s="17">
        <v>4928.4110000000001</v>
      </c>
      <c r="F43" s="17">
        <v>12595.154</v>
      </c>
      <c r="G43" s="17">
        <v>1043</v>
      </c>
      <c r="H43" s="18">
        <v>2847.2930000000001</v>
      </c>
    </row>
    <row r="44" spans="2:8" s="22" customFormat="1" x14ac:dyDescent="0.2">
      <c r="B44" s="38" t="s">
        <v>40</v>
      </c>
      <c r="C44" s="19" t="s">
        <v>109</v>
      </c>
      <c r="D44" s="6"/>
      <c r="E44" s="7" t="s">
        <v>138</v>
      </c>
      <c r="F44" s="7" t="s">
        <v>138</v>
      </c>
      <c r="G44" s="8">
        <v>92.113</v>
      </c>
      <c r="H44" s="9">
        <v>1258.415</v>
      </c>
    </row>
    <row r="45" spans="2:8" s="22" customFormat="1" x14ac:dyDescent="0.2">
      <c r="B45" s="38" t="s">
        <v>40</v>
      </c>
      <c r="C45" s="19" t="s">
        <v>110</v>
      </c>
      <c r="D45" s="6"/>
      <c r="E45" s="7" t="s">
        <v>138</v>
      </c>
      <c r="F45" s="8">
        <v>2497.1640000000002</v>
      </c>
      <c r="G45" s="7" t="s">
        <v>138</v>
      </c>
      <c r="H45" s="9">
        <v>22.317</v>
      </c>
    </row>
    <row r="46" spans="2:8" s="22" customFormat="1" x14ac:dyDescent="0.2">
      <c r="B46" s="38" t="s">
        <v>40</v>
      </c>
      <c r="C46" s="19" t="s">
        <v>111</v>
      </c>
      <c r="D46" s="6"/>
      <c r="E46" s="7" t="s">
        <v>138</v>
      </c>
      <c r="F46" s="8">
        <v>7685.5510000000004</v>
      </c>
      <c r="G46" s="8">
        <v>1.476</v>
      </c>
      <c r="H46" s="9" t="s">
        <v>138</v>
      </c>
    </row>
    <row r="47" spans="2:8" s="22" customFormat="1" ht="18" x14ac:dyDescent="0.2">
      <c r="B47" s="37" t="s">
        <v>18</v>
      </c>
      <c r="C47" s="5" t="s">
        <v>112</v>
      </c>
      <c r="D47" s="12" t="s">
        <v>57</v>
      </c>
      <c r="E47" s="14">
        <f>+E32+E33+E34+E38-E39-E40-E43</f>
        <v>34088.52199999999</v>
      </c>
      <c r="F47" s="14">
        <f t="shared" ref="F47:H47" si="10">+F32+F33+F34+F38-F39-F40-F43</f>
        <v>24311.958000000006</v>
      </c>
      <c r="G47" s="14">
        <f t="shared" si="10"/>
        <v>7251.905999999999</v>
      </c>
      <c r="H47" s="15">
        <f t="shared" si="10"/>
        <v>2524.6580000000008</v>
      </c>
    </row>
    <row r="48" spans="2:8" s="22" customFormat="1" x14ac:dyDescent="0.2">
      <c r="B48" s="36" t="s">
        <v>19</v>
      </c>
      <c r="C48" s="5" t="s">
        <v>113</v>
      </c>
      <c r="D48" s="4">
        <v>34</v>
      </c>
      <c r="E48" s="17">
        <v>34952.830999999998</v>
      </c>
      <c r="F48" s="17">
        <v>26622.537</v>
      </c>
      <c r="G48" s="17">
        <v>7850.8190000000004</v>
      </c>
      <c r="H48" s="18">
        <v>479.47500000000002</v>
      </c>
    </row>
    <row r="49" spans="2:15" s="22" customFormat="1" ht="22.5" x14ac:dyDescent="0.2">
      <c r="B49" s="37" t="s">
        <v>20</v>
      </c>
      <c r="C49" s="13" t="s">
        <v>114</v>
      </c>
      <c r="D49" s="4">
        <v>35</v>
      </c>
      <c r="E49" s="17">
        <v>0</v>
      </c>
      <c r="F49" s="17">
        <v>0</v>
      </c>
      <c r="G49" s="17">
        <v>0</v>
      </c>
      <c r="H49" s="18">
        <v>0</v>
      </c>
    </row>
    <row r="50" spans="2:15" s="22" customFormat="1" x14ac:dyDescent="0.2">
      <c r="B50" s="37" t="s">
        <v>21</v>
      </c>
      <c r="C50" s="10" t="s">
        <v>115</v>
      </c>
      <c r="D50" s="4" t="s">
        <v>58</v>
      </c>
      <c r="E50" s="14">
        <f>+ROUND(E51+E17,3)</f>
        <v>4681.0010000000002</v>
      </c>
      <c r="F50" s="14">
        <f t="shared" ref="F50:H50" si="11">+ROUND(F51+F17,3)</f>
        <v>931.95699999999999</v>
      </c>
      <c r="G50" s="14">
        <f t="shared" si="11"/>
        <v>1659.434</v>
      </c>
      <c r="H50" s="15">
        <f t="shared" si="11"/>
        <v>2089.61</v>
      </c>
    </row>
    <row r="51" spans="2:15" s="22" customFormat="1" x14ac:dyDescent="0.2">
      <c r="B51" s="37" t="s">
        <v>22</v>
      </c>
      <c r="C51" s="10" t="s">
        <v>116</v>
      </c>
      <c r="D51" s="4" t="s">
        <v>59</v>
      </c>
      <c r="E51" s="14">
        <f>+E47-E48+E49</f>
        <v>-864.30900000000838</v>
      </c>
      <c r="F51" s="14">
        <f t="shared" ref="F51:H51" si="12">+F47-F48+F49</f>
        <v>-2310.5789999999943</v>
      </c>
      <c r="G51" s="14">
        <f t="shared" si="12"/>
        <v>-598.91300000000138</v>
      </c>
      <c r="H51" s="15">
        <f t="shared" si="12"/>
        <v>2045.1830000000009</v>
      </c>
    </row>
    <row r="52" spans="2:15" s="22" customFormat="1" x14ac:dyDescent="0.2">
      <c r="B52" s="36" t="s">
        <v>44</v>
      </c>
      <c r="C52" s="10" t="s">
        <v>117</v>
      </c>
      <c r="D52" s="4" t="s">
        <v>60</v>
      </c>
      <c r="E52" s="14">
        <f>+E53+E54</f>
        <v>859.98800000000006</v>
      </c>
      <c r="F52" s="14">
        <f t="shared" ref="F52:H52" si="13">+F53+F54</f>
        <v>447.06299999999999</v>
      </c>
      <c r="G52" s="14">
        <f t="shared" si="13"/>
        <v>1131.652</v>
      </c>
      <c r="H52" s="15">
        <f t="shared" si="13"/>
        <v>25.478999999999999</v>
      </c>
    </row>
    <row r="53" spans="2:15" s="22" customFormat="1" x14ac:dyDescent="0.2">
      <c r="B53" s="37" t="s">
        <v>45</v>
      </c>
      <c r="C53" s="10" t="s">
        <v>118</v>
      </c>
      <c r="D53" s="4">
        <v>39</v>
      </c>
      <c r="E53" s="17">
        <v>0.23400000000000001</v>
      </c>
      <c r="F53" s="17">
        <v>0.23400000000000001</v>
      </c>
      <c r="G53" s="17">
        <v>0</v>
      </c>
      <c r="H53" s="18">
        <v>0</v>
      </c>
    </row>
    <row r="54" spans="2:15" s="22" customFormat="1" x14ac:dyDescent="0.2">
      <c r="B54" s="37" t="s">
        <v>46</v>
      </c>
      <c r="C54" s="10" t="s">
        <v>119</v>
      </c>
      <c r="D54" s="4">
        <v>40</v>
      </c>
      <c r="E54" s="17">
        <v>859.75400000000002</v>
      </c>
      <c r="F54" s="17">
        <v>446.82900000000001</v>
      </c>
      <c r="G54" s="17">
        <v>1131.652</v>
      </c>
      <c r="H54" s="18">
        <v>25.478999999999999</v>
      </c>
    </row>
    <row r="55" spans="2:15" s="22" customFormat="1" x14ac:dyDescent="0.2">
      <c r="B55" s="36" t="s">
        <v>44</v>
      </c>
      <c r="C55" s="5" t="s">
        <v>120</v>
      </c>
      <c r="D55" s="4">
        <v>41</v>
      </c>
      <c r="E55" s="17">
        <v>2393.5549999999998</v>
      </c>
      <c r="F55" s="17">
        <v>2685.2460000000001</v>
      </c>
      <c r="G55" s="17">
        <v>441.99099999999999</v>
      </c>
      <c r="H55" s="18">
        <v>10.523999999999999</v>
      </c>
    </row>
    <row r="56" spans="2:15" s="23" customFormat="1" x14ac:dyDescent="0.2">
      <c r="B56" s="38" t="s">
        <v>47</v>
      </c>
      <c r="C56" s="19" t="s">
        <v>109</v>
      </c>
      <c r="D56" s="6"/>
      <c r="E56" s="7" t="s">
        <v>138</v>
      </c>
      <c r="F56" s="7" t="s">
        <v>138</v>
      </c>
      <c r="G56" s="8">
        <v>9.5359999999999996</v>
      </c>
      <c r="H56" s="9">
        <v>0</v>
      </c>
      <c r="I56" s="22"/>
      <c r="J56" s="22"/>
      <c r="K56" s="22"/>
      <c r="L56" s="22"/>
    </row>
    <row r="57" spans="2:15" s="23" customFormat="1" x14ac:dyDescent="0.2">
      <c r="B57" s="38" t="s">
        <v>47</v>
      </c>
      <c r="C57" s="19" t="s">
        <v>110</v>
      </c>
      <c r="D57" s="6"/>
      <c r="E57" s="7" t="s">
        <v>138</v>
      </c>
      <c r="F57" s="8">
        <v>733.56600000000003</v>
      </c>
      <c r="G57" s="7" t="s">
        <v>138</v>
      </c>
      <c r="H57" s="9">
        <v>0</v>
      </c>
      <c r="I57" s="22"/>
      <c r="J57" s="22"/>
      <c r="K57" s="22"/>
      <c r="L57" s="22"/>
    </row>
    <row r="58" spans="2:15" s="23" customFormat="1" x14ac:dyDescent="0.2">
      <c r="B58" s="38" t="s">
        <v>47</v>
      </c>
      <c r="C58" s="19" t="s">
        <v>111</v>
      </c>
      <c r="D58" s="6"/>
      <c r="E58" s="7" t="s">
        <v>138</v>
      </c>
      <c r="F58" s="8">
        <v>1.1040000000000001</v>
      </c>
      <c r="G58" s="8">
        <v>0</v>
      </c>
      <c r="H58" s="9" t="s">
        <v>138</v>
      </c>
      <c r="I58" s="22"/>
      <c r="J58" s="22"/>
      <c r="K58" s="22"/>
      <c r="L58" s="22"/>
    </row>
    <row r="59" spans="2:15" s="22" customFormat="1" x14ac:dyDescent="0.2">
      <c r="B59" s="36" t="s">
        <v>23</v>
      </c>
      <c r="C59" s="5" t="s">
        <v>121</v>
      </c>
      <c r="D59" s="4" t="s">
        <v>61</v>
      </c>
      <c r="E59" s="14">
        <f>+E60+E61</f>
        <v>4002.6529999999998</v>
      </c>
      <c r="F59" s="14">
        <f t="shared" ref="F59:H59" si="14">+F60+F61</f>
        <v>2054.7849999999999</v>
      </c>
      <c r="G59" s="14">
        <f t="shared" si="14"/>
        <v>1880.808</v>
      </c>
      <c r="H59" s="15">
        <f t="shared" si="14"/>
        <v>67.06</v>
      </c>
    </row>
    <row r="60" spans="2:15" s="22" customFormat="1" x14ac:dyDescent="0.2">
      <c r="B60" s="37" t="s">
        <v>48</v>
      </c>
      <c r="C60" s="10" t="s">
        <v>122</v>
      </c>
      <c r="D60" s="4">
        <v>43</v>
      </c>
      <c r="E60" s="17">
        <v>3965.165</v>
      </c>
      <c r="F60" s="17">
        <v>2036.588</v>
      </c>
      <c r="G60" s="17">
        <v>1861.5170000000001</v>
      </c>
      <c r="H60" s="18">
        <v>67.06</v>
      </c>
    </row>
    <row r="61" spans="2:15" s="22" customFormat="1" ht="22.5" x14ac:dyDescent="0.2">
      <c r="B61" s="37" t="s">
        <v>49</v>
      </c>
      <c r="C61" s="13" t="s">
        <v>123</v>
      </c>
      <c r="D61" s="4">
        <v>44</v>
      </c>
      <c r="E61" s="17">
        <v>37.488</v>
      </c>
      <c r="F61" s="17">
        <v>18.196999999999999</v>
      </c>
      <c r="G61" s="17">
        <v>19.291</v>
      </c>
      <c r="H61" s="18">
        <v>0</v>
      </c>
    </row>
    <row r="62" spans="2:15" s="22" customFormat="1" ht="22.5" x14ac:dyDescent="0.2">
      <c r="B62" s="36" t="s">
        <v>50</v>
      </c>
      <c r="C62" s="13" t="s">
        <v>124</v>
      </c>
      <c r="D62" s="4">
        <v>45</v>
      </c>
      <c r="E62" s="17">
        <v>57.584000000000003</v>
      </c>
      <c r="F62" s="17">
        <v>-2.6890000000000001</v>
      </c>
      <c r="G62" s="17">
        <v>43.860999999999997</v>
      </c>
      <c r="H62" s="18">
        <v>16.411999999999999</v>
      </c>
    </row>
    <row r="63" spans="2:15" s="22" customFormat="1" ht="22.5" x14ac:dyDescent="0.2">
      <c r="B63" s="37" t="s">
        <v>51</v>
      </c>
      <c r="C63" s="13" t="s">
        <v>125</v>
      </c>
      <c r="D63" s="4" t="s">
        <v>62</v>
      </c>
      <c r="E63" s="14">
        <f>+E59+E62</f>
        <v>4060.2369999999996</v>
      </c>
      <c r="F63" s="14">
        <f t="shared" ref="F63:H63" si="15">+F59+F62</f>
        <v>2052.096</v>
      </c>
      <c r="G63" s="14">
        <f t="shared" si="15"/>
        <v>1924.6690000000001</v>
      </c>
      <c r="H63" s="15">
        <f t="shared" si="15"/>
        <v>83.472000000000008</v>
      </c>
    </row>
    <row r="64" spans="2:15" s="24" customFormat="1" ht="27" customHeight="1" x14ac:dyDescent="0.2">
      <c r="B64" s="40" t="s">
        <v>0</v>
      </c>
      <c r="C64" s="26" t="s">
        <v>126</v>
      </c>
      <c r="D64" s="12" t="s">
        <v>63</v>
      </c>
      <c r="E64" s="27">
        <f>+E50+E52-E55-E63</f>
        <v>-912.80299999999897</v>
      </c>
      <c r="F64" s="27">
        <f>+F50+F52-F55-F63</f>
        <v>-3358.3220000000001</v>
      </c>
      <c r="G64" s="27">
        <f>+G50+G52-G55-G63</f>
        <v>424.42600000000016</v>
      </c>
      <c r="H64" s="28">
        <f>+H50+H52-H55-H63</f>
        <v>2021.0930000000001</v>
      </c>
      <c r="I64" s="22"/>
      <c r="J64" s="22"/>
      <c r="K64" s="22"/>
      <c r="L64" s="22"/>
      <c r="M64" s="22"/>
      <c r="N64" s="22"/>
      <c r="O64" s="22"/>
    </row>
    <row r="65" spans="2:15" s="24" customFormat="1" ht="27" customHeight="1" x14ac:dyDescent="0.2">
      <c r="B65" s="41" t="s">
        <v>52</v>
      </c>
      <c r="C65" s="29" t="s">
        <v>127</v>
      </c>
      <c r="D65" s="12" t="s">
        <v>64</v>
      </c>
      <c r="E65" s="27">
        <f>+E15+E19+E20+E25+E26+E39+E42+E43+E49+E55+E63</f>
        <v>88626.52899999998</v>
      </c>
      <c r="F65" s="27">
        <f>+F15+F19+F20+F25+F26+F39+F42+F43+F49+F55+F63</f>
        <v>64961.731</v>
      </c>
      <c r="G65" s="27">
        <f>+G15+G19+G20+G25+G26+G39+G42+G43+G49+G55+G63</f>
        <v>11797.537</v>
      </c>
      <c r="H65" s="28">
        <f>+H15+H19+H20+H25+H26+H39+H42+H43+H49+H55+H63</f>
        <v>24640.366000000002</v>
      </c>
      <c r="I65" s="22"/>
      <c r="J65" s="22"/>
      <c r="K65" s="22"/>
      <c r="L65" s="22"/>
      <c r="M65" s="22"/>
      <c r="N65" s="22"/>
      <c r="O65" s="22"/>
    </row>
    <row r="66" spans="2:15" s="24" customFormat="1" ht="27" customHeight="1" thickBot="1" x14ac:dyDescent="0.25">
      <c r="B66" s="42" t="s">
        <v>53</v>
      </c>
      <c r="C66" s="30" t="s">
        <v>128</v>
      </c>
      <c r="D66" s="31" t="s">
        <v>65</v>
      </c>
      <c r="E66" s="32">
        <f>+E14+E21++E23+E24+E33+E34+E38+E52</f>
        <v>87713.725999999995</v>
      </c>
      <c r="F66" s="32">
        <f>+F14+F21++F23+F24+F33+F34+F38+F52</f>
        <v>61603.409000000007</v>
      </c>
      <c r="G66" s="32">
        <f>+G14+G21++G23+G24+G33+G34+G38+G52</f>
        <v>12221.963</v>
      </c>
      <c r="H66" s="33">
        <f>+H14+H21++H23+H24+H33+H34+H38+H52</f>
        <v>26661.459000000003</v>
      </c>
      <c r="I66" s="22"/>
      <c r="J66" s="22"/>
      <c r="K66" s="22"/>
      <c r="L66" s="22"/>
      <c r="M66" s="22"/>
      <c r="N66" s="22"/>
      <c r="O66" s="22"/>
    </row>
    <row r="67" spans="2:15" s="20" customFormat="1" ht="12" thickTop="1" x14ac:dyDescent="0.2">
      <c r="B67" s="59"/>
      <c r="C67" s="43"/>
      <c r="D67" s="60"/>
      <c r="E67" s="22"/>
      <c r="F67" s="22"/>
      <c r="G67" s="22"/>
      <c r="H67" s="22"/>
    </row>
    <row r="68" spans="2:15" s="43" customFormat="1" x14ac:dyDescent="0.2">
      <c r="B68" s="61" t="s">
        <v>129</v>
      </c>
      <c r="D68" s="44"/>
      <c r="E68" s="65"/>
      <c r="F68" s="65"/>
      <c r="G68" s="65"/>
      <c r="H68" s="65"/>
    </row>
    <row r="69" spans="2:15" s="43" customFormat="1" ht="34.5" customHeight="1" x14ac:dyDescent="0.2">
      <c r="B69" s="66" t="s">
        <v>136</v>
      </c>
      <c r="C69" s="66"/>
      <c r="D69" s="66"/>
      <c r="E69" s="66"/>
      <c r="F69" s="66"/>
      <c r="G69" s="66"/>
      <c r="H69" s="66"/>
    </row>
    <row r="70" spans="2:15" s="20" customFormat="1" ht="13.5" customHeight="1" x14ac:dyDescent="0.2">
      <c r="B70" s="66"/>
      <c r="C70" s="66"/>
      <c r="D70" s="66"/>
      <c r="E70" s="66"/>
      <c r="F70" s="66"/>
      <c r="G70" s="66"/>
      <c r="H70" s="66"/>
    </row>
    <row r="71" spans="2:15" s="20" customFormat="1" x14ac:dyDescent="0.2">
      <c r="B71" s="59"/>
      <c r="C71" s="43"/>
      <c r="D71" s="60"/>
      <c r="E71" s="22"/>
    </row>
    <row r="72" spans="2:15" s="20" customFormat="1" x14ac:dyDescent="0.2">
      <c r="B72" s="59"/>
      <c r="C72" s="43"/>
      <c r="D72" s="60"/>
      <c r="E72" s="25"/>
    </row>
    <row r="73" spans="2:15" s="20" customFormat="1" x14ac:dyDescent="0.2">
      <c r="B73" s="59"/>
      <c r="C73" s="43"/>
      <c r="D73" s="60"/>
    </row>
    <row r="74" spans="2:15" s="20" customFormat="1" x14ac:dyDescent="0.2">
      <c r="B74" s="59"/>
      <c r="C74" s="43"/>
      <c r="D74" s="60"/>
    </row>
  </sheetData>
  <mergeCells count="7">
    <mergeCell ref="B69:H69"/>
    <mergeCell ref="B70:H70"/>
    <mergeCell ref="E1:H1"/>
    <mergeCell ref="E6:E7"/>
    <mergeCell ref="F6:F7"/>
    <mergeCell ref="G6:G7"/>
    <mergeCell ref="H6:H7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5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1" sqref="A1:B1"/>
    </sheetView>
  </sheetViews>
  <sheetFormatPr defaultRowHeight="11.25" x14ac:dyDescent="0.2"/>
  <cols>
    <col min="1" max="1" width="2.7109375" style="21" customWidth="1"/>
    <col min="2" max="2" width="11.7109375" style="59" customWidth="1"/>
    <col min="3" max="3" width="50.7109375" style="43" customWidth="1"/>
    <col min="4" max="4" width="12.7109375" style="60" customWidth="1"/>
    <col min="5" max="8" width="15.7109375" style="21" customWidth="1"/>
    <col min="9" max="16384" width="9.140625" style="21"/>
  </cols>
  <sheetData>
    <row r="1" spans="2:12" ht="15.75" x14ac:dyDescent="0.2">
      <c r="B1" s="43"/>
      <c r="D1" s="44"/>
      <c r="E1" s="67"/>
      <c r="F1" s="67"/>
      <c r="G1" s="67"/>
      <c r="H1" s="67"/>
    </row>
    <row r="2" spans="2:12" x14ac:dyDescent="0.2">
      <c r="B2" s="46" t="s">
        <v>70</v>
      </c>
      <c r="C2" s="46"/>
      <c r="D2" s="47"/>
      <c r="E2" s="45"/>
      <c r="F2" s="43"/>
      <c r="G2" s="43"/>
      <c r="H2" s="43"/>
    </row>
    <row r="3" spans="2:12" x14ac:dyDescent="0.2">
      <c r="B3" s="48" t="s">
        <v>71</v>
      </c>
      <c r="C3" s="49"/>
      <c r="D3" s="50"/>
      <c r="E3" s="43"/>
      <c r="F3" s="43"/>
      <c r="G3" s="43"/>
      <c r="H3" s="43"/>
    </row>
    <row r="4" spans="2:12" x14ac:dyDescent="0.2">
      <c r="B4" s="48"/>
      <c r="C4" s="49"/>
      <c r="D4" s="50"/>
      <c r="E4" s="43"/>
      <c r="F4" s="43"/>
      <c r="G4" s="43"/>
      <c r="H4" s="43"/>
    </row>
    <row r="5" spans="2:12" ht="12" thickBot="1" x14ac:dyDescent="0.25">
      <c r="B5" s="48"/>
      <c r="C5" s="49"/>
      <c r="D5" s="50"/>
      <c r="E5" s="43"/>
      <c r="F5" s="43"/>
      <c r="G5" s="43"/>
      <c r="H5" s="62" t="s">
        <v>137</v>
      </c>
    </row>
    <row r="6" spans="2:12" ht="12" customHeight="1" thickTop="1" x14ac:dyDescent="0.2">
      <c r="B6" s="51"/>
      <c r="C6" s="52"/>
      <c r="D6" s="53"/>
      <c r="E6" s="68" t="s">
        <v>130</v>
      </c>
      <c r="F6" s="68" t="s">
        <v>131</v>
      </c>
      <c r="G6" s="68" t="s">
        <v>132</v>
      </c>
      <c r="H6" s="70" t="s">
        <v>133</v>
      </c>
    </row>
    <row r="7" spans="2:12" ht="22.5" x14ac:dyDescent="0.2">
      <c r="B7" s="54" t="s">
        <v>72</v>
      </c>
      <c r="C7" s="46" t="s">
        <v>73</v>
      </c>
      <c r="D7" s="55"/>
      <c r="E7" s="69"/>
      <c r="F7" s="69"/>
      <c r="G7" s="69"/>
      <c r="H7" s="71"/>
    </row>
    <row r="8" spans="2:12" ht="12" thickBot="1" x14ac:dyDescent="0.25">
      <c r="B8" s="56"/>
      <c r="C8" s="57"/>
      <c r="D8" s="58"/>
      <c r="E8" s="63" t="s">
        <v>66</v>
      </c>
      <c r="F8" s="63" t="s">
        <v>67</v>
      </c>
      <c r="G8" s="63" t="s">
        <v>68</v>
      </c>
      <c r="H8" s="64" t="s">
        <v>69</v>
      </c>
    </row>
    <row r="9" spans="2:12" s="20" customFormat="1" ht="12" thickTop="1" x14ac:dyDescent="0.2">
      <c r="B9" s="34" t="s">
        <v>1</v>
      </c>
      <c r="C9" s="3" t="s">
        <v>74</v>
      </c>
      <c r="D9" s="1" t="s">
        <v>2</v>
      </c>
      <c r="E9" s="14">
        <f>+E10+E11</f>
        <v>37245.017</v>
      </c>
      <c r="F9" s="14">
        <f t="shared" ref="F9:H9" si="0">+F10+F11</f>
        <v>27565.792000000001</v>
      </c>
      <c r="G9" s="14">
        <f t="shared" si="0"/>
        <v>9317.4189999999999</v>
      </c>
      <c r="H9" s="15">
        <f t="shared" si="0"/>
        <v>361.80599999999998</v>
      </c>
      <c r="I9" s="22"/>
      <c r="J9" s="22"/>
      <c r="K9" s="22"/>
      <c r="L9" s="22"/>
    </row>
    <row r="10" spans="2:12" s="20" customFormat="1" x14ac:dyDescent="0.2">
      <c r="B10" s="34" t="s">
        <v>24</v>
      </c>
      <c r="C10" s="16" t="s">
        <v>75</v>
      </c>
      <c r="D10" s="1">
        <v>2</v>
      </c>
      <c r="E10" s="17">
        <v>5640.4139999999998</v>
      </c>
      <c r="F10" s="17">
        <v>3727.634</v>
      </c>
      <c r="G10" s="17">
        <v>1895.7270000000001</v>
      </c>
      <c r="H10" s="18">
        <v>17.053000000000001</v>
      </c>
      <c r="I10" s="22"/>
      <c r="J10" s="22"/>
      <c r="K10" s="22"/>
      <c r="L10" s="22"/>
    </row>
    <row r="11" spans="2:12" s="20" customFormat="1" x14ac:dyDescent="0.2">
      <c r="B11" s="34" t="s">
        <v>3</v>
      </c>
      <c r="C11" s="3" t="s">
        <v>76</v>
      </c>
      <c r="D11" s="1" t="s">
        <v>4</v>
      </c>
      <c r="E11" s="14">
        <f>+E12+E13</f>
        <v>31604.602999999999</v>
      </c>
      <c r="F11" s="14">
        <f t="shared" ref="F11:H11" si="1">+F12+F13</f>
        <v>23838.158000000003</v>
      </c>
      <c r="G11" s="14">
        <f t="shared" si="1"/>
        <v>7421.692</v>
      </c>
      <c r="H11" s="15">
        <f t="shared" si="1"/>
        <v>344.75299999999999</v>
      </c>
      <c r="I11" s="22"/>
      <c r="J11" s="22"/>
      <c r="K11" s="22"/>
      <c r="L11" s="22"/>
    </row>
    <row r="12" spans="2:12" s="20" customFormat="1" x14ac:dyDescent="0.2">
      <c r="B12" s="34" t="s">
        <v>5</v>
      </c>
      <c r="C12" s="3" t="s">
        <v>77</v>
      </c>
      <c r="D12" s="1">
        <v>4</v>
      </c>
      <c r="E12" s="17">
        <v>1055.146</v>
      </c>
      <c r="F12" s="17">
        <v>979.54399999999998</v>
      </c>
      <c r="G12" s="17">
        <v>75.602000000000004</v>
      </c>
      <c r="H12" s="18">
        <v>0</v>
      </c>
      <c r="I12" s="22"/>
      <c r="J12" s="22"/>
      <c r="K12" s="22"/>
      <c r="L12" s="22"/>
    </row>
    <row r="13" spans="2:12" s="20" customFormat="1" x14ac:dyDescent="0.2">
      <c r="B13" s="34" t="s">
        <v>6</v>
      </c>
      <c r="C13" s="3" t="s">
        <v>78</v>
      </c>
      <c r="D13" s="1">
        <v>5</v>
      </c>
      <c r="E13" s="17">
        <v>30549.456999999999</v>
      </c>
      <c r="F13" s="17">
        <v>22858.614000000001</v>
      </c>
      <c r="G13" s="17">
        <v>7346.09</v>
      </c>
      <c r="H13" s="18">
        <v>344.75299999999999</v>
      </c>
      <c r="I13" s="22"/>
      <c r="J13" s="22"/>
      <c r="K13" s="22"/>
      <c r="L13" s="22"/>
    </row>
    <row r="14" spans="2:12" s="20" customFormat="1" ht="22.5" x14ac:dyDescent="0.2">
      <c r="B14" s="35" t="s">
        <v>25</v>
      </c>
      <c r="C14" s="2" t="s">
        <v>79</v>
      </c>
      <c r="D14" s="1" t="s">
        <v>7</v>
      </c>
      <c r="E14" s="14">
        <f>+E10+E12</f>
        <v>6695.5599999999995</v>
      </c>
      <c r="F14" s="14">
        <f t="shared" ref="F14:H14" si="2">+F10+F12</f>
        <v>4707.1779999999999</v>
      </c>
      <c r="G14" s="14">
        <f t="shared" si="2"/>
        <v>1971.3290000000002</v>
      </c>
      <c r="H14" s="15">
        <f t="shared" si="2"/>
        <v>17.053000000000001</v>
      </c>
      <c r="I14" s="22"/>
      <c r="J14" s="22"/>
      <c r="K14" s="22"/>
      <c r="L14" s="22"/>
    </row>
    <row r="15" spans="2:12" s="20" customFormat="1" x14ac:dyDescent="0.2">
      <c r="B15" s="34" t="s">
        <v>8</v>
      </c>
      <c r="C15" s="3" t="s">
        <v>80</v>
      </c>
      <c r="D15" s="1">
        <v>7</v>
      </c>
      <c r="E15" s="17">
        <v>10565.341</v>
      </c>
      <c r="F15" s="17">
        <v>7375.5990000000002</v>
      </c>
      <c r="G15" s="17">
        <v>3124.0650000000001</v>
      </c>
      <c r="H15" s="18">
        <v>65.677000000000007</v>
      </c>
      <c r="I15" s="22"/>
      <c r="J15" s="22"/>
      <c r="K15" s="22"/>
      <c r="L15" s="22"/>
    </row>
    <row r="16" spans="2:12" s="20" customFormat="1" x14ac:dyDescent="0.2">
      <c r="B16" s="35" t="s">
        <v>9</v>
      </c>
      <c r="C16" s="3" t="s">
        <v>81</v>
      </c>
      <c r="D16" s="1" t="s">
        <v>10</v>
      </c>
      <c r="E16" s="14">
        <f>+E9-E15</f>
        <v>26679.675999999999</v>
      </c>
      <c r="F16" s="14">
        <f t="shared" ref="F16:H16" si="3">+F9-F15</f>
        <v>20190.192999999999</v>
      </c>
      <c r="G16" s="14">
        <f t="shared" si="3"/>
        <v>6193.3539999999994</v>
      </c>
      <c r="H16" s="15">
        <f t="shared" si="3"/>
        <v>296.12899999999996</v>
      </c>
      <c r="I16" s="22"/>
      <c r="J16" s="22"/>
      <c r="K16" s="22"/>
      <c r="L16" s="22"/>
    </row>
    <row r="17" spans="2:12" s="20" customFormat="1" x14ac:dyDescent="0.2">
      <c r="B17" s="34" t="s">
        <v>26</v>
      </c>
      <c r="C17" s="3" t="s">
        <v>82</v>
      </c>
      <c r="D17" s="1">
        <v>9</v>
      </c>
      <c r="E17" s="17">
        <v>5339.6019999999999</v>
      </c>
      <c r="F17" s="17">
        <v>3109.8069999999998</v>
      </c>
      <c r="G17" s="17">
        <v>2188.547</v>
      </c>
      <c r="H17" s="18">
        <v>41.247999999999998</v>
      </c>
      <c r="I17" s="22"/>
      <c r="J17" s="22"/>
      <c r="K17" s="22"/>
      <c r="L17" s="22"/>
    </row>
    <row r="18" spans="2:12" s="20" customFormat="1" x14ac:dyDescent="0.2">
      <c r="B18" s="35" t="s">
        <v>11</v>
      </c>
      <c r="C18" s="3" t="s">
        <v>83</v>
      </c>
      <c r="D18" s="1" t="s">
        <v>12</v>
      </c>
      <c r="E18" s="14">
        <f>+E16-E17</f>
        <v>21340.074000000001</v>
      </c>
      <c r="F18" s="14">
        <f t="shared" ref="F18:H18" si="4">+F16-F17</f>
        <v>17080.385999999999</v>
      </c>
      <c r="G18" s="14">
        <f t="shared" si="4"/>
        <v>4004.8069999999993</v>
      </c>
      <c r="H18" s="15">
        <f t="shared" si="4"/>
        <v>254.88099999999997</v>
      </c>
      <c r="I18" s="22"/>
      <c r="J18" s="22"/>
      <c r="K18" s="22"/>
      <c r="L18" s="22"/>
    </row>
    <row r="19" spans="2:12" s="20" customFormat="1" x14ac:dyDescent="0.2">
      <c r="B19" s="34" t="s">
        <v>27</v>
      </c>
      <c r="C19" s="3" t="s">
        <v>84</v>
      </c>
      <c r="D19" s="1">
        <v>11</v>
      </c>
      <c r="E19" s="17">
        <v>21299.106</v>
      </c>
      <c r="F19" s="17">
        <v>17318.129000000001</v>
      </c>
      <c r="G19" s="17">
        <v>3726.096</v>
      </c>
      <c r="H19" s="18">
        <v>254.881</v>
      </c>
      <c r="I19" s="22"/>
      <c r="J19" s="22"/>
      <c r="K19" s="22"/>
      <c r="L19" s="22"/>
    </row>
    <row r="20" spans="2:12" s="22" customFormat="1" x14ac:dyDescent="0.2">
      <c r="B20" s="36" t="s">
        <v>28</v>
      </c>
      <c r="C20" s="5" t="s">
        <v>85</v>
      </c>
      <c r="D20" s="4">
        <v>12</v>
      </c>
      <c r="E20" s="17">
        <v>0</v>
      </c>
      <c r="F20" s="17">
        <v>0</v>
      </c>
      <c r="G20" s="17">
        <v>0</v>
      </c>
      <c r="H20" s="18">
        <v>0</v>
      </c>
    </row>
    <row r="21" spans="2:12" s="22" customFormat="1" x14ac:dyDescent="0.2">
      <c r="B21" s="36" t="s">
        <v>29</v>
      </c>
      <c r="C21" s="5" t="s">
        <v>86</v>
      </c>
      <c r="D21" s="4">
        <v>13</v>
      </c>
      <c r="E21" s="17">
        <v>301.45699999999999</v>
      </c>
      <c r="F21" s="17">
        <v>243.708</v>
      </c>
      <c r="G21" s="17">
        <v>57.749000000000002</v>
      </c>
      <c r="H21" s="18">
        <v>0</v>
      </c>
    </row>
    <row r="22" spans="2:12" s="22" customFormat="1" x14ac:dyDescent="0.2">
      <c r="B22" s="37" t="s">
        <v>13</v>
      </c>
      <c r="C22" s="5" t="s">
        <v>87</v>
      </c>
      <c r="D22" s="4" t="s">
        <v>14</v>
      </c>
      <c r="E22" s="14">
        <f>ROUND(E18-E19-E20+E21,3)</f>
        <v>342.42500000000001</v>
      </c>
      <c r="F22" s="14">
        <f t="shared" ref="F22:H22" si="5">ROUND(F18-F19-F20+F21,3)</f>
        <v>5.9649999999999999</v>
      </c>
      <c r="G22" s="14">
        <f t="shared" si="5"/>
        <v>336.46</v>
      </c>
      <c r="H22" s="15">
        <f t="shared" si="5"/>
        <v>0</v>
      </c>
    </row>
    <row r="23" spans="2:12" s="22" customFormat="1" x14ac:dyDescent="0.2">
      <c r="B23" s="36" t="s">
        <v>30</v>
      </c>
      <c r="C23" s="10" t="s">
        <v>88</v>
      </c>
      <c r="D23" s="4">
        <v>15</v>
      </c>
      <c r="E23" s="17">
        <v>29041.687999999998</v>
      </c>
      <c r="F23" s="17">
        <v>24667.744999999999</v>
      </c>
      <c r="G23" s="17">
        <v>3330.6030000000001</v>
      </c>
      <c r="H23" s="18">
        <v>1043.3399999999999</v>
      </c>
    </row>
    <row r="24" spans="2:12" s="22" customFormat="1" x14ac:dyDescent="0.2">
      <c r="B24" s="36" t="s">
        <v>31</v>
      </c>
      <c r="C24" s="10" t="s">
        <v>89</v>
      </c>
      <c r="D24" s="4">
        <v>16</v>
      </c>
      <c r="E24" s="17">
        <v>1290.8320000000001</v>
      </c>
      <c r="F24" s="17">
        <v>843.63699999999994</v>
      </c>
      <c r="G24" s="17">
        <v>427.43799999999999</v>
      </c>
      <c r="H24" s="18">
        <v>499.70499999999998</v>
      </c>
    </row>
    <row r="25" spans="2:12" s="22" customFormat="1" x14ac:dyDescent="0.2">
      <c r="B25" s="36" t="s">
        <v>32</v>
      </c>
      <c r="C25" s="5" t="s">
        <v>90</v>
      </c>
      <c r="D25" s="4">
        <v>17</v>
      </c>
      <c r="E25" s="17">
        <v>857.31299999999999</v>
      </c>
      <c r="F25" s="17">
        <v>705.17700000000002</v>
      </c>
      <c r="G25" s="17">
        <v>113.15</v>
      </c>
      <c r="H25" s="18">
        <v>38.985999999999997</v>
      </c>
    </row>
    <row r="26" spans="2:12" s="22" customFormat="1" x14ac:dyDescent="0.2">
      <c r="B26" s="36" t="s">
        <v>33</v>
      </c>
      <c r="C26" s="5" t="s">
        <v>91</v>
      </c>
      <c r="D26" s="4" t="s">
        <v>15</v>
      </c>
      <c r="E26" s="14">
        <f>+E30+E31</f>
        <v>7452.9790000000003</v>
      </c>
      <c r="F26" s="14">
        <f t="shared" ref="F26:H26" si="6">+F30+F31</f>
        <v>7727.02</v>
      </c>
      <c r="G26" s="14">
        <f t="shared" si="6"/>
        <v>205.90700000000001</v>
      </c>
      <c r="H26" s="15">
        <f t="shared" si="6"/>
        <v>0</v>
      </c>
    </row>
    <row r="27" spans="2:12" s="23" customFormat="1" x14ac:dyDescent="0.2">
      <c r="B27" s="38" t="s">
        <v>31</v>
      </c>
      <c r="C27" s="19" t="s">
        <v>92</v>
      </c>
      <c r="D27" s="6"/>
      <c r="E27" s="7" t="s">
        <v>138</v>
      </c>
      <c r="F27" s="7" t="s">
        <v>138</v>
      </c>
      <c r="G27" s="8">
        <v>79.831999999999994</v>
      </c>
      <c r="H27" s="9">
        <v>0</v>
      </c>
      <c r="I27" s="22"/>
      <c r="J27" s="22"/>
      <c r="K27" s="22"/>
      <c r="L27" s="22"/>
    </row>
    <row r="28" spans="2:12" s="23" customFormat="1" x14ac:dyDescent="0.2">
      <c r="B28" s="38" t="s">
        <v>31</v>
      </c>
      <c r="C28" s="19" t="s">
        <v>93</v>
      </c>
      <c r="D28" s="6"/>
      <c r="E28" s="7" t="s">
        <v>138</v>
      </c>
      <c r="F28" s="8">
        <v>0</v>
      </c>
      <c r="G28" s="7" t="s">
        <v>138</v>
      </c>
      <c r="H28" s="9">
        <v>0</v>
      </c>
      <c r="I28" s="22"/>
      <c r="J28" s="22"/>
      <c r="K28" s="22"/>
      <c r="L28" s="22"/>
    </row>
    <row r="29" spans="2:12" s="23" customFormat="1" x14ac:dyDescent="0.2">
      <c r="B29" s="38" t="s">
        <v>31</v>
      </c>
      <c r="C29" s="19" t="s">
        <v>94</v>
      </c>
      <c r="D29" s="6"/>
      <c r="E29" s="7" t="s">
        <v>138</v>
      </c>
      <c r="F29" s="8">
        <v>400.11599999999999</v>
      </c>
      <c r="G29" s="8">
        <v>0</v>
      </c>
      <c r="H29" s="9" t="s">
        <v>138</v>
      </c>
      <c r="I29" s="22"/>
      <c r="J29" s="22"/>
      <c r="K29" s="22"/>
      <c r="L29" s="22"/>
    </row>
    <row r="30" spans="2:12" s="22" customFormat="1" x14ac:dyDescent="0.2">
      <c r="B30" s="37" t="s">
        <v>34</v>
      </c>
      <c r="C30" s="5" t="s">
        <v>95</v>
      </c>
      <c r="D30" s="4">
        <v>19</v>
      </c>
      <c r="E30" s="17">
        <v>7436.8789999999999</v>
      </c>
      <c r="F30" s="17">
        <v>7726.76</v>
      </c>
      <c r="G30" s="17">
        <v>190.06700000000001</v>
      </c>
      <c r="H30" s="18">
        <v>0</v>
      </c>
    </row>
    <row r="31" spans="2:12" s="22" customFormat="1" x14ac:dyDescent="0.2">
      <c r="B31" s="37" t="s">
        <v>35</v>
      </c>
      <c r="C31" s="5" t="s">
        <v>96</v>
      </c>
      <c r="D31" s="4">
        <v>20</v>
      </c>
      <c r="E31" s="17">
        <v>16.100000000000001</v>
      </c>
      <c r="F31" s="17">
        <v>0.26</v>
      </c>
      <c r="G31" s="17">
        <v>15.84</v>
      </c>
      <c r="H31" s="18">
        <v>0</v>
      </c>
    </row>
    <row r="32" spans="2:12" s="22" customFormat="1" x14ac:dyDescent="0.2">
      <c r="B32" s="37" t="s">
        <v>16</v>
      </c>
      <c r="C32" s="5" t="s">
        <v>97</v>
      </c>
      <c r="D32" s="4" t="s">
        <v>17</v>
      </c>
      <c r="E32" s="14">
        <f>+E22+E23+E24-E25-E26</f>
        <v>22364.652999999998</v>
      </c>
      <c r="F32" s="14">
        <f t="shared" ref="F32:H32" si="7">+F22+F23+F24-F25-F26</f>
        <v>17085.149999999998</v>
      </c>
      <c r="G32" s="14">
        <f t="shared" si="7"/>
        <v>3775.444</v>
      </c>
      <c r="H32" s="15">
        <f t="shared" si="7"/>
        <v>1504.0589999999997</v>
      </c>
    </row>
    <row r="33" spans="2:8" s="22" customFormat="1" x14ac:dyDescent="0.2">
      <c r="B33" s="36" t="s">
        <v>36</v>
      </c>
      <c r="C33" s="5" t="s">
        <v>98</v>
      </c>
      <c r="D33" s="4">
        <v>22</v>
      </c>
      <c r="E33" s="17">
        <v>19718.89</v>
      </c>
      <c r="F33" s="17">
        <v>18293.851999999999</v>
      </c>
      <c r="G33" s="17">
        <v>1418.979</v>
      </c>
      <c r="H33" s="18">
        <v>6.0590000000000002</v>
      </c>
    </row>
    <row r="34" spans="2:8" s="22" customFormat="1" x14ac:dyDescent="0.2">
      <c r="B34" s="36" t="s">
        <v>37</v>
      </c>
      <c r="C34" s="5" t="s">
        <v>99</v>
      </c>
      <c r="D34" s="4" t="s">
        <v>55</v>
      </c>
      <c r="E34" s="14">
        <f>+E35+E36+E37</f>
        <v>22685.030999999999</v>
      </c>
      <c r="F34" s="14">
        <f t="shared" ref="F34:H34" si="8">+F35+F36+F37</f>
        <v>6171.9139999999998</v>
      </c>
      <c r="G34" s="14">
        <f t="shared" si="8"/>
        <v>630.02800000000002</v>
      </c>
      <c r="H34" s="15">
        <f t="shared" si="8"/>
        <v>15883.089</v>
      </c>
    </row>
    <row r="35" spans="2:8" s="22" customFormat="1" x14ac:dyDescent="0.2">
      <c r="B35" s="37" t="s">
        <v>38</v>
      </c>
      <c r="C35" s="10" t="s">
        <v>100</v>
      </c>
      <c r="D35" s="4">
        <v>24</v>
      </c>
      <c r="E35" s="17">
        <v>10330.973</v>
      </c>
      <c r="F35" s="17">
        <v>190.99199999999999</v>
      </c>
      <c r="G35" s="17">
        <v>0</v>
      </c>
      <c r="H35" s="18">
        <v>10139.981</v>
      </c>
    </row>
    <row r="36" spans="2:8" s="22" customFormat="1" x14ac:dyDescent="0.2">
      <c r="B36" s="37" t="s">
        <v>54</v>
      </c>
      <c r="C36" s="10" t="s">
        <v>101</v>
      </c>
      <c r="D36" s="4">
        <v>25</v>
      </c>
      <c r="E36" s="17">
        <v>4735.1949999999997</v>
      </c>
      <c r="F36" s="17">
        <v>4081.9279999999999</v>
      </c>
      <c r="G36" s="17">
        <v>620.00900000000001</v>
      </c>
      <c r="H36" s="18">
        <v>33.258000000000003</v>
      </c>
    </row>
    <row r="37" spans="2:8" s="22" customFormat="1" x14ac:dyDescent="0.2">
      <c r="B37" s="37" t="s">
        <v>39</v>
      </c>
      <c r="C37" s="10" t="s">
        <v>102</v>
      </c>
      <c r="D37" s="4">
        <v>26</v>
      </c>
      <c r="E37" s="17">
        <v>7618.8630000000003</v>
      </c>
      <c r="F37" s="17">
        <v>1898.9939999999999</v>
      </c>
      <c r="G37" s="17">
        <v>10.019</v>
      </c>
      <c r="H37" s="18">
        <v>5709.85</v>
      </c>
    </row>
    <row r="38" spans="2:8" s="22" customFormat="1" x14ac:dyDescent="0.2">
      <c r="B38" s="36" t="s">
        <v>40</v>
      </c>
      <c r="C38" s="5" t="s">
        <v>103</v>
      </c>
      <c r="D38" s="4">
        <v>27</v>
      </c>
      <c r="E38" s="17">
        <v>2577.8029999999999</v>
      </c>
      <c r="F38" s="17">
        <v>3213.0639999999999</v>
      </c>
      <c r="G38" s="17">
        <v>2889.0549999999998</v>
      </c>
      <c r="H38" s="18">
        <v>8404.8680000000004</v>
      </c>
    </row>
    <row r="39" spans="2:8" s="22" customFormat="1" x14ac:dyDescent="0.2">
      <c r="B39" s="36" t="s">
        <v>36</v>
      </c>
      <c r="C39" s="10" t="s">
        <v>104</v>
      </c>
      <c r="D39" s="4">
        <v>28</v>
      </c>
      <c r="E39" s="17">
        <v>57.026000000000003</v>
      </c>
      <c r="F39" s="17">
        <v>33.15</v>
      </c>
      <c r="G39" s="17">
        <v>23.872</v>
      </c>
      <c r="H39" s="18">
        <v>4.0000000000000001E-3</v>
      </c>
    </row>
    <row r="40" spans="2:8" s="22" customFormat="1" x14ac:dyDescent="0.2">
      <c r="B40" s="36" t="s">
        <v>41</v>
      </c>
      <c r="C40" s="5" t="s">
        <v>105</v>
      </c>
      <c r="D40" s="4">
        <v>29</v>
      </c>
      <c r="E40" s="17">
        <v>32159.486000000001</v>
      </c>
      <c r="F40" s="17">
        <v>11165.874</v>
      </c>
      <c r="G40" s="17">
        <v>630.72900000000004</v>
      </c>
      <c r="H40" s="18">
        <v>20362.883000000002</v>
      </c>
    </row>
    <row r="41" spans="2:8" s="22" customFormat="1" ht="22.5" x14ac:dyDescent="0.2">
      <c r="B41" s="39" t="s">
        <v>42</v>
      </c>
      <c r="C41" s="11" t="s">
        <v>106</v>
      </c>
      <c r="D41" s="4">
        <v>30</v>
      </c>
      <c r="E41" s="17">
        <v>3487.1329999999998</v>
      </c>
      <c r="F41" s="17">
        <v>3049.6550000000002</v>
      </c>
      <c r="G41" s="17">
        <v>330.35300000000001</v>
      </c>
      <c r="H41" s="18">
        <v>107.125</v>
      </c>
    </row>
    <row r="42" spans="2:8" s="22" customFormat="1" ht="33.75" x14ac:dyDescent="0.2">
      <c r="B42" s="39" t="s">
        <v>43</v>
      </c>
      <c r="C42" s="11" t="s">
        <v>107</v>
      </c>
      <c r="D42" s="4" t="s">
        <v>56</v>
      </c>
      <c r="E42" s="14">
        <f>+E40+E41</f>
        <v>35646.618999999999</v>
      </c>
      <c r="F42" s="14">
        <f t="shared" ref="F42:H42" si="9">+F40+F41</f>
        <v>14215.529</v>
      </c>
      <c r="G42" s="14">
        <f t="shared" si="9"/>
        <v>961.08200000000011</v>
      </c>
      <c r="H42" s="15">
        <f t="shared" si="9"/>
        <v>20470.008000000002</v>
      </c>
    </row>
    <row r="43" spans="2:8" s="22" customFormat="1" x14ac:dyDescent="0.2">
      <c r="B43" s="36" t="s">
        <v>40</v>
      </c>
      <c r="C43" s="5" t="s">
        <v>108</v>
      </c>
      <c r="D43" s="4">
        <v>32</v>
      </c>
      <c r="E43" s="17">
        <v>4407.9930000000004</v>
      </c>
      <c r="F43" s="17">
        <v>12626.63</v>
      </c>
      <c r="G43" s="17">
        <v>942.37900000000002</v>
      </c>
      <c r="H43" s="18">
        <v>2768.1680000000001</v>
      </c>
    </row>
    <row r="44" spans="2:8" s="22" customFormat="1" x14ac:dyDescent="0.2">
      <c r="B44" s="38" t="s">
        <v>40</v>
      </c>
      <c r="C44" s="19" t="s">
        <v>109</v>
      </c>
      <c r="D44" s="6"/>
      <c r="E44" s="7" t="s">
        <v>138</v>
      </c>
      <c r="F44" s="7" t="s">
        <v>138</v>
      </c>
      <c r="G44" s="8">
        <v>85.456000000000003</v>
      </c>
      <c r="H44" s="9">
        <v>1201.1590000000001</v>
      </c>
    </row>
    <row r="45" spans="2:8" s="22" customFormat="1" x14ac:dyDescent="0.2">
      <c r="B45" s="38" t="s">
        <v>40</v>
      </c>
      <c r="C45" s="19" t="s">
        <v>110</v>
      </c>
      <c r="D45" s="6"/>
      <c r="E45" s="7" t="s">
        <v>138</v>
      </c>
      <c r="F45" s="8">
        <v>2467.6149999999998</v>
      </c>
      <c r="G45" s="7" t="s">
        <v>138</v>
      </c>
      <c r="H45" s="9">
        <v>19.521999999999998</v>
      </c>
    </row>
    <row r="46" spans="2:8" s="22" customFormat="1" x14ac:dyDescent="0.2">
      <c r="B46" s="38" t="s">
        <v>40</v>
      </c>
      <c r="C46" s="19" t="s">
        <v>111</v>
      </c>
      <c r="D46" s="6"/>
      <c r="E46" s="7" t="s">
        <v>138</v>
      </c>
      <c r="F46" s="8">
        <v>8153.8590000000004</v>
      </c>
      <c r="G46" s="8">
        <v>1.573</v>
      </c>
      <c r="H46" s="9" t="s">
        <v>138</v>
      </c>
    </row>
    <row r="47" spans="2:8" s="22" customFormat="1" ht="18" x14ac:dyDescent="0.2">
      <c r="B47" s="37" t="s">
        <v>18</v>
      </c>
      <c r="C47" s="5" t="s">
        <v>112</v>
      </c>
      <c r="D47" s="12" t="s">
        <v>57</v>
      </c>
      <c r="E47" s="14">
        <f>+E32+E33+E34+E38-E39-E40-E43</f>
        <v>30721.871999999988</v>
      </c>
      <c r="F47" s="14">
        <f t="shared" ref="F47:H47" si="10">+F32+F33+F34+F38-F39-F40-F43</f>
        <v>20938.325999999994</v>
      </c>
      <c r="G47" s="14">
        <f t="shared" si="10"/>
        <v>7116.5259999999998</v>
      </c>
      <c r="H47" s="15">
        <f t="shared" si="10"/>
        <v>2667.0199999999945</v>
      </c>
    </row>
    <row r="48" spans="2:8" s="22" customFormat="1" x14ac:dyDescent="0.2">
      <c r="B48" s="36" t="s">
        <v>19</v>
      </c>
      <c r="C48" s="5" t="s">
        <v>113</v>
      </c>
      <c r="D48" s="4">
        <v>34</v>
      </c>
      <c r="E48" s="17">
        <v>34036.589999999997</v>
      </c>
      <c r="F48" s="17">
        <v>25908.269</v>
      </c>
      <c r="G48" s="17">
        <v>7676.4430000000002</v>
      </c>
      <c r="H48" s="18">
        <v>451.87799999999999</v>
      </c>
    </row>
    <row r="49" spans="2:12" s="22" customFormat="1" ht="22.5" x14ac:dyDescent="0.2">
      <c r="B49" s="37" t="s">
        <v>20</v>
      </c>
      <c r="C49" s="13" t="s">
        <v>114</v>
      </c>
      <c r="D49" s="4">
        <v>35</v>
      </c>
      <c r="E49" s="17">
        <v>0</v>
      </c>
      <c r="F49" s="17">
        <v>0</v>
      </c>
      <c r="G49" s="17">
        <v>0</v>
      </c>
      <c r="H49" s="18">
        <v>0</v>
      </c>
    </row>
    <row r="50" spans="2:12" s="22" customFormat="1" x14ac:dyDescent="0.2">
      <c r="B50" s="37" t="s">
        <v>21</v>
      </c>
      <c r="C50" s="10" t="s">
        <v>115</v>
      </c>
      <c r="D50" s="4" t="s">
        <v>58</v>
      </c>
      <c r="E50" s="14">
        <f>+ROUND(E51+E17,3)</f>
        <v>2024.884</v>
      </c>
      <c r="F50" s="14">
        <f t="shared" ref="F50:H50" si="11">+ROUND(F51+F17,3)</f>
        <v>-1860.136</v>
      </c>
      <c r="G50" s="14">
        <f t="shared" si="11"/>
        <v>1628.63</v>
      </c>
      <c r="H50" s="15">
        <f t="shared" si="11"/>
        <v>2256.39</v>
      </c>
    </row>
    <row r="51" spans="2:12" s="22" customFormat="1" x14ac:dyDescent="0.2">
      <c r="B51" s="37" t="s">
        <v>22</v>
      </c>
      <c r="C51" s="10" t="s">
        <v>116</v>
      </c>
      <c r="D51" s="4" t="s">
        <v>59</v>
      </c>
      <c r="E51" s="14">
        <f>+E47-E48+E49</f>
        <v>-3314.718000000008</v>
      </c>
      <c r="F51" s="14">
        <f t="shared" ref="F51:H51" si="12">+F47-F48+F49</f>
        <v>-4969.9430000000066</v>
      </c>
      <c r="G51" s="14">
        <f t="shared" si="12"/>
        <v>-559.91700000000037</v>
      </c>
      <c r="H51" s="15">
        <f t="shared" si="12"/>
        <v>2215.1419999999944</v>
      </c>
    </row>
    <row r="52" spans="2:12" s="22" customFormat="1" x14ac:dyDescent="0.2">
      <c r="B52" s="36" t="s">
        <v>44</v>
      </c>
      <c r="C52" s="10" t="s">
        <v>117</v>
      </c>
      <c r="D52" s="4" t="s">
        <v>60</v>
      </c>
      <c r="E52" s="14">
        <f>+E53+E54</f>
        <v>798.24900000000002</v>
      </c>
      <c r="F52" s="14">
        <f t="shared" ref="F52:H52" si="13">+F53+F54</f>
        <v>357.46499999999997</v>
      </c>
      <c r="G52" s="14">
        <f t="shared" si="13"/>
        <v>1142.6320000000001</v>
      </c>
      <c r="H52" s="15">
        <f t="shared" si="13"/>
        <v>20.725999999999999</v>
      </c>
    </row>
    <row r="53" spans="2:12" s="22" customFormat="1" x14ac:dyDescent="0.2">
      <c r="B53" s="37" t="s">
        <v>45</v>
      </c>
      <c r="C53" s="10" t="s">
        <v>118</v>
      </c>
      <c r="D53" s="4">
        <v>39</v>
      </c>
      <c r="E53" s="17">
        <v>0</v>
      </c>
      <c r="F53" s="17">
        <v>0</v>
      </c>
      <c r="G53" s="17">
        <v>0</v>
      </c>
      <c r="H53" s="18">
        <v>0</v>
      </c>
    </row>
    <row r="54" spans="2:12" s="22" customFormat="1" x14ac:dyDescent="0.2">
      <c r="B54" s="37" t="s">
        <v>46</v>
      </c>
      <c r="C54" s="10" t="s">
        <v>119</v>
      </c>
      <c r="D54" s="4">
        <v>40</v>
      </c>
      <c r="E54" s="17">
        <v>798.24900000000002</v>
      </c>
      <c r="F54" s="17">
        <v>357.46499999999997</v>
      </c>
      <c r="G54" s="17">
        <v>1142.6320000000001</v>
      </c>
      <c r="H54" s="18">
        <v>20.725999999999999</v>
      </c>
    </row>
    <row r="55" spans="2:12" s="22" customFormat="1" x14ac:dyDescent="0.2">
      <c r="B55" s="36" t="s">
        <v>44</v>
      </c>
      <c r="C55" s="5" t="s">
        <v>120</v>
      </c>
      <c r="D55" s="4">
        <v>41</v>
      </c>
      <c r="E55" s="17">
        <v>4970.9650000000001</v>
      </c>
      <c r="F55" s="17">
        <v>5357.9669999999996</v>
      </c>
      <c r="G55" s="17">
        <v>324.96600000000001</v>
      </c>
      <c r="H55" s="18">
        <v>10.606</v>
      </c>
    </row>
    <row r="56" spans="2:12" s="23" customFormat="1" x14ac:dyDescent="0.2">
      <c r="B56" s="38" t="s">
        <v>47</v>
      </c>
      <c r="C56" s="19" t="s">
        <v>109</v>
      </c>
      <c r="D56" s="6"/>
      <c r="E56" s="7" t="s">
        <v>138</v>
      </c>
      <c r="F56" s="7" t="s">
        <v>138</v>
      </c>
      <c r="G56" s="8">
        <v>6.6820000000000004</v>
      </c>
      <c r="H56" s="9">
        <v>0</v>
      </c>
      <c r="I56" s="22"/>
      <c r="J56" s="22"/>
      <c r="K56" s="22"/>
      <c r="L56" s="22"/>
    </row>
    <row r="57" spans="2:12" s="23" customFormat="1" x14ac:dyDescent="0.2">
      <c r="B57" s="38" t="s">
        <v>47</v>
      </c>
      <c r="C57" s="19" t="s">
        <v>110</v>
      </c>
      <c r="D57" s="6"/>
      <c r="E57" s="7" t="s">
        <v>138</v>
      </c>
      <c r="F57" s="8">
        <v>714.51599999999996</v>
      </c>
      <c r="G57" s="7">
        <v>714.51599999999996</v>
      </c>
      <c r="H57" s="9">
        <v>0</v>
      </c>
      <c r="I57" s="22"/>
      <c r="J57" s="22"/>
      <c r="K57" s="22"/>
      <c r="L57" s="22"/>
    </row>
    <row r="58" spans="2:12" s="23" customFormat="1" x14ac:dyDescent="0.2">
      <c r="B58" s="38" t="s">
        <v>47</v>
      </c>
      <c r="C58" s="19" t="s">
        <v>111</v>
      </c>
      <c r="D58" s="6"/>
      <c r="E58" s="7" t="s">
        <v>138</v>
      </c>
      <c r="F58" s="8">
        <v>1.3759999999999999</v>
      </c>
      <c r="G58" s="8">
        <v>0</v>
      </c>
      <c r="H58" s="9" t="s">
        <v>138</v>
      </c>
      <c r="I58" s="22"/>
      <c r="J58" s="22"/>
      <c r="K58" s="22"/>
      <c r="L58" s="22"/>
    </row>
    <row r="59" spans="2:12" s="22" customFormat="1" x14ac:dyDescent="0.2">
      <c r="B59" s="36" t="s">
        <v>23</v>
      </c>
      <c r="C59" s="5" t="s">
        <v>121</v>
      </c>
      <c r="D59" s="4" t="s">
        <v>61</v>
      </c>
      <c r="E59" s="14">
        <f>+E60+E61</f>
        <v>3592.5170000000003</v>
      </c>
      <c r="F59" s="14">
        <f t="shared" ref="F59:H59" si="14">+F60+F61</f>
        <v>1668.52</v>
      </c>
      <c r="G59" s="14">
        <f t="shared" si="14"/>
        <v>1904.366</v>
      </c>
      <c r="H59" s="15">
        <f t="shared" si="14"/>
        <v>19.631</v>
      </c>
    </row>
    <row r="60" spans="2:12" s="22" customFormat="1" x14ac:dyDescent="0.2">
      <c r="B60" s="37" t="s">
        <v>48</v>
      </c>
      <c r="C60" s="10" t="s">
        <v>122</v>
      </c>
      <c r="D60" s="4">
        <v>43</v>
      </c>
      <c r="E60" s="17">
        <v>3563.4650000000001</v>
      </c>
      <c r="F60" s="17">
        <v>1647.93</v>
      </c>
      <c r="G60" s="17">
        <v>1895.904</v>
      </c>
      <c r="H60" s="18">
        <v>19.631</v>
      </c>
    </row>
    <row r="61" spans="2:12" s="22" customFormat="1" ht="22.5" x14ac:dyDescent="0.2">
      <c r="B61" s="37" t="s">
        <v>49</v>
      </c>
      <c r="C61" s="13" t="s">
        <v>123</v>
      </c>
      <c r="D61" s="4">
        <v>44</v>
      </c>
      <c r="E61" s="17">
        <v>29.052</v>
      </c>
      <c r="F61" s="17">
        <v>20.59</v>
      </c>
      <c r="G61" s="17">
        <v>8.4619999999999997</v>
      </c>
      <c r="H61" s="18">
        <v>0</v>
      </c>
    </row>
    <row r="62" spans="2:12" s="22" customFormat="1" ht="22.5" x14ac:dyDescent="0.2">
      <c r="B62" s="36" t="s">
        <v>50</v>
      </c>
      <c r="C62" s="13" t="s">
        <v>124</v>
      </c>
      <c r="D62" s="4">
        <v>45</v>
      </c>
      <c r="E62" s="17">
        <v>25.719000000000001</v>
      </c>
      <c r="F62" s="17">
        <v>-36.232999999999997</v>
      </c>
      <c r="G62" s="17">
        <v>59.524999999999999</v>
      </c>
      <c r="H62" s="18">
        <v>2.427</v>
      </c>
    </row>
    <row r="63" spans="2:12" s="22" customFormat="1" ht="22.5" x14ac:dyDescent="0.2">
      <c r="B63" s="37" t="s">
        <v>51</v>
      </c>
      <c r="C63" s="13" t="s">
        <v>125</v>
      </c>
      <c r="D63" s="4" t="s">
        <v>62</v>
      </c>
      <c r="E63" s="14">
        <f>+E59+E62</f>
        <v>3618.2360000000003</v>
      </c>
      <c r="F63" s="14">
        <f t="shared" ref="F63:H63" si="15">+F59+F62</f>
        <v>1632.287</v>
      </c>
      <c r="G63" s="14">
        <f t="shared" si="15"/>
        <v>1963.8910000000001</v>
      </c>
      <c r="H63" s="15">
        <f t="shared" si="15"/>
        <v>22.058</v>
      </c>
    </row>
    <row r="64" spans="2:12" s="24" customFormat="1" ht="27" customHeight="1" x14ac:dyDescent="0.2">
      <c r="B64" s="40" t="s">
        <v>0</v>
      </c>
      <c r="C64" s="26" t="s">
        <v>126</v>
      </c>
      <c r="D64" s="12" t="s">
        <v>63</v>
      </c>
      <c r="E64" s="27">
        <f>+E50+E52-E55-E63</f>
        <v>-5766.0680000000011</v>
      </c>
      <c r="F64" s="27">
        <f>+F50+F52-F55-F63</f>
        <v>-8492.9249999999993</v>
      </c>
      <c r="G64" s="27">
        <f>+G50+G52-G55-G63</f>
        <v>482.4050000000002</v>
      </c>
      <c r="H64" s="28">
        <f>+H50+H52-H55-H63</f>
        <v>2244.4519999999998</v>
      </c>
      <c r="I64" s="22"/>
      <c r="J64" s="22"/>
      <c r="K64" s="22"/>
      <c r="L64" s="22"/>
    </row>
    <row r="65" spans="2:12" s="24" customFormat="1" ht="27" customHeight="1" x14ac:dyDescent="0.2">
      <c r="B65" s="41" t="s">
        <v>52</v>
      </c>
      <c r="C65" s="29" t="s">
        <v>127</v>
      </c>
      <c r="D65" s="12" t="s">
        <v>64</v>
      </c>
      <c r="E65" s="27">
        <f>+E15+E19+E20+E25+E26+E39+E42+E43+E49+E55+E63</f>
        <v>88875.577999999994</v>
      </c>
      <c r="F65" s="27">
        <f>+F15+F19+F20+F25+F26+F39+F42+F43+F49+F55+F63</f>
        <v>66991.487999999998</v>
      </c>
      <c r="G65" s="27">
        <f>+G15+G19+G20+G25+G26+G39+G42+G43+G49+G55+G63</f>
        <v>11385.408000000001</v>
      </c>
      <c r="H65" s="28">
        <f>+H15+H19+H20+H25+H26+H39+H42+H43+H49+H55+H63</f>
        <v>23630.388000000003</v>
      </c>
      <c r="I65" s="22"/>
      <c r="J65" s="22"/>
      <c r="K65" s="22"/>
      <c r="L65" s="22"/>
    </row>
    <row r="66" spans="2:12" s="24" customFormat="1" ht="27" customHeight="1" thickBot="1" x14ac:dyDescent="0.25">
      <c r="B66" s="42" t="s">
        <v>53</v>
      </c>
      <c r="C66" s="30" t="s">
        <v>128</v>
      </c>
      <c r="D66" s="31" t="s">
        <v>65</v>
      </c>
      <c r="E66" s="32">
        <f>+E14+E21++E23+E24+E33+E34+E38+E52</f>
        <v>83109.509999999995</v>
      </c>
      <c r="F66" s="32">
        <f>+F14+F21++F23+F24+F33+F34+F38+F52</f>
        <v>58498.562999999987</v>
      </c>
      <c r="G66" s="32">
        <f>+G14+G21++G23+G24+G33+G34+G38+G52</f>
        <v>11867.813</v>
      </c>
      <c r="H66" s="33">
        <f>+H14+H21++H23+H24+H33+H34+H38+H52</f>
        <v>25874.84</v>
      </c>
      <c r="I66" s="22"/>
      <c r="J66" s="22"/>
      <c r="K66" s="22"/>
      <c r="L66" s="22"/>
    </row>
    <row r="67" spans="2:12" s="20" customFormat="1" ht="12" thickTop="1" x14ac:dyDescent="0.2">
      <c r="B67" s="59"/>
      <c r="C67" s="43"/>
      <c r="D67" s="60"/>
      <c r="E67" s="22"/>
      <c r="F67" s="22"/>
      <c r="G67" s="22"/>
      <c r="H67" s="22"/>
    </row>
    <row r="68" spans="2:12" s="20" customFormat="1" x14ac:dyDescent="0.2">
      <c r="B68" s="61" t="s">
        <v>129</v>
      </c>
      <c r="C68" s="43"/>
      <c r="D68" s="44"/>
      <c r="E68" s="22"/>
    </row>
    <row r="69" spans="2:12" s="20" customFormat="1" ht="27.95" customHeight="1" x14ac:dyDescent="0.2">
      <c r="B69" s="66" t="s">
        <v>136</v>
      </c>
      <c r="C69" s="66"/>
      <c r="D69" s="66"/>
      <c r="E69" s="66"/>
      <c r="F69" s="66"/>
      <c r="G69" s="66"/>
      <c r="H69" s="66"/>
    </row>
    <row r="70" spans="2:12" s="20" customFormat="1" x14ac:dyDescent="0.2">
      <c r="B70" s="66"/>
      <c r="C70" s="66"/>
      <c r="D70" s="66"/>
      <c r="E70" s="66"/>
      <c r="F70" s="66"/>
      <c r="G70" s="66"/>
      <c r="H70" s="66"/>
    </row>
    <row r="71" spans="2:12" s="20" customFormat="1" x14ac:dyDescent="0.2">
      <c r="B71" s="59"/>
      <c r="C71" s="43"/>
      <c r="D71" s="60"/>
    </row>
    <row r="72" spans="2:12" s="20" customFormat="1" x14ac:dyDescent="0.2">
      <c r="B72" s="59"/>
      <c r="C72" s="43"/>
      <c r="D72" s="60"/>
      <c r="E72" s="22"/>
    </row>
    <row r="73" spans="2:12" s="20" customFormat="1" x14ac:dyDescent="0.2">
      <c r="B73" s="59"/>
      <c r="C73" s="43"/>
      <c r="D73" s="60"/>
      <c r="E73" s="25"/>
    </row>
    <row r="74" spans="2:12" s="20" customFormat="1" x14ac:dyDescent="0.2">
      <c r="B74" s="59"/>
      <c r="C74" s="43"/>
      <c r="D74" s="60"/>
    </row>
    <row r="75" spans="2:12" s="20" customFormat="1" x14ac:dyDescent="0.2">
      <c r="B75" s="59"/>
      <c r="C75" s="43"/>
      <c r="D75" s="60"/>
    </row>
  </sheetData>
  <mergeCells count="7">
    <mergeCell ref="B69:H69"/>
    <mergeCell ref="B70:H70"/>
    <mergeCell ref="E1:H1"/>
    <mergeCell ref="E6:E7"/>
    <mergeCell ref="F6:F7"/>
    <mergeCell ref="G6:G7"/>
    <mergeCell ref="H6:H7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</vt:lpstr>
      <vt:lpstr>2017</vt:lpstr>
      <vt:lpstr>'2017'!Print_Area</vt:lpstr>
      <vt:lpstr>'2018'!Print_Area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Gapo</cp:lastModifiedBy>
  <cp:lastPrinted>2014-09-28T13:51:08Z</cp:lastPrinted>
  <dcterms:created xsi:type="dcterms:W3CDTF">2007-03-27T10:59:38Z</dcterms:created>
  <dcterms:modified xsi:type="dcterms:W3CDTF">2019-03-25T17:27:37Z</dcterms:modified>
</cp:coreProperties>
</file>