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CN_CAP\CTNFAP_B21\2023Q4\3. Trabalho\Cprovisoria\Destaque\Q2\"/>
    </mc:Choice>
  </mc:AlternateContent>
  <xr:revisionPtr revIDLastSave="0" documentId="13_ncr:1_{571C2174-97D3-4B8F-8543-A165AD668E71}" xr6:coauthVersionLast="47" xr6:coauthVersionMax="47" xr10:uidLastSave="{00000000-0000-0000-0000-000000000000}"/>
  <bookViews>
    <workbookView xWindow="-110" yWindow="-110" windowWidth="19420" windowHeight="10300" xr2:uid="{67D29F4B-2373-4263-BA3E-436105222015}"/>
  </bookViews>
  <sheets>
    <sheet name="S13" sheetId="1" r:id="rId1"/>
    <sheet name="S1311" sheetId="2" r:id="rId2"/>
    <sheet name="S1313" sheetId="3" r:id="rId3"/>
    <sheet name="S1314" sheetId="4" r:id="rId4"/>
  </sheets>
  <definedNames>
    <definedName name="_xlnm._FilterDatabase" localSheetId="0" hidden="1">'S13'!$B$8:$AG$66</definedName>
    <definedName name="_xlnm._FilterDatabase" localSheetId="1" hidden="1">'S1311'!$B$9:$AG$69</definedName>
    <definedName name="_xlnm._FilterDatabase" localSheetId="2" hidden="1">'S1313'!$B$7:$AB$68</definedName>
    <definedName name="_xlnm._FilterDatabase" localSheetId="3" hidden="1">'S1314'!$B$7:$AB$68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59" i="4" l="1"/>
  <c r="AC59" i="4"/>
  <c r="W59" i="4"/>
  <c r="M59" i="4"/>
  <c r="G59" i="4"/>
  <c r="E59" i="4"/>
  <c r="AF59" i="4"/>
  <c r="AD59" i="4"/>
  <c r="AB59" i="4"/>
  <c r="AB63" i="4" s="1"/>
  <c r="X59" i="4"/>
  <c r="V59" i="4"/>
  <c r="R59" i="4"/>
  <c r="P59" i="4"/>
  <c r="P63" i="4" s="1"/>
  <c r="N59" i="4"/>
  <c r="L59" i="4"/>
  <c r="J59" i="4"/>
  <c r="F59" i="4"/>
  <c r="AG59" i="4"/>
  <c r="AG63" i="4" s="1"/>
  <c r="AA59" i="4"/>
  <c r="Z59" i="4"/>
  <c r="Y59" i="4"/>
  <c r="U59" i="4"/>
  <c r="U63" i="4" s="1"/>
  <c r="T59" i="4"/>
  <c r="S59" i="4"/>
  <c r="S63" i="4" s="1"/>
  <c r="Q59" i="4"/>
  <c r="K59" i="4"/>
  <c r="I59" i="4"/>
  <c r="H59" i="4"/>
  <c r="AE52" i="4"/>
  <c r="Y52" i="4"/>
  <c r="AF52" i="4"/>
  <c r="AC52" i="4"/>
  <c r="AB52" i="4"/>
  <c r="Z52" i="4"/>
  <c r="W52" i="4"/>
  <c r="V52" i="4"/>
  <c r="T52" i="4"/>
  <c r="Q52" i="4"/>
  <c r="P52" i="4"/>
  <c r="N52" i="4"/>
  <c r="J52" i="4"/>
  <c r="H52" i="4"/>
  <c r="AF42" i="4"/>
  <c r="AE42" i="4"/>
  <c r="AD42" i="4"/>
  <c r="AC42" i="4"/>
  <c r="Z42" i="4"/>
  <c r="W42" i="4"/>
  <c r="T42" i="4"/>
  <c r="S42" i="4"/>
  <c r="R42" i="4"/>
  <c r="N42" i="4"/>
  <c r="K42" i="4"/>
  <c r="H42" i="4"/>
  <c r="E42" i="4"/>
  <c r="Y42" i="4"/>
  <c r="M42" i="4"/>
  <c r="G42" i="4"/>
  <c r="AG42" i="4"/>
  <c r="AA42" i="4"/>
  <c r="X42" i="4"/>
  <c r="U42" i="4"/>
  <c r="Q42" i="4"/>
  <c r="O42" i="4"/>
  <c r="L42" i="4"/>
  <c r="I42" i="4"/>
  <c r="F42" i="4"/>
  <c r="AD34" i="4"/>
  <c r="AA34" i="4"/>
  <c r="X34" i="4"/>
  <c r="R34" i="4"/>
  <c r="O34" i="4"/>
  <c r="L34" i="4"/>
  <c r="I34" i="4"/>
  <c r="F34" i="4"/>
  <c r="AC34" i="4"/>
  <c r="W34" i="4"/>
  <c r="K34" i="4"/>
  <c r="AE34" i="4"/>
  <c r="AB34" i="4"/>
  <c r="Y34" i="4"/>
  <c r="V34" i="4"/>
  <c r="S34" i="4"/>
  <c r="P34" i="4"/>
  <c r="M34" i="4"/>
  <c r="J34" i="4"/>
  <c r="G34" i="4"/>
  <c r="AG34" i="4"/>
  <c r="U34" i="4"/>
  <c r="E34" i="4"/>
  <c r="AG26" i="4"/>
  <c r="U26" i="4"/>
  <c r="I26" i="4"/>
  <c r="AF26" i="4"/>
  <c r="AD26" i="4"/>
  <c r="X26" i="4"/>
  <c r="T26" i="4"/>
  <c r="R26" i="4"/>
  <c r="N26" i="4"/>
  <c r="L26" i="4"/>
  <c r="H26" i="4"/>
  <c r="F26" i="4"/>
  <c r="AC26" i="4"/>
  <c r="AB26" i="4"/>
  <c r="AA26" i="4"/>
  <c r="Z26" i="4"/>
  <c r="W26" i="4"/>
  <c r="V26" i="4"/>
  <c r="Q26" i="4"/>
  <c r="P26" i="4"/>
  <c r="O26" i="4"/>
  <c r="K26" i="4"/>
  <c r="J26" i="4"/>
  <c r="E26" i="4"/>
  <c r="AC14" i="4"/>
  <c r="AB14" i="4"/>
  <c r="U14" i="4"/>
  <c r="L14" i="4"/>
  <c r="K14" i="4"/>
  <c r="E14" i="4"/>
  <c r="AG11" i="4"/>
  <c r="AF11" i="4"/>
  <c r="AB11" i="4"/>
  <c r="AA11" i="4"/>
  <c r="Z11" i="4"/>
  <c r="Y11" i="4"/>
  <c r="V14" i="4"/>
  <c r="U11" i="4"/>
  <c r="S11" i="4"/>
  <c r="N11" i="4"/>
  <c r="N9" i="4" s="1"/>
  <c r="M11" i="4"/>
  <c r="J14" i="4"/>
  <c r="G11" i="4"/>
  <c r="AE11" i="4"/>
  <c r="AD11" i="4"/>
  <c r="X11" i="4"/>
  <c r="V11" i="4"/>
  <c r="R11" i="4"/>
  <c r="P11" i="4"/>
  <c r="O11" i="4"/>
  <c r="L11" i="4"/>
  <c r="L9" i="4" s="1"/>
  <c r="J11" i="4"/>
  <c r="J9" i="4" s="1"/>
  <c r="I11" i="4"/>
  <c r="H11" i="4"/>
  <c r="F11" i="4"/>
  <c r="F9" i="4" s="1"/>
  <c r="AF9" i="4"/>
  <c r="AA14" i="4"/>
  <c r="Z14" i="4"/>
  <c r="N14" i="4"/>
  <c r="H14" i="4"/>
  <c r="F14" i="4"/>
  <c r="AB9" i="4"/>
  <c r="V9" i="4"/>
  <c r="G9" i="4"/>
  <c r="R59" i="3"/>
  <c r="AG59" i="3"/>
  <c r="AC59" i="3"/>
  <c r="AA59" i="3"/>
  <c r="Y59" i="3"/>
  <c r="W59" i="3"/>
  <c r="U59" i="3"/>
  <c r="S59" i="3"/>
  <c r="Q59" i="3"/>
  <c r="O59" i="3"/>
  <c r="K59" i="3"/>
  <c r="I59" i="3"/>
  <c r="G59" i="3"/>
  <c r="E59" i="3"/>
  <c r="AE59" i="3"/>
  <c r="AD59" i="3"/>
  <c r="AD63" i="3" s="1"/>
  <c r="AB59" i="3"/>
  <c r="AB63" i="3" s="1"/>
  <c r="X59" i="3"/>
  <c r="V59" i="3"/>
  <c r="V63" i="3" s="1"/>
  <c r="P59" i="3"/>
  <c r="P63" i="3" s="1"/>
  <c r="M59" i="3"/>
  <c r="L59" i="3"/>
  <c r="J59" i="3"/>
  <c r="J63" i="3" s="1"/>
  <c r="F59" i="3"/>
  <c r="P52" i="3"/>
  <c r="H52" i="3"/>
  <c r="F52" i="3"/>
  <c r="U52" i="3"/>
  <c r="O52" i="3"/>
  <c r="M52" i="3"/>
  <c r="AC52" i="3"/>
  <c r="AB52" i="3"/>
  <c r="Z52" i="3"/>
  <c r="V52" i="3"/>
  <c r="T52" i="3"/>
  <c r="S52" i="3"/>
  <c r="N52" i="3"/>
  <c r="L52" i="3"/>
  <c r="J52" i="3"/>
  <c r="G52" i="3"/>
  <c r="E52" i="3"/>
  <c r="V42" i="3"/>
  <c r="P42" i="3"/>
  <c r="O42" i="3"/>
  <c r="J42" i="3"/>
  <c r="I42" i="3"/>
  <c r="AF42" i="3"/>
  <c r="AB42" i="3"/>
  <c r="T42" i="3"/>
  <c r="H42" i="3"/>
  <c r="AG42" i="3"/>
  <c r="AE42" i="3"/>
  <c r="AD42" i="3"/>
  <c r="AC42" i="3"/>
  <c r="AA42" i="3"/>
  <c r="Z42" i="3"/>
  <c r="Y42" i="3"/>
  <c r="X42" i="3"/>
  <c r="W42" i="3"/>
  <c r="U42" i="3"/>
  <c r="S42" i="3"/>
  <c r="R42" i="3"/>
  <c r="Q42" i="3"/>
  <c r="N42" i="3"/>
  <c r="M42" i="3"/>
  <c r="L42" i="3"/>
  <c r="K42" i="3"/>
  <c r="G42" i="3"/>
  <c r="F42" i="3"/>
  <c r="E42" i="3"/>
  <c r="AG34" i="3"/>
  <c r="AA34" i="3"/>
  <c r="U34" i="3"/>
  <c r="O34" i="3"/>
  <c r="I34" i="3"/>
  <c r="AF34" i="3"/>
  <c r="AB34" i="3"/>
  <c r="Z34" i="3"/>
  <c r="V34" i="3"/>
  <c r="T34" i="3"/>
  <c r="P34" i="3"/>
  <c r="N34" i="3"/>
  <c r="J34" i="3"/>
  <c r="H34" i="3"/>
  <c r="AE34" i="3"/>
  <c r="AD34" i="3"/>
  <c r="AC34" i="3"/>
  <c r="Y34" i="3"/>
  <c r="X34" i="3"/>
  <c r="W34" i="3"/>
  <c r="S34" i="3"/>
  <c r="R34" i="3"/>
  <c r="Q34" i="3"/>
  <c r="M34" i="3"/>
  <c r="L34" i="3"/>
  <c r="K34" i="3"/>
  <c r="G34" i="3"/>
  <c r="F34" i="3"/>
  <c r="E34" i="3"/>
  <c r="AG26" i="3"/>
  <c r="AF26" i="3"/>
  <c r="AE26" i="3"/>
  <c r="AA26" i="3"/>
  <c r="Z26" i="3"/>
  <c r="Y26" i="3"/>
  <c r="U26" i="3"/>
  <c r="T26" i="3"/>
  <c r="S26" i="3"/>
  <c r="O26" i="3"/>
  <c r="N26" i="3"/>
  <c r="M26" i="3"/>
  <c r="I26" i="3"/>
  <c r="H26" i="3"/>
  <c r="G26" i="3"/>
  <c r="AD26" i="3"/>
  <c r="AD65" i="3" s="1"/>
  <c r="AC26" i="3"/>
  <c r="AB26" i="3"/>
  <c r="X26" i="3"/>
  <c r="W26" i="3"/>
  <c r="V26" i="3"/>
  <c r="R26" i="3"/>
  <c r="Q26" i="3"/>
  <c r="P26" i="3"/>
  <c r="L26" i="3"/>
  <c r="K26" i="3"/>
  <c r="J26" i="3"/>
  <c r="F26" i="3"/>
  <c r="E26" i="3"/>
  <c r="AC14" i="3"/>
  <c r="AB14" i="3"/>
  <c r="X14" i="3"/>
  <c r="W14" i="3"/>
  <c r="Q14" i="3"/>
  <c r="P14" i="3"/>
  <c r="L14" i="3"/>
  <c r="K14" i="3"/>
  <c r="E14" i="3"/>
  <c r="AC11" i="3"/>
  <c r="AC9" i="3" s="1"/>
  <c r="AA11" i="3"/>
  <c r="W11" i="3"/>
  <c r="W9" i="3" s="1"/>
  <c r="Q11" i="3"/>
  <c r="K11" i="3"/>
  <c r="E11" i="3"/>
  <c r="E9" i="3" s="1"/>
  <c r="AG11" i="3"/>
  <c r="AF11" i="3"/>
  <c r="AD11" i="3"/>
  <c r="X11" i="3"/>
  <c r="V14" i="3"/>
  <c r="U11" i="3"/>
  <c r="T11" i="3"/>
  <c r="R11" i="3"/>
  <c r="O11" i="3"/>
  <c r="L11" i="3"/>
  <c r="J14" i="3"/>
  <c r="I11" i="3"/>
  <c r="H11" i="3"/>
  <c r="F11" i="3"/>
  <c r="AE11" i="3"/>
  <c r="AE9" i="3" s="1"/>
  <c r="AE16" i="3" s="1"/>
  <c r="Z11" i="3"/>
  <c r="Y11" i="3"/>
  <c r="S11" i="3"/>
  <c r="S9" i="3" s="1"/>
  <c r="S16" i="3" s="1"/>
  <c r="N11" i="3"/>
  <c r="M11" i="3"/>
  <c r="M9" i="3" s="1"/>
  <c r="M16" i="3" s="1"/>
  <c r="G11" i="3"/>
  <c r="AG14" i="3"/>
  <c r="AE14" i="3"/>
  <c r="AD14" i="3"/>
  <c r="AA14" i="3"/>
  <c r="Y14" i="3"/>
  <c r="U14" i="3"/>
  <c r="S14" i="3"/>
  <c r="R14" i="3"/>
  <c r="O14" i="3"/>
  <c r="M14" i="3"/>
  <c r="G14" i="3"/>
  <c r="F14" i="3"/>
  <c r="Y9" i="3"/>
  <c r="Y16" i="3" s="1"/>
  <c r="Q9" i="3"/>
  <c r="K9" i="3"/>
  <c r="G9" i="3"/>
  <c r="G16" i="3" s="1"/>
  <c r="AF59" i="2"/>
  <c r="T59" i="2"/>
  <c r="N59" i="2"/>
  <c r="H59" i="2"/>
  <c r="F59" i="2"/>
  <c r="AE59" i="2"/>
  <c r="Y59" i="2"/>
  <c r="W59" i="2"/>
  <c r="S59" i="2"/>
  <c r="Q59" i="2"/>
  <c r="M59" i="2"/>
  <c r="AC59" i="2"/>
  <c r="AB59" i="2"/>
  <c r="Z59" i="2"/>
  <c r="V59" i="2"/>
  <c r="V63" i="2" s="1"/>
  <c r="R59" i="2"/>
  <c r="P59" i="2"/>
  <c r="P63" i="2" s="1"/>
  <c r="L59" i="2"/>
  <c r="K59" i="2"/>
  <c r="J59" i="2"/>
  <c r="J63" i="2" s="1"/>
  <c r="G59" i="2"/>
  <c r="E59" i="2"/>
  <c r="AD52" i="2"/>
  <c r="L52" i="2"/>
  <c r="AE52" i="2"/>
  <c r="AC52" i="2"/>
  <c r="AB52" i="2"/>
  <c r="Y52" i="2"/>
  <c r="X52" i="2"/>
  <c r="V52" i="2"/>
  <c r="S52" i="2"/>
  <c r="P52" i="2"/>
  <c r="M52" i="2"/>
  <c r="K52" i="2"/>
  <c r="J52" i="2"/>
  <c r="G52" i="2"/>
  <c r="F52" i="2"/>
  <c r="AB42" i="2"/>
  <c r="V42" i="2"/>
  <c r="U42" i="2"/>
  <c r="P42" i="2"/>
  <c r="Z42" i="2"/>
  <c r="J42" i="2"/>
  <c r="H42" i="2"/>
  <c r="AG42" i="2"/>
  <c r="AF42" i="2"/>
  <c r="AE42" i="2"/>
  <c r="AC42" i="2"/>
  <c r="AA42" i="2"/>
  <c r="Y42" i="2"/>
  <c r="W42" i="2"/>
  <c r="T42" i="2"/>
  <c r="S42" i="2"/>
  <c r="Q42" i="2"/>
  <c r="O42" i="2"/>
  <c r="N42" i="2"/>
  <c r="M42" i="2"/>
  <c r="K42" i="2"/>
  <c r="I42" i="2"/>
  <c r="G42" i="2"/>
  <c r="E42" i="2"/>
  <c r="AG34" i="2"/>
  <c r="AC34" i="2"/>
  <c r="AA34" i="2"/>
  <c r="W34" i="2"/>
  <c r="AF34" i="2"/>
  <c r="AD34" i="2"/>
  <c r="Z34" i="2"/>
  <c r="U34" i="2"/>
  <c r="T34" i="2"/>
  <c r="O34" i="2"/>
  <c r="N34" i="2"/>
  <c r="H34" i="2"/>
  <c r="AE34" i="2"/>
  <c r="Y34" i="2"/>
  <c r="X34" i="2"/>
  <c r="S34" i="2"/>
  <c r="R34" i="2"/>
  <c r="Q34" i="2"/>
  <c r="M34" i="2"/>
  <c r="L34" i="2"/>
  <c r="K34" i="2"/>
  <c r="I34" i="2"/>
  <c r="G34" i="2"/>
  <c r="F34" i="2"/>
  <c r="E34" i="2"/>
  <c r="Q26" i="2"/>
  <c r="P26" i="2"/>
  <c r="AG26" i="2"/>
  <c r="AE26" i="2"/>
  <c r="AA26" i="2"/>
  <c r="U26" i="2"/>
  <c r="O26" i="2"/>
  <c r="J26" i="2"/>
  <c r="I26" i="2"/>
  <c r="H26" i="2"/>
  <c r="AF26" i="2"/>
  <c r="AD26" i="2"/>
  <c r="AC26" i="2"/>
  <c r="AB26" i="2"/>
  <c r="Z26" i="2"/>
  <c r="Y26" i="2"/>
  <c r="X26" i="2"/>
  <c r="W26" i="2"/>
  <c r="V26" i="2"/>
  <c r="T26" i="2"/>
  <c r="S26" i="2"/>
  <c r="R26" i="2"/>
  <c r="N26" i="2"/>
  <c r="M26" i="2"/>
  <c r="L26" i="2"/>
  <c r="K26" i="2"/>
  <c r="G26" i="2"/>
  <c r="F26" i="2"/>
  <c r="E26" i="2"/>
  <c r="AB14" i="2"/>
  <c r="V14" i="2"/>
  <c r="U14" i="2"/>
  <c r="J14" i="2"/>
  <c r="AE11" i="2"/>
  <c r="AD11" i="2"/>
  <c r="Y14" i="2"/>
  <c r="X11" i="2"/>
  <c r="T14" i="2"/>
  <c r="S11" i="2"/>
  <c r="M11" i="2"/>
  <c r="L11" i="2"/>
  <c r="G14" i="2"/>
  <c r="F11" i="2"/>
  <c r="AC11" i="2"/>
  <c r="AC9" i="2" s="1"/>
  <c r="AB11" i="2"/>
  <c r="Y11" i="2"/>
  <c r="Y9" i="2" s="1"/>
  <c r="W11" i="2"/>
  <c r="V11" i="2"/>
  <c r="R11" i="2"/>
  <c r="Q11" i="2"/>
  <c r="P11" i="2"/>
  <c r="K11" i="2"/>
  <c r="K9" i="2" s="1"/>
  <c r="K16" i="2" s="1"/>
  <c r="J11" i="2"/>
  <c r="J9" i="2" s="1"/>
  <c r="E11" i="2"/>
  <c r="E9" i="2" s="1"/>
  <c r="E16" i="2" s="1"/>
  <c r="E18" i="2" s="1"/>
  <c r="AC14" i="2"/>
  <c r="AA14" i="2"/>
  <c r="W14" i="2"/>
  <c r="Q14" i="2"/>
  <c r="P14" i="2"/>
  <c r="K14" i="2"/>
  <c r="I14" i="2"/>
  <c r="E14" i="2"/>
  <c r="AB9" i="2"/>
  <c r="W9" i="2"/>
  <c r="W16" i="2" s="1"/>
  <c r="V9" i="2"/>
  <c r="Q9" i="2"/>
  <c r="AD59" i="1"/>
  <c r="AD63" i="1" s="1"/>
  <c r="X59" i="1"/>
  <c r="X63" i="1" s="1"/>
  <c r="R59" i="1"/>
  <c r="L59" i="1"/>
  <c r="L63" i="1" s="1"/>
  <c r="F59" i="1"/>
  <c r="F63" i="1" s="1"/>
  <c r="AC59" i="1"/>
  <c r="AB59" i="1"/>
  <c r="AA59" i="1"/>
  <c r="W59" i="1"/>
  <c r="V59" i="1"/>
  <c r="U59" i="1"/>
  <c r="T59" i="1"/>
  <c r="P59" i="1"/>
  <c r="O59" i="1"/>
  <c r="N59" i="1"/>
  <c r="I59" i="1"/>
  <c r="H59" i="1"/>
  <c r="AG59" i="1"/>
  <c r="AG63" i="1" s="1"/>
  <c r="AF59" i="1"/>
  <c r="AE59" i="1"/>
  <c r="AE63" i="1" s="1"/>
  <c r="Z59" i="1"/>
  <c r="Y59" i="1"/>
  <c r="S59" i="1"/>
  <c r="Q59" i="1"/>
  <c r="M59" i="1"/>
  <c r="K59" i="1"/>
  <c r="J59" i="1"/>
  <c r="J63" i="1" s="1"/>
  <c r="G59" i="1"/>
  <c r="E59" i="1"/>
  <c r="AB52" i="1"/>
  <c r="F52" i="1"/>
  <c r="AF52" i="1"/>
  <c r="S52" i="1"/>
  <c r="AE52" i="1"/>
  <c r="AD52" i="1"/>
  <c r="AC52" i="1"/>
  <c r="X52" i="1"/>
  <c r="W52" i="1"/>
  <c r="V52" i="1"/>
  <c r="R52" i="1"/>
  <c r="Q52" i="1"/>
  <c r="P52" i="1"/>
  <c r="L52" i="1"/>
  <c r="K52" i="1"/>
  <c r="J52" i="1"/>
  <c r="H52" i="1"/>
  <c r="G52" i="1"/>
  <c r="E52" i="1"/>
  <c r="AF42" i="1"/>
  <c r="AE42" i="1"/>
  <c r="AD42" i="1"/>
  <c r="Z42" i="1"/>
  <c r="Y42" i="1"/>
  <c r="X42" i="1"/>
  <c r="T42" i="1"/>
  <c r="S42" i="1"/>
  <c r="N42" i="1"/>
  <c r="M42" i="1"/>
  <c r="H42" i="1"/>
  <c r="G42" i="1"/>
  <c r="R42" i="1"/>
  <c r="L42" i="1"/>
  <c r="F42" i="1"/>
  <c r="AG42" i="1"/>
  <c r="AC42" i="1"/>
  <c r="AB42" i="1"/>
  <c r="AA42" i="1"/>
  <c r="W42" i="1"/>
  <c r="V42" i="1"/>
  <c r="U42" i="1"/>
  <c r="Q42" i="1"/>
  <c r="P42" i="1"/>
  <c r="O42" i="1"/>
  <c r="K42" i="1"/>
  <c r="J42" i="1"/>
  <c r="I42" i="1"/>
  <c r="E42" i="1"/>
  <c r="AF34" i="1"/>
  <c r="AE34" i="1"/>
  <c r="AD34" i="1"/>
  <c r="Z34" i="1"/>
  <c r="Y34" i="1"/>
  <c r="X34" i="1"/>
  <c r="T34" i="1"/>
  <c r="S34" i="1"/>
  <c r="R34" i="1"/>
  <c r="N34" i="1"/>
  <c r="M34" i="1"/>
  <c r="L34" i="1"/>
  <c r="H34" i="1"/>
  <c r="G34" i="1"/>
  <c r="F34" i="1"/>
  <c r="AG34" i="1"/>
  <c r="AC34" i="1"/>
  <c r="AB34" i="1"/>
  <c r="AA34" i="1"/>
  <c r="W34" i="1"/>
  <c r="V34" i="1"/>
  <c r="U34" i="1"/>
  <c r="Q34" i="1"/>
  <c r="P34" i="1"/>
  <c r="O34" i="1"/>
  <c r="K34" i="1"/>
  <c r="J34" i="1"/>
  <c r="I34" i="1"/>
  <c r="E34" i="1"/>
  <c r="AG26" i="1"/>
  <c r="AF26" i="1"/>
  <c r="AE26" i="1"/>
  <c r="AA26" i="1"/>
  <c r="Z26" i="1"/>
  <c r="Y26" i="1"/>
  <c r="U26" i="1"/>
  <c r="T26" i="1"/>
  <c r="S26" i="1"/>
  <c r="O26" i="1"/>
  <c r="N26" i="1"/>
  <c r="M26" i="1"/>
  <c r="L26" i="1"/>
  <c r="I26" i="1"/>
  <c r="H26" i="1"/>
  <c r="G26" i="1"/>
  <c r="F26" i="1"/>
  <c r="AD26" i="1"/>
  <c r="AC26" i="1"/>
  <c r="AB26" i="1"/>
  <c r="X26" i="1"/>
  <c r="W26" i="1"/>
  <c r="V26" i="1"/>
  <c r="R26" i="1"/>
  <c r="Q26" i="1"/>
  <c r="P26" i="1"/>
  <c r="K26" i="1"/>
  <c r="J26" i="1"/>
  <c r="E26" i="1"/>
  <c r="AC14" i="1"/>
  <c r="AB14" i="1"/>
  <c r="W14" i="1"/>
  <c r="Q14" i="1"/>
  <c r="P14" i="1"/>
  <c r="K14" i="1"/>
  <c r="E14" i="1"/>
  <c r="AG11" i="1"/>
  <c r="AF11" i="1"/>
  <c r="AD11" i="1"/>
  <c r="AA11" i="1"/>
  <c r="Z11" i="1"/>
  <c r="X11" i="1"/>
  <c r="X9" i="1" s="1"/>
  <c r="U11" i="1"/>
  <c r="T11" i="1"/>
  <c r="R11" i="1"/>
  <c r="O11" i="1"/>
  <c r="N11" i="1"/>
  <c r="L11" i="1"/>
  <c r="L9" i="1" s="1"/>
  <c r="L16" i="1" s="1"/>
  <c r="J14" i="1"/>
  <c r="I11" i="1"/>
  <c r="H11" i="1"/>
  <c r="F11" i="1"/>
  <c r="AE11" i="1"/>
  <c r="AE9" i="1" s="1"/>
  <c r="Y11" i="1"/>
  <c r="Y9" i="1" s="1"/>
  <c r="Y16" i="1" s="1"/>
  <c r="S11" i="1"/>
  <c r="S9" i="1" s="1"/>
  <c r="S16" i="1" s="1"/>
  <c r="M11" i="1"/>
  <c r="M9" i="1" s="1"/>
  <c r="M16" i="1" s="1"/>
  <c r="G11" i="1"/>
  <c r="G9" i="1" s="1"/>
  <c r="AE14" i="1"/>
  <c r="AD14" i="1"/>
  <c r="Y14" i="1"/>
  <c r="X14" i="1"/>
  <c r="S14" i="1"/>
  <c r="R9" i="1"/>
  <c r="M14" i="1"/>
  <c r="L14" i="1"/>
  <c r="G14" i="1"/>
  <c r="F14" i="1"/>
  <c r="AG65" i="1" l="1"/>
  <c r="J66" i="1"/>
  <c r="S18" i="1"/>
  <c r="L18" i="1"/>
  <c r="F66" i="1"/>
  <c r="L66" i="1"/>
  <c r="R16" i="1"/>
  <c r="X66" i="1"/>
  <c r="AD66" i="1"/>
  <c r="AC66" i="1"/>
  <c r="P11" i="1"/>
  <c r="R14" i="1"/>
  <c r="P65" i="1"/>
  <c r="K11" i="1"/>
  <c r="AC11" i="1"/>
  <c r="F9" i="1"/>
  <c r="AD9" i="1"/>
  <c r="I9" i="1"/>
  <c r="O14" i="1"/>
  <c r="U9" i="1"/>
  <c r="AA14" i="1"/>
  <c r="AG14" i="1"/>
  <c r="AE65" i="1"/>
  <c r="X16" i="1"/>
  <c r="H63" i="1"/>
  <c r="N63" i="1"/>
  <c r="T63" i="1"/>
  <c r="E22" i="2"/>
  <c r="E32" i="2" s="1"/>
  <c r="P9" i="1"/>
  <c r="I63" i="1"/>
  <c r="O63" i="1"/>
  <c r="O65" i="1" s="1"/>
  <c r="U63" i="1"/>
  <c r="U65" i="1" s="1"/>
  <c r="AA63" i="1"/>
  <c r="K18" i="2"/>
  <c r="G66" i="2"/>
  <c r="Y66" i="2"/>
  <c r="AB66" i="1"/>
  <c r="Y18" i="1"/>
  <c r="Q66" i="1"/>
  <c r="P63" i="1"/>
  <c r="V63" i="1"/>
  <c r="V65" i="1" s="1"/>
  <c r="AB63" i="1"/>
  <c r="AB65" i="1" s="1"/>
  <c r="P66" i="1"/>
  <c r="E66" i="1"/>
  <c r="J11" i="1"/>
  <c r="W63" i="1"/>
  <c r="W65" i="1" s="1"/>
  <c r="AC63" i="1"/>
  <c r="N65" i="1"/>
  <c r="V11" i="1"/>
  <c r="AE66" i="1"/>
  <c r="Q11" i="1"/>
  <c r="M18" i="1"/>
  <c r="AB11" i="1"/>
  <c r="J65" i="1"/>
  <c r="G66" i="1"/>
  <c r="S66" i="1"/>
  <c r="E11" i="1"/>
  <c r="W11" i="1"/>
  <c r="V14" i="1"/>
  <c r="G16" i="1"/>
  <c r="AE16" i="1"/>
  <c r="H14" i="1"/>
  <c r="H9" i="1"/>
  <c r="N14" i="1"/>
  <c r="N9" i="1"/>
  <c r="T14" i="1"/>
  <c r="T9" i="1"/>
  <c r="Z14" i="1"/>
  <c r="Z9" i="1"/>
  <c r="AF14" i="1"/>
  <c r="AF9" i="1"/>
  <c r="K66" i="1"/>
  <c r="W66" i="1"/>
  <c r="F65" i="1"/>
  <c r="L65" i="1"/>
  <c r="X65" i="1"/>
  <c r="AD65" i="1"/>
  <c r="AG9" i="2"/>
  <c r="O9" i="1"/>
  <c r="AA9" i="1"/>
  <c r="AG9" i="1"/>
  <c r="I14" i="1"/>
  <c r="U14" i="1"/>
  <c r="M52" i="1"/>
  <c r="T52" i="1"/>
  <c r="K63" i="1"/>
  <c r="R63" i="1"/>
  <c r="Y63" i="1"/>
  <c r="AF63" i="1"/>
  <c r="P9" i="2"/>
  <c r="K66" i="2"/>
  <c r="AC66" i="2"/>
  <c r="S14" i="2"/>
  <c r="N52" i="1"/>
  <c r="E63" i="1"/>
  <c r="S63" i="1"/>
  <c r="Z63" i="1"/>
  <c r="F9" i="2"/>
  <c r="F14" i="2"/>
  <c r="L9" i="2"/>
  <c r="L14" i="2"/>
  <c r="R9" i="2"/>
  <c r="R14" i="2"/>
  <c r="X9" i="2"/>
  <c r="X14" i="2"/>
  <c r="AD9" i="2"/>
  <c r="AD14" i="2"/>
  <c r="G11" i="2"/>
  <c r="W18" i="2"/>
  <c r="M63" i="1"/>
  <c r="M65" i="1" s="1"/>
  <c r="J16" i="2"/>
  <c r="AB16" i="2"/>
  <c r="G9" i="2"/>
  <c r="M9" i="2"/>
  <c r="S9" i="2"/>
  <c r="Y16" i="2"/>
  <c r="AE9" i="2"/>
  <c r="M14" i="2"/>
  <c r="AE14" i="2"/>
  <c r="I52" i="1"/>
  <c r="O52" i="1"/>
  <c r="U52" i="1"/>
  <c r="AA52" i="1"/>
  <c r="AG52" i="1"/>
  <c r="G63" i="1"/>
  <c r="H11" i="2"/>
  <c r="N11" i="2"/>
  <c r="T11" i="2"/>
  <c r="Z11" i="2"/>
  <c r="AF11" i="2"/>
  <c r="N14" i="2"/>
  <c r="AF14" i="2"/>
  <c r="F63" i="2"/>
  <c r="Y52" i="1"/>
  <c r="V16" i="2"/>
  <c r="I11" i="2"/>
  <c r="O11" i="2"/>
  <c r="O9" i="2" s="1"/>
  <c r="U11" i="2"/>
  <c r="AA11" i="2"/>
  <c r="AG11" i="2"/>
  <c r="O14" i="2"/>
  <c r="AG14" i="2"/>
  <c r="J65" i="2"/>
  <c r="P65" i="2"/>
  <c r="V65" i="2"/>
  <c r="Q16" i="2"/>
  <c r="AC16" i="2"/>
  <c r="Z52" i="1"/>
  <c r="Q63" i="1"/>
  <c r="H14" i="2"/>
  <c r="Z14" i="2"/>
  <c r="M63" i="2"/>
  <c r="S63" i="2"/>
  <c r="Y63" i="2"/>
  <c r="Y65" i="2" s="1"/>
  <c r="N63" i="2"/>
  <c r="T63" i="2"/>
  <c r="AF63" i="2"/>
  <c r="S65" i="2"/>
  <c r="F42" i="2"/>
  <c r="L42" i="2"/>
  <c r="R42" i="2"/>
  <c r="X42" i="2"/>
  <c r="AD42" i="2"/>
  <c r="R52" i="2"/>
  <c r="X59" i="2"/>
  <c r="AD59" i="2"/>
  <c r="Q63" i="2"/>
  <c r="S18" i="3"/>
  <c r="F66" i="3"/>
  <c r="H52" i="2"/>
  <c r="N52" i="2"/>
  <c r="T52" i="2"/>
  <c r="Z52" i="2"/>
  <c r="AF52" i="2"/>
  <c r="G63" i="2"/>
  <c r="Z63" i="2"/>
  <c r="Z65" i="2" s="1"/>
  <c r="AE63" i="2"/>
  <c r="R63" i="2"/>
  <c r="AB63" i="2"/>
  <c r="H63" i="2"/>
  <c r="H65" i="2" s="1"/>
  <c r="G18" i="3"/>
  <c r="AA9" i="3"/>
  <c r="J34" i="2"/>
  <c r="J66" i="2" s="1"/>
  <c r="P34" i="2"/>
  <c r="P66" i="2" s="1"/>
  <c r="V34" i="2"/>
  <c r="AB34" i="2"/>
  <c r="E52" i="2"/>
  <c r="W52" i="2"/>
  <c r="W66" i="2" s="1"/>
  <c r="K63" i="2"/>
  <c r="K65" i="2" s="1"/>
  <c r="AC63" i="2"/>
  <c r="AC65" i="2" s="1"/>
  <c r="I9" i="3"/>
  <c r="O9" i="3"/>
  <c r="U9" i="3"/>
  <c r="AG9" i="3"/>
  <c r="L63" i="2"/>
  <c r="AE18" i="3"/>
  <c r="J66" i="3"/>
  <c r="V66" i="3"/>
  <c r="Q52" i="2"/>
  <c r="E63" i="2"/>
  <c r="W63" i="2"/>
  <c r="I52" i="2"/>
  <c r="O52" i="2"/>
  <c r="U52" i="2"/>
  <c r="AA52" i="2"/>
  <c r="AG52" i="2"/>
  <c r="I59" i="2"/>
  <c r="O59" i="2"/>
  <c r="U59" i="2"/>
  <c r="AA59" i="2"/>
  <c r="AG59" i="2"/>
  <c r="G66" i="3"/>
  <c r="M66" i="3"/>
  <c r="S66" i="3"/>
  <c r="W65" i="3"/>
  <c r="E16" i="3"/>
  <c r="Q16" i="3"/>
  <c r="AC16" i="3"/>
  <c r="H14" i="3"/>
  <c r="H9" i="3"/>
  <c r="N14" i="3"/>
  <c r="N9" i="3"/>
  <c r="T14" i="3"/>
  <c r="T9" i="3"/>
  <c r="Z14" i="3"/>
  <c r="Z9" i="3"/>
  <c r="AF14" i="3"/>
  <c r="AF9" i="3"/>
  <c r="F9" i="3"/>
  <c r="R9" i="3"/>
  <c r="AD9" i="3"/>
  <c r="I14" i="3"/>
  <c r="O66" i="3"/>
  <c r="U66" i="3"/>
  <c r="L66" i="3"/>
  <c r="P66" i="3"/>
  <c r="AB66" i="3"/>
  <c r="M18" i="3"/>
  <c r="Y18" i="3"/>
  <c r="E63" i="3"/>
  <c r="E65" i="3" s="1"/>
  <c r="K63" i="3"/>
  <c r="Q63" i="3"/>
  <c r="W63" i="3"/>
  <c r="AC63" i="3"/>
  <c r="R63" i="3"/>
  <c r="R65" i="3" s="1"/>
  <c r="K16" i="3"/>
  <c r="W16" i="3"/>
  <c r="E66" i="3"/>
  <c r="AC66" i="3"/>
  <c r="L9" i="3"/>
  <c r="X9" i="3"/>
  <c r="J11" i="3"/>
  <c r="J9" i="3" s="1"/>
  <c r="P11" i="3"/>
  <c r="P9" i="3" s="1"/>
  <c r="V11" i="3"/>
  <c r="AB11" i="3"/>
  <c r="V65" i="3"/>
  <c r="AB65" i="3"/>
  <c r="G63" i="3"/>
  <c r="S63" i="3"/>
  <c r="Y63" i="3"/>
  <c r="Y65" i="3" s="1"/>
  <c r="J65" i="3"/>
  <c r="P65" i="3"/>
  <c r="K52" i="3"/>
  <c r="K66" i="3" s="1"/>
  <c r="R52" i="3"/>
  <c r="Y52" i="3"/>
  <c r="Y66" i="3" s="1"/>
  <c r="AF52" i="3"/>
  <c r="H59" i="3"/>
  <c r="N59" i="3"/>
  <c r="T59" i="3"/>
  <c r="Z59" i="3"/>
  <c r="AF59" i="3"/>
  <c r="O63" i="3"/>
  <c r="AG63" i="3"/>
  <c r="G14" i="4"/>
  <c r="M14" i="4"/>
  <c r="S14" i="4"/>
  <c r="S9" i="4"/>
  <c r="Y14" i="4"/>
  <c r="Y9" i="4"/>
  <c r="AE14" i="4"/>
  <c r="AE9" i="4"/>
  <c r="T11" i="4"/>
  <c r="T14" i="4"/>
  <c r="L63" i="3"/>
  <c r="F16" i="4"/>
  <c r="V16" i="4"/>
  <c r="AF16" i="4"/>
  <c r="M63" i="3"/>
  <c r="AE63" i="3"/>
  <c r="I63" i="3"/>
  <c r="I65" i="3" s="1"/>
  <c r="AA63" i="3"/>
  <c r="AA65" i="3" s="1"/>
  <c r="G16" i="4"/>
  <c r="AB16" i="4"/>
  <c r="J66" i="4"/>
  <c r="V66" i="4"/>
  <c r="F63" i="3"/>
  <c r="X63" i="3"/>
  <c r="P9" i="4"/>
  <c r="W52" i="3"/>
  <c r="AD52" i="3"/>
  <c r="AD66" i="3" s="1"/>
  <c r="U63" i="3"/>
  <c r="M9" i="4"/>
  <c r="H9" i="4"/>
  <c r="Q52" i="3"/>
  <c r="Q66" i="3" s="1"/>
  <c r="X52" i="3"/>
  <c r="AE52" i="3"/>
  <c r="I52" i="3"/>
  <c r="AA52" i="3"/>
  <c r="AG52" i="3"/>
  <c r="AG66" i="3" s="1"/>
  <c r="N16" i="4"/>
  <c r="L16" i="4"/>
  <c r="R9" i="4"/>
  <c r="R14" i="4"/>
  <c r="X14" i="4"/>
  <c r="X9" i="4"/>
  <c r="AD14" i="4"/>
  <c r="AD9" i="4"/>
  <c r="Z9" i="4"/>
  <c r="W14" i="4"/>
  <c r="F65" i="4"/>
  <c r="G26" i="4"/>
  <c r="M26" i="4"/>
  <c r="S26" i="4"/>
  <c r="S65" i="4" s="1"/>
  <c r="Y26" i="4"/>
  <c r="AE26" i="4"/>
  <c r="H34" i="4"/>
  <c r="N34" i="4"/>
  <c r="N66" i="4" s="1"/>
  <c r="T34" i="4"/>
  <c r="Z34" i="4"/>
  <c r="AF34" i="4"/>
  <c r="AB66" i="4"/>
  <c r="AC66" i="4"/>
  <c r="AF14" i="4"/>
  <c r="U65" i="4"/>
  <c r="AG65" i="4"/>
  <c r="Q34" i="4"/>
  <c r="E52" i="4"/>
  <c r="J16" i="4"/>
  <c r="I14" i="4"/>
  <c r="I9" i="4"/>
  <c r="O9" i="4"/>
  <c r="U9" i="4"/>
  <c r="AA9" i="4"/>
  <c r="AG9" i="4"/>
  <c r="O14" i="4"/>
  <c r="AG14" i="4"/>
  <c r="K52" i="4"/>
  <c r="K66" i="4" s="1"/>
  <c r="P14" i="4"/>
  <c r="E11" i="4"/>
  <c r="K11" i="4"/>
  <c r="Q11" i="4"/>
  <c r="W11" i="4"/>
  <c r="AC11" i="4"/>
  <c r="Q14" i="4"/>
  <c r="W65" i="4"/>
  <c r="N63" i="4"/>
  <c r="AF63" i="4"/>
  <c r="I52" i="4"/>
  <c r="O52" i="4"/>
  <c r="U52" i="4"/>
  <c r="AA52" i="4"/>
  <c r="AG52" i="4"/>
  <c r="E63" i="4"/>
  <c r="E65" i="4" s="1"/>
  <c r="AC63" i="4"/>
  <c r="J42" i="4"/>
  <c r="P42" i="4"/>
  <c r="V42" i="4"/>
  <c r="AB42" i="4"/>
  <c r="F52" i="4"/>
  <c r="L52" i="4"/>
  <c r="R52" i="4"/>
  <c r="X52" i="4"/>
  <c r="AD52" i="4"/>
  <c r="F63" i="4"/>
  <c r="L63" i="4"/>
  <c r="L65" i="4" s="1"/>
  <c r="R63" i="4"/>
  <c r="X63" i="4"/>
  <c r="X65" i="4" s="1"/>
  <c r="G63" i="4"/>
  <c r="M63" i="4"/>
  <c r="AE63" i="4"/>
  <c r="AF65" i="4"/>
  <c r="G52" i="4"/>
  <c r="M52" i="4"/>
  <c r="S52" i="4"/>
  <c r="O59" i="4"/>
  <c r="W63" i="4"/>
  <c r="H63" i="4"/>
  <c r="Y63" i="4"/>
  <c r="Z63" i="4"/>
  <c r="I63" i="4"/>
  <c r="I65" i="4" s="1"/>
  <c r="Q63" i="4"/>
  <c r="AA63" i="4"/>
  <c r="K63" i="4"/>
  <c r="J63" i="4"/>
  <c r="T63" i="4"/>
  <c r="T65" i="4" s="1"/>
  <c r="V63" i="4"/>
  <c r="AD63" i="4"/>
  <c r="G65" i="4" l="1"/>
  <c r="F65" i="2"/>
  <c r="H63" i="3"/>
  <c r="I66" i="4"/>
  <c r="R66" i="4"/>
  <c r="M16" i="4"/>
  <c r="O63" i="4"/>
  <c r="H65" i="4"/>
  <c r="K65" i="4"/>
  <c r="K9" i="4"/>
  <c r="V65" i="4"/>
  <c r="AA16" i="4"/>
  <c r="AD16" i="4"/>
  <c r="L18" i="4"/>
  <c r="U66" i="4"/>
  <c r="P16" i="4"/>
  <c r="Z66" i="4"/>
  <c r="T9" i="4"/>
  <c r="S66" i="4"/>
  <c r="N63" i="3"/>
  <c r="AG65" i="3"/>
  <c r="Y22" i="3"/>
  <c r="Y32" i="3" s="1"/>
  <c r="AE65" i="3"/>
  <c r="X66" i="3"/>
  <c r="AA66" i="3"/>
  <c r="AD16" i="3"/>
  <c r="F65" i="3"/>
  <c r="AF66" i="3"/>
  <c r="N66" i="3"/>
  <c r="Q18" i="3"/>
  <c r="AC65" i="3"/>
  <c r="I16" i="3"/>
  <c r="AA16" i="3"/>
  <c r="S22" i="3"/>
  <c r="S32" i="3" s="1"/>
  <c r="G65" i="2"/>
  <c r="Z66" i="2"/>
  <c r="AB65" i="2"/>
  <c r="N66" i="2"/>
  <c r="N65" i="2"/>
  <c r="AE16" i="2"/>
  <c r="G16" i="2"/>
  <c r="X16" i="2"/>
  <c r="F16" i="2"/>
  <c r="O16" i="1"/>
  <c r="Z16" i="1"/>
  <c r="H16" i="1"/>
  <c r="V66" i="1"/>
  <c r="M66" i="1"/>
  <c r="AB9" i="1"/>
  <c r="S65" i="1"/>
  <c r="O66" i="1"/>
  <c r="AC9" i="1"/>
  <c r="J9" i="1"/>
  <c r="L22" i="1"/>
  <c r="L32" i="1" s="1"/>
  <c r="AB18" i="4"/>
  <c r="H16" i="3"/>
  <c r="AG16" i="3"/>
  <c r="G22" i="3"/>
  <c r="G32" i="3" s="1"/>
  <c r="H66" i="2"/>
  <c r="AA9" i="2"/>
  <c r="AF9" i="2"/>
  <c r="Y18" i="2"/>
  <c r="R66" i="2"/>
  <c r="AG16" i="2"/>
  <c r="Z66" i="1"/>
  <c r="H66" i="1"/>
  <c r="W9" i="1"/>
  <c r="K22" i="2"/>
  <c r="K32" i="2" s="1"/>
  <c r="I16" i="1"/>
  <c r="K9" i="1"/>
  <c r="E9" i="4"/>
  <c r="M66" i="4"/>
  <c r="K18" i="3"/>
  <c r="AG63" i="2"/>
  <c r="P66" i="4"/>
  <c r="O16" i="4"/>
  <c r="AE65" i="4"/>
  <c r="W66" i="4"/>
  <c r="X16" i="4"/>
  <c r="H16" i="4"/>
  <c r="AF18" i="4"/>
  <c r="F18" i="4"/>
  <c r="AE66" i="4"/>
  <c r="G66" i="4"/>
  <c r="U65" i="3"/>
  <c r="M22" i="3"/>
  <c r="M32" i="3" s="1"/>
  <c r="AB9" i="3"/>
  <c r="S65" i="3"/>
  <c r="F16" i="3"/>
  <c r="W66" i="3"/>
  <c r="Z66" i="3"/>
  <c r="H66" i="3"/>
  <c r="Q65" i="3"/>
  <c r="AA63" i="2"/>
  <c r="R65" i="2"/>
  <c r="M65" i="2"/>
  <c r="W65" i="2"/>
  <c r="U9" i="2"/>
  <c r="Z9" i="2"/>
  <c r="AE66" i="2"/>
  <c r="AB18" i="2"/>
  <c r="W22" i="2"/>
  <c r="W32" i="2" s="1"/>
  <c r="R16" i="2"/>
  <c r="E66" i="2"/>
  <c r="U66" i="1"/>
  <c r="AA66" i="2"/>
  <c r="T16" i="1"/>
  <c r="AE18" i="1"/>
  <c r="E9" i="1"/>
  <c r="Q65" i="1"/>
  <c r="V9" i="1"/>
  <c r="Y22" i="1"/>
  <c r="Y32" i="1" s="1"/>
  <c r="G65" i="1"/>
  <c r="AD16" i="1"/>
  <c r="Y66" i="1"/>
  <c r="S22" i="1"/>
  <c r="S32" i="1" s="1"/>
  <c r="U16" i="4"/>
  <c r="AD66" i="4"/>
  <c r="AE16" i="4"/>
  <c r="R16" i="3"/>
  <c r="Z16" i="3"/>
  <c r="Q66" i="4"/>
  <c r="J65" i="4"/>
  <c r="Z65" i="4"/>
  <c r="AC65" i="4"/>
  <c r="AC9" i="4"/>
  <c r="AG66" i="4"/>
  <c r="I16" i="4"/>
  <c r="AF66" i="4"/>
  <c r="Y65" i="4"/>
  <c r="AD65" i="4"/>
  <c r="Z16" i="4"/>
  <c r="X66" i="4"/>
  <c r="F66" i="4"/>
  <c r="H66" i="4"/>
  <c r="Y16" i="4"/>
  <c r="AF63" i="3"/>
  <c r="O65" i="3"/>
  <c r="V9" i="3"/>
  <c r="M65" i="3"/>
  <c r="X65" i="3"/>
  <c r="T16" i="3"/>
  <c r="AC18" i="3"/>
  <c r="E18" i="3"/>
  <c r="K65" i="3"/>
  <c r="U63" i="2"/>
  <c r="L65" i="2"/>
  <c r="AE22" i="3"/>
  <c r="AE32" i="3" s="1"/>
  <c r="U16" i="3"/>
  <c r="R66" i="3"/>
  <c r="Q65" i="2"/>
  <c r="AC18" i="2"/>
  <c r="AF66" i="2"/>
  <c r="T9" i="2"/>
  <c r="AF65" i="2"/>
  <c r="AD66" i="2"/>
  <c r="L66" i="2"/>
  <c r="Q66" i="2"/>
  <c r="P16" i="2"/>
  <c r="I66" i="1"/>
  <c r="R65" i="1"/>
  <c r="T66" i="1"/>
  <c r="G18" i="1"/>
  <c r="M22" i="1"/>
  <c r="M32" i="1" s="1"/>
  <c r="Q9" i="1"/>
  <c r="T66" i="2"/>
  <c r="AA65" i="1"/>
  <c r="Z65" i="1"/>
  <c r="X18" i="1"/>
  <c r="AG66" i="1"/>
  <c r="F16" i="1"/>
  <c r="L66" i="4"/>
  <c r="Y66" i="4"/>
  <c r="Z63" i="3"/>
  <c r="W18" i="3"/>
  <c r="P16" i="3"/>
  <c r="G65" i="3"/>
  <c r="T66" i="3"/>
  <c r="O63" i="2"/>
  <c r="O16" i="3"/>
  <c r="AD63" i="2"/>
  <c r="Q18" i="2"/>
  <c r="AG66" i="2"/>
  <c r="I9" i="2"/>
  <c r="N9" i="2"/>
  <c r="U66" i="2"/>
  <c r="S16" i="2"/>
  <c r="J18" i="2"/>
  <c r="AD16" i="2"/>
  <c r="L16" i="2"/>
  <c r="S66" i="2"/>
  <c r="AG16" i="1"/>
  <c r="O16" i="2"/>
  <c r="AF16" i="1"/>
  <c r="N16" i="1"/>
  <c r="P16" i="1"/>
  <c r="AA66" i="1"/>
  <c r="AC65" i="1"/>
  <c r="P65" i="4"/>
  <c r="W9" i="4"/>
  <c r="O66" i="4"/>
  <c r="G18" i="4"/>
  <c r="X16" i="3"/>
  <c r="N65" i="4"/>
  <c r="Q65" i="4"/>
  <c r="Q9" i="4"/>
  <c r="AB65" i="4"/>
  <c r="AG16" i="4"/>
  <c r="J18" i="4"/>
  <c r="AA65" i="4"/>
  <c r="E66" i="4"/>
  <c r="M65" i="4"/>
  <c r="R65" i="4"/>
  <c r="R16" i="4"/>
  <c r="N18" i="4"/>
  <c r="AA66" i="4"/>
  <c r="V18" i="4"/>
  <c r="T66" i="4"/>
  <c r="S16" i="4"/>
  <c r="T63" i="3"/>
  <c r="L16" i="3"/>
  <c r="J16" i="3"/>
  <c r="I66" i="3"/>
  <c r="L65" i="3"/>
  <c r="AF16" i="3"/>
  <c r="N16" i="3"/>
  <c r="AE66" i="3"/>
  <c r="I63" i="2"/>
  <c r="X63" i="2"/>
  <c r="X65" i="2" s="1"/>
  <c r="AE65" i="2"/>
  <c r="E65" i="2"/>
  <c r="O66" i="2"/>
  <c r="V18" i="2"/>
  <c r="V66" i="2"/>
  <c r="H9" i="2"/>
  <c r="T65" i="2"/>
  <c r="M66" i="2"/>
  <c r="M16" i="2"/>
  <c r="AB66" i="2"/>
  <c r="X66" i="2"/>
  <c r="F66" i="2"/>
  <c r="AA16" i="1"/>
  <c r="I66" i="2"/>
  <c r="AF66" i="1"/>
  <c r="N66" i="1"/>
  <c r="E65" i="1"/>
  <c r="H65" i="1"/>
  <c r="AF65" i="1"/>
  <c r="I65" i="1"/>
  <c r="E47" i="2"/>
  <c r="Y65" i="1"/>
  <c r="U16" i="1"/>
  <c r="K65" i="1"/>
  <c r="R66" i="1"/>
  <c r="T65" i="1"/>
  <c r="R18" i="1"/>
  <c r="L18" i="3" l="1"/>
  <c r="AD18" i="2"/>
  <c r="J22" i="2"/>
  <c r="J32" i="2" s="1"/>
  <c r="H16" i="2"/>
  <c r="S18" i="4"/>
  <c r="X18" i="3"/>
  <c r="N18" i="1"/>
  <c r="S18" i="2"/>
  <c r="I16" i="2"/>
  <c r="AD65" i="2"/>
  <c r="W22" i="3"/>
  <c r="W32" i="3" s="1"/>
  <c r="AC22" i="2"/>
  <c r="AC32" i="2" s="1"/>
  <c r="U65" i="2"/>
  <c r="AC22" i="3"/>
  <c r="AC32" i="3" s="1"/>
  <c r="Y18" i="4"/>
  <c r="AC16" i="4"/>
  <c r="AE22" i="1"/>
  <c r="AE32" i="1" s="1"/>
  <c r="F18" i="3"/>
  <c r="AB16" i="3"/>
  <c r="AF22" i="4"/>
  <c r="AF32" i="4" s="1"/>
  <c r="X18" i="4"/>
  <c r="W16" i="1"/>
  <c r="G47" i="3"/>
  <c r="AG18" i="3"/>
  <c r="L47" i="1"/>
  <c r="AE18" i="2"/>
  <c r="O65" i="4"/>
  <c r="U16" i="2"/>
  <c r="M47" i="3"/>
  <c r="I18" i="1"/>
  <c r="AA16" i="2"/>
  <c r="H18" i="3"/>
  <c r="O18" i="1"/>
  <c r="AA18" i="3"/>
  <c r="Q22" i="3"/>
  <c r="Q32" i="3" s="1"/>
  <c r="AD18" i="3"/>
  <c r="Y47" i="3"/>
  <c r="U18" i="1"/>
  <c r="AA18" i="1"/>
  <c r="AF18" i="3"/>
  <c r="J18" i="3"/>
  <c r="J22" i="4"/>
  <c r="J32" i="4" s="1"/>
  <c r="Q16" i="4"/>
  <c r="P18" i="1"/>
  <c r="O18" i="2"/>
  <c r="G22" i="1"/>
  <c r="G32" i="1" s="1"/>
  <c r="T16" i="2"/>
  <c r="U18" i="3"/>
  <c r="T18" i="3"/>
  <c r="Z18" i="4"/>
  <c r="Z18" i="3"/>
  <c r="S47" i="1"/>
  <c r="AD18" i="1"/>
  <c r="T18" i="1"/>
  <c r="R18" i="2"/>
  <c r="H18" i="4"/>
  <c r="AG65" i="2"/>
  <c r="AG18" i="2"/>
  <c r="J16" i="1"/>
  <c r="AB16" i="1"/>
  <c r="H18" i="1"/>
  <c r="F18" i="2"/>
  <c r="I18" i="3"/>
  <c r="T16" i="4"/>
  <c r="K16" i="4"/>
  <c r="M18" i="4"/>
  <c r="E51" i="2"/>
  <c r="M18" i="2"/>
  <c r="I65" i="2"/>
  <c r="O65" i="2"/>
  <c r="M47" i="1"/>
  <c r="V16" i="3"/>
  <c r="I18" i="4"/>
  <c r="Y47" i="1"/>
  <c r="AB22" i="2"/>
  <c r="AB32" i="2" s="1"/>
  <c r="R22" i="1"/>
  <c r="R32" i="1" s="1"/>
  <c r="V22" i="2"/>
  <c r="V32" i="2" s="1"/>
  <c r="N22" i="4"/>
  <c r="N32" i="4" s="1"/>
  <c r="G22" i="4"/>
  <c r="G32" i="4" s="1"/>
  <c r="W16" i="4"/>
  <c r="AF18" i="1"/>
  <c r="P18" i="3"/>
  <c r="Z65" i="3"/>
  <c r="F18" i="1"/>
  <c r="X22" i="1"/>
  <c r="X32" i="1" s="1"/>
  <c r="P18" i="2"/>
  <c r="AE47" i="3"/>
  <c r="V16" i="1"/>
  <c r="O18" i="4"/>
  <c r="K16" i="1"/>
  <c r="Y22" i="2"/>
  <c r="Y32" i="2" s="1"/>
  <c r="AC16" i="1"/>
  <c r="G18" i="2"/>
  <c r="S47" i="3"/>
  <c r="L22" i="4"/>
  <c r="L32" i="4" s="1"/>
  <c r="H65" i="3"/>
  <c r="N16" i="2"/>
  <c r="AF65" i="3"/>
  <c r="AE18" i="4"/>
  <c r="E16" i="1"/>
  <c r="AA65" i="2"/>
  <c r="F22" i="4"/>
  <c r="F32" i="4" s="1"/>
  <c r="E16" i="4"/>
  <c r="K47" i="2"/>
  <c r="AB22" i="4"/>
  <c r="AB32" i="4" s="1"/>
  <c r="N65" i="3"/>
  <c r="AA18" i="4"/>
  <c r="T65" i="3"/>
  <c r="AG18" i="4"/>
  <c r="L18" i="2"/>
  <c r="Q22" i="2"/>
  <c r="Q32" i="2" s="1"/>
  <c r="O18" i="3"/>
  <c r="N18" i="3"/>
  <c r="V22" i="4"/>
  <c r="V32" i="4" s="1"/>
  <c r="R18" i="4"/>
  <c r="AG18" i="1"/>
  <c r="Q16" i="1"/>
  <c r="E22" i="3"/>
  <c r="E32" i="3" s="1"/>
  <c r="R18" i="3"/>
  <c r="U18" i="4"/>
  <c r="W47" i="2"/>
  <c r="Z16" i="2"/>
  <c r="K22" i="3"/>
  <c r="K32" i="3" s="1"/>
  <c r="AF16" i="2"/>
  <c r="Z18" i="1"/>
  <c r="X18" i="2"/>
  <c r="P18" i="4"/>
  <c r="AD18" i="4"/>
  <c r="R22" i="3" l="1"/>
  <c r="R32" i="3" s="1"/>
  <c r="Q18" i="1"/>
  <c r="R22" i="4"/>
  <c r="R32" i="4" s="1"/>
  <c r="X47" i="1"/>
  <c r="P22" i="3"/>
  <c r="P32" i="3" s="1"/>
  <c r="G47" i="4"/>
  <c r="V47" i="2"/>
  <c r="R47" i="1"/>
  <c r="Y51" i="1"/>
  <c r="H22" i="1"/>
  <c r="H32" i="1" s="1"/>
  <c r="M51" i="3"/>
  <c r="L51" i="1"/>
  <c r="AF47" i="4"/>
  <c r="Y22" i="4"/>
  <c r="Y32" i="4" s="1"/>
  <c r="AC47" i="2"/>
  <c r="W47" i="3"/>
  <c r="Z18" i="2"/>
  <c r="O22" i="3"/>
  <c r="O32" i="3" s="1"/>
  <c r="AG22" i="4"/>
  <c r="AG32" i="4" s="1"/>
  <c r="E18" i="1"/>
  <c r="G22" i="2"/>
  <c r="G32" i="2" s="1"/>
  <c r="E50" i="2"/>
  <c r="J18" i="1"/>
  <c r="Z22" i="4"/>
  <c r="Z32" i="4" s="1"/>
  <c r="T18" i="2"/>
  <c r="G47" i="1"/>
  <c r="O22" i="2"/>
  <c r="O32" i="2" s="1"/>
  <c r="Q18" i="4"/>
  <c r="J22" i="3"/>
  <c r="J32" i="3" s="1"/>
  <c r="AA22" i="1"/>
  <c r="AA32" i="1" s="1"/>
  <c r="Q47" i="3"/>
  <c r="W18" i="1"/>
  <c r="F22" i="3"/>
  <c r="F32" i="3" s="1"/>
  <c r="S22" i="2"/>
  <c r="S32" i="2" s="1"/>
  <c r="AD22" i="4"/>
  <c r="AD32" i="4" s="1"/>
  <c r="X22" i="2"/>
  <c r="X32" i="2" s="1"/>
  <c r="U22" i="4"/>
  <c r="U32" i="4" s="1"/>
  <c r="E47" i="3"/>
  <c r="AG22" i="1"/>
  <c r="AG32" i="1" s="1"/>
  <c r="V47" i="4"/>
  <c r="K51" i="2"/>
  <c r="F47" i="4"/>
  <c r="N18" i="2"/>
  <c r="L47" i="4"/>
  <c r="O22" i="4"/>
  <c r="O32" i="4" s="1"/>
  <c r="I22" i="4"/>
  <c r="I32" i="4" s="1"/>
  <c r="M51" i="1"/>
  <c r="M22" i="4"/>
  <c r="M32" i="4" s="1"/>
  <c r="T18" i="4"/>
  <c r="I22" i="3"/>
  <c r="I32" i="3" s="1"/>
  <c r="AG22" i="2"/>
  <c r="AG32" i="2" s="1"/>
  <c r="R22" i="2"/>
  <c r="R32" i="2" s="1"/>
  <c r="AD22" i="1"/>
  <c r="AD32" i="1" s="1"/>
  <c r="I22" i="1"/>
  <c r="I32" i="1" s="1"/>
  <c r="U18" i="2"/>
  <c r="AG22" i="3"/>
  <c r="AG32" i="3" s="1"/>
  <c r="AC18" i="4"/>
  <c r="AC47" i="3"/>
  <c r="S22" i="4"/>
  <c r="S32" i="4" s="1"/>
  <c r="K47" i="3"/>
  <c r="Q47" i="2"/>
  <c r="AA22" i="4"/>
  <c r="AA32" i="4" s="1"/>
  <c r="AB47" i="4"/>
  <c r="Y47" i="2"/>
  <c r="P22" i="2"/>
  <c r="P32" i="2" s="1"/>
  <c r="F22" i="1"/>
  <c r="F32" i="1" s="1"/>
  <c r="W18" i="4"/>
  <c r="N47" i="4"/>
  <c r="AB47" i="2"/>
  <c r="H22" i="4"/>
  <c r="H32" i="4" s="1"/>
  <c r="S51" i="1"/>
  <c r="T22" i="3"/>
  <c r="T32" i="3" s="1"/>
  <c r="AF22" i="3"/>
  <c r="AF32" i="3" s="1"/>
  <c r="AA22" i="3"/>
  <c r="AA32" i="3" s="1"/>
  <c r="H22" i="3"/>
  <c r="H32" i="3" s="1"/>
  <c r="N22" i="1"/>
  <c r="N32" i="1" s="1"/>
  <c r="AD22" i="2"/>
  <c r="AD32" i="2" s="1"/>
  <c r="P22" i="4"/>
  <c r="P32" i="4" s="1"/>
  <c r="Z22" i="1"/>
  <c r="Z32" i="1" s="1"/>
  <c r="W51" i="2"/>
  <c r="N22" i="3"/>
  <c r="N32" i="3" s="1"/>
  <c r="E18" i="4"/>
  <c r="S51" i="3"/>
  <c r="AC18" i="1"/>
  <c r="AF22" i="1"/>
  <c r="AF32" i="1" s="1"/>
  <c r="V18" i="3"/>
  <c r="M22" i="2"/>
  <c r="M32" i="2" s="1"/>
  <c r="K18" i="4"/>
  <c r="AB18" i="1"/>
  <c r="T22" i="1"/>
  <c r="T32" i="1" s="1"/>
  <c r="J47" i="4"/>
  <c r="Y51" i="3"/>
  <c r="AE22" i="2"/>
  <c r="AE32" i="2" s="1"/>
  <c r="G51" i="3"/>
  <c r="X22" i="4"/>
  <c r="X32" i="4" s="1"/>
  <c r="I18" i="2"/>
  <c r="H18" i="2"/>
  <c r="AF18" i="2"/>
  <c r="L22" i="2"/>
  <c r="L32" i="2" s="1"/>
  <c r="AE22" i="4"/>
  <c r="AE32" i="4" s="1"/>
  <c r="K18" i="1"/>
  <c r="V18" i="1"/>
  <c r="AE51" i="3"/>
  <c r="F22" i="2"/>
  <c r="F32" i="2" s="1"/>
  <c r="Z22" i="3"/>
  <c r="Z32" i="3" s="1"/>
  <c r="U22" i="3"/>
  <c r="U32" i="3" s="1"/>
  <c r="P22" i="1"/>
  <c r="P32" i="1" s="1"/>
  <c r="U22" i="1"/>
  <c r="U32" i="1" s="1"/>
  <c r="AD22" i="3"/>
  <c r="AD32" i="3" s="1"/>
  <c r="O22" i="1"/>
  <c r="O32" i="1" s="1"/>
  <c r="AA18" i="2"/>
  <c r="AB18" i="3"/>
  <c r="AE47" i="1"/>
  <c r="X22" i="3"/>
  <c r="X32" i="3" s="1"/>
  <c r="J47" i="2"/>
  <c r="L22" i="3"/>
  <c r="L32" i="3" s="1"/>
  <c r="O47" i="1" l="1"/>
  <c r="P47" i="1"/>
  <c r="E22" i="4"/>
  <c r="E32" i="4" s="1"/>
  <c r="P47" i="4"/>
  <c r="H47" i="3"/>
  <c r="T47" i="3"/>
  <c r="S47" i="4"/>
  <c r="R47" i="2"/>
  <c r="T22" i="4"/>
  <c r="T32" i="4" s="1"/>
  <c r="I47" i="4"/>
  <c r="K50" i="2"/>
  <c r="AG47" i="1"/>
  <c r="X47" i="3"/>
  <c r="AD47" i="3"/>
  <c r="F47" i="2"/>
  <c r="K22" i="1"/>
  <c r="K32" i="1" s="1"/>
  <c r="AF22" i="2"/>
  <c r="AF32" i="2" s="1"/>
  <c r="I22" i="2"/>
  <c r="I32" i="2" s="1"/>
  <c r="AE47" i="2"/>
  <c r="K22" i="4"/>
  <c r="K32" i="4" s="1"/>
  <c r="W50" i="2"/>
  <c r="W22" i="4"/>
  <c r="W32" i="4" s="1"/>
  <c r="Y51" i="2"/>
  <c r="Q51" i="2"/>
  <c r="K51" i="3"/>
  <c r="I47" i="1"/>
  <c r="N22" i="2"/>
  <c r="N32" i="2" s="1"/>
  <c r="X47" i="2"/>
  <c r="F47" i="3"/>
  <c r="O47" i="2"/>
  <c r="Z47" i="4"/>
  <c r="G47" i="2"/>
  <c r="O47" i="3"/>
  <c r="AC51" i="2"/>
  <c r="Y50" i="1"/>
  <c r="G51" i="4"/>
  <c r="R47" i="4"/>
  <c r="U47" i="3"/>
  <c r="T47" i="1"/>
  <c r="AC22" i="1"/>
  <c r="AC32" i="1" s="1"/>
  <c r="AD47" i="2"/>
  <c r="AG47" i="2"/>
  <c r="M47" i="4"/>
  <c r="O47" i="4"/>
  <c r="E51" i="3"/>
  <c r="AA47" i="1"/>
  <c r="L50" i="1"/>
  <c r="L47" i="3"/>
  <c r="AE51" i="1"/>
  <c r="AA22" i="2"/>
  <c r="AA32" i="2" s="1"/>
  <c r="U47" i="1"/>
  <c r="AE47" i="4"/>
  <c r="X47" i="4"/>
  <c r="Y50" i="3"/>
  <c r="M47" i="2"/>
  <c r="AF47" i="1"/>
  <c r="S50" i="3"/>
  <c r="AA47" i="3"/>
  <c r="S50" i="1"/>
  <c r="AB51" i="2"/>
  <c r="F47" i="1"/>
  <c r="AB51" i="4"/>
  <c r="AC51" i="3"/>
  <c r="AG47" i="3"/>
  <c r="AD47" i="4"/>
  <c r="J47" i="3"/>
  <c r="G51" i="1"/>
  <c r="J22" i="1"/>
  <c r="J32" i="1" s="1"/>
  <c r="E22" i="1"/>
  <c r="E32" i="1" s="1"/>
  <c r="Z22" i="2"/>
  <c r="Z32" i="2" s="1"/>
  <c r="Y47" i="4"/>
  <c r="M50" i="3"/>
  <c r="R51" i="1"/>
  <c r="P47" i="3"/>
  <c r="Z47" i="3"/>
  <c r="AE50" i="3"/>
  <c r="H22" i="2"/>
  <c r="H32" i="2" s="1"/>
  <c r="AB22" i="1"/>
  <c r="AB32" i="1" s="1"/>
  <c r="Z47" i="1"/>
  <c r="N47" i="1"/>
  <c r="AF47" i="3"/>
  <c r="H47" i="4"/>
  <c r="U22" i="2"/>
  <c r="U32" i="2" s="1"/>
  <c r="AD47" i="1"/>
  <c r="M50" i="1"/>
  <c r="F51" i="4"/>
  <c r="V51" i="4"/>
  <c r="U47" i="4"/>
  <c r="W22" i="1"/>
  <c r="W32" i="1" s="1"/>
  <c r="Q22" i="1"/>
  <c r="Q32" i="1" s="1"/>
  <c r="J51" i="2"/>
  <c r="AB22" i="3"/>
  <c r="AB32" i="3" s="1"/>
  <c r="V22" i="1"/>
  <c r="V32" i="1" s="1"/>
  <c r="L47" i="2"/>
  <c r="G50" i="3"/>
  <c r="J51" i="4"/>
  <c r="V22" i="3"/>
  <c r="V32" i="3" s="1"/>
  <c r="N47" i="3"/>
  <c r="N51" i="4"/>
  <c r="P47" i="2"/>
  <c r="AA47" i="4"/>
  <c r="AC22" i="4"/>
  <c r="AC32" i="4" s="1"/>
  <c r="I47" i="3"/>
  <c r="L51" i="4"/>
  <c r="S47" i="2"/>
  <c r="Q51" i="3"/>
  <c r="Q22" i="4"/>
  <c r="Q32" i="4" s="1"/>
  <c r="T22" i="2"/>
  <c r="T32" i="2" s="1"/>
  <c r="E64" i="2"/>
  <c r="AG47" i="4"/>
  <c r="W51" i="3"/>
  <c r="AF51" i="4"/>
  <c r="H47" i="1"/>
  <c r="V51" i="2"/>
  <c r="X51" i="1"/>
  <c r="R47" i="3"/>
  <c r="R51" i="3" l="1"/>
  <c r="AG51" i="4"/>
  <c r="AA51" i="4"/>
  <c r="G64" i="3"/>
  <c r="R50" i="1"/>
  <c r="AD51" i="2"/>
  <c r="F50" i="4"/>
  <c r="AF51" i="3"/>
  <c r="AB50" i="4"/>
  <c r="Y64" i="3"/>
  <c r="L51" i="3"/>
  <c r="G51" i="2"/>
  <c r="F51" i="3"/>
  <c r="I51" i="1"/>
  <c r="K47" i="4"/>
  <c r="AF47" i="2"/>
  <c r="AD51" i="3"/>
  <c r="K64" i="2"/>
  <c r="R51" i="2"/>
  <c r="H51" i="1"/>
  <c r="L50" i="4"/>
  <c r="AB47" i="3"/>
  <c r="Z47" i="2"/>
  <c r="G50" i="1"/>
  <c r="X50" i="1"/>
  <c r="I51" i="3"/>
  <c r="P51" i="2"/>
  <c r="V47" i="3"/>
  <c r="L51" i="2"/>
  <c r="J50" i="2"/>
  <c r="U47" i="2"/>
  <c r="M64" i="3"/>
  <c r="E47" i="1"/>
  <c r="S64" i="1"/>
  <c r="AF51" i="1"/>
  <c r="X51" i="4"/>
  <c r="U51" i="1"/>
  <c r="E50" i="3"/>
  <c r="M51" i="4"/>
  <c r="AC47" i="1"/>
  <c r="Y64" i="1"/>
  <c r="Y50" i="2"/>
  <c r="H51" i="3"/>
  <c r="N51" i="3"/>
  <c r="AF50" i="4"/>
  <c r="U51" i="4"/>
  <c r="M64" i="1"/>
  <c r="AB47" i="1"/>
  <c r="J51" i="3"/>
  <c r="AG51" i="3"/>
  <c r="F51" i="1"/>
  <c r="R51" i="4"/>
  <c r="AC50" i="2"/>
  <c r="Z51" i="4"/>
  <c r="X51" i="2"/>
  <c r="K50" i="3"/>
  <c r="W47" i="4"/>
  <c r="AE51" i="2"/>
  <c r="K47" i="1"/>
  <c r="X51" i="3"/>
  <c r="I51" i="4"/>
  <c r="AD51" i="1"/>
  <c r="V50" i="2"/>
  <c r="W50" i="3"/>
  <c r="S51" i="2"/>
  <c r="AC47" i="4"/>
  <c r="J50" i="4"/>
  <c r="V47" i="1"/>
  <c r="Q47" i="1"/>
  <c r="N51" i="1"/>
  <c r="AE64" i="3"/>
  <c r="Y51" i="4"/>
  <c r="J47" i="1"/>
  <c r="AD51" i="4"/>
  <c r="AA51" i="3"/>
  <c r="M51" i="2"/>
  <c r="AE51" i="4"/>
  <c r="AA47" i="2"/>
  <c r="L64" i="1"/>
  <c r="AG51" i="2"/>
  <c r="S51" i="4"/>
  <c r="P51" i="4"/>
  <c r="P51" i="1"/>
  <c r="Q50" i="3"/>
  <c r="N50" i="4"/>
  <c r="T47" i="2"/>
  <c r="V50" i="4"/>
  <c r="H51" i="4"/>
  <c r="Z51" i="1"/>
  <c r="P51" i="3"/>
  <c r="AC50" i="3"/>
  <c r="AB50" i="2"/>
  <c r="AA51" i="1"/>
  <c r="O51" i="4"/>
  <c r="U51" i="3"/>
  <c r="G50" i="4"/>
  <c r="O51" i="3"/>
  <c r="N47" i="2"/>
  <c r="Q50" i="2"/>
  <c r="W64" i="2"/>
  <c r="I47" i="2"/>
  <c r="F51" i="2"/>
  <c r="AG51" i="1"/>
  <c r="T47" i="4"/>
  <c r="Q47" i="4"/>
  <c r="W47" i="1"/>
  <c r="H47" i="2"/>
  <c r="Z51" i="3"/>
  <c r="S64" i="3"/>
  <c r="AE50" i="1"/>
  <c r="T51" i="1"/>
  <c r="O51" i="2"/>
  <c r="T51" i="3"/>
  <c r="E47" i="4"/>
  <c r="O51" i="1"/>
  <c r="O50" i="1" l="1"/>
  <c r="K51" i="1"/>
  <c r="K64" i="3"/>
  <c r="AC64" i="2"/>
  <c r="AG50" i="3"/>
  <c r="N50" i="3"/>
  <c r="E64" i="3"/>
  <c r="AF50" i="1"/>
  <c r="L50" i="2"/>
  <c r="I50" i="3"/>
  <c r="AF50" i="3"/>
  <c r="AD50" i="2"/>
  <c r="AA50" i="4"/>
  <c r="T51" i="4"/>
  <c r="N51" i="2"/>
  <c r="U50" i="3"/>
  <c r="AB64" i="2"/>
  <c r="P50" i="3"/>
  <c r="V64" i="4"/>
  <c r="N64" i="4"/>
  <c r="P50" i="4"/>
  <c r="J51" i="1"/>
  <c r="V51" i="1"/>
  <c r="S50" i="2"/>
  <c r="AD50" i="1"/>
  <c r="L64" i="4"/>
  <c r="K51" i="4"/>
  <c r="AB64" i="4"/>
  <c r="F64" i="4"/>
  <c r="H51" i="2"/>
  <c r="E51" i="4"/>
  <c r="AE64" i="1"/>
  <c r="I51" i="2"/>
  <c r="Z50" i="1"/>
  <c r="M50" i="2"/>
  <c r="W64" i="3"/>
  <c r="I50" i="4"/>
  <c r="AE50" i="2"/>
  <c r="X50" i="2"/>
  <c r="R50" i="4"/>
  <c r="U50" i="4"/>
  <c r="U50" i="1"/>
  <c r="V51" i="3"/>
  <c r="G64" i="1"/>
  <c r="G50" i="2"/>
  <c r="R64" i="1"/>
  <c r="AG50" i="4"/>
  <c r="O50" i="4"/>
  <c r="S50" i="4"/>
  <c r="AA50" i="3"/>
  <c r="Y50" i="4"/>
  <c r="N50" i="1"/>
  <c r="J64" i="4"/>
  <c r="J50" i="3"/>
  <c r="H50" i="3"/>
  <c r="AC51" i="1"/>
  <c r="U51" i="2"/>
  <c r="Z51" i="2"/>
  <c r="I50" i="1"/>
  <c r="AG50" i="1"/>
  <c r="O50" i="3"/>
  <c r="T50" i="3"/>
  <c r="W51" i="1"/>
  <c r="AC64" i="3"/>
  <c r="H50" i="4"/>
  <c r="Q64" i="3"/>
  <c r="AA51" i="2"/>
  <c r="AC51" i="4"/>
  <c r="V64" i="2"/>
  <c r="X50" i="3"/>
  <c r="W51" i="4"/>
  <c r="Z50" i="4"/>
  <c r="F50" i="1"/>
  <c r="AF64" i="4"/>
  <c r="Y64" i="2"/>
  <c r="M50" i="4"/>
  <c r="X50" i="4"/>
  <c r="J64" i="2"/>
  <c r="P50" i="2"/>
  <c r="H50" i="1"/>
  <c r="AD50" i="3"/>
  <c r="L50" i="3"/>
  <c r="R50" i="3"/>
  <c r="O50" i="2"/>
  <c r="T50" i="1"/>
  <c r="Z50" i="3"/>
  <c r="Q51" i="4"/>
  <c r="F50" i="2"/>
  <c r="Q64" i="2"/>
  <c r="G64" i="4"/>
  <c r="AA50" i="1"/>
  <c r="T51" i="2"/>
  <c r="P50" i="1"/>
  <c r="AG50" i="2"/>
  <c r="AE50" i="4"/>
  <c r="AD50" i="4"/>
  <c r="Q51" i="1"/>
  <c r="AB51" i="1"/>
  <c r="E51" i="1"/>
  <c r="X64" i="1"/>
  <c r="AB51" i="3"/>
  <c r="R50" i="2"/>
  <c r="AF51" i="2"/>
  <c r="F50" i="3"/>
  <c r="AE64" i="4" l="1"/>
  <c r="AF50" i="2"/>
  <c r="Q50" i="1"/>
  <c r="AG64" i="2"/>
  <c r="L64" i="3"/>
  <c r="P64" i="2"/>
  <c r="M64" i="4"/>
  <c r="F64" i="1"/>
  <c r="X64" i="3"/>
  <c r="AA50" i="2"/>
  <c r="H64" i="3"/>
  <c r="S64" i="4"/>
  <c r="V50" i="3"/>
  <c r="U64" i="1"/>
  <c r="I50" i="2"/>
  <c r="H50" i="2"/>
  <c r="AA64" i="1"/>
  <c r="F64" i="2"/>
  <c r="T64" i="1"/>
  <c r="T64" i="3"/>
  <c r="Z50" i="2"/>
  <c r="N64" i="1"/>
  <c r="X64" i="2"/>
  <c r="K50" i="4"/>
  <c r="AD64" i="1"/>
  <c r="J50" i="1"/>
  <c r="P64" i="4"/>
  <c r="N50" i="2"/>
  <c r="AD64" i="2"/>
  <c r="AD64" i="4"/>
  <c r="P64" i="1"/>
  <c r="O64" i="2"/>
  <c r="AD64" i="3"/>
  <c r="Z64" i="4"/>
  <c r="W50" i="1"/>
  <c r="U50" i="2"/>
  <c r="Y64" i="4"/>
  <c r="O64" i="4"/>
  <c r="G64" i="2"/>
  <c r="U64" i="4"/>
  <c r="AE64" i="2"/>
  <c r="M64" i="2"/>
  <c r="P64" i="3"/>
  <c r="I64" i="3"/>
  <c r="R64" i="2"/>
  <c r="Q50" i="4"/>
  <c r="AG64" i="1"/>
  <c r="J64" i="3"/>
  <c r="S64" i="2"/>
  <c r="F64" i="3"/>
  <c r="AB50" i="3"/>
  <c r="R64" i="3"/>
  <c r="X64" i="4"/>
  <c r="W50" i="4"/>
  <c r="H64" i="4"/>
  <c r="O64" i="3"/>
  <c r="I64" i="1"/>
  <c r="AA64" i="3"/>
  <c r="AG64" i="4"/>
  <c r="R64" i="4"/>
  <c r="I64" i="4"/>
  <c r="T50" i="4"/>
  <c r="AF64" i="3"/>
  <c r="AF64" i="1"/>
  <c r="O64" i="1"/>
  <c r="E50" i="1"/>
  <c r="AB50" i="1"/>
  <c r="T50" i="2"/>
  <c r="Z64" i="3"/>
  <c r="AC50" i="4"/>
  <c r="H64" i="1"/>
  <c r="AC50" i="1"/>
  <c r="Z64" i="1"/>
  <c r="E50" i="4"/>
  <c r="V50" i="1"/>
  <c r="U64" i="3"/>
  <c r="AA64" i="4"/>
  <c r="L64" i="2"/>
  <c r="N64" i="3"/>
  <c r="AG64" i="3"/>
  <c r="K50" i="1"/>
  <c r="E64" i="4" l="1"/>
  <c r="T64" i="2"/>
  <c r="V64" i="1"/>
  <c r="AC64" i="4"/>
  <c r="AB64" i="1"/>
  <c r="W64" i="4"/>
  <c r="AB64" i="3"/>
  <c r="V64" i="3"/>
  <c r="T64" i="4"/>
  <c r="U64" i="2"/>
  <c r="K64" i="4"/>
  <c r="Z64" i="2"/>
  <c r="AA64" i="2"/>
  <c r="E64" i="1"/>
  <c r="Q64" i="4"/>
  <c r="W64" i="1"/>
  <c r="J64" i="1"/>
  <c r="H64" i="2"/>
  <c r="Q64" i="1"/>
  <c r="K64" i="1"/>
  <c r="AC64" i="1"/>
  <c r="N64" i="2"/>
  <c r="I64" i="2"/>
  <c r="AF64" i="2"/>
</calcChain>
</file>

<file path=xl/sharedStrings.xml><?xml version="1.0" encoding="utf-8"?>
<sst xmlns="http://schemas.openxmlformats.org/spreadsheetml/2006/main" count="1098" uniqueCount="138">
  <si>
    <t>PRINCIPAIS AGREGADOS DAS ADMINISTRAÇÕES PÚBLICAS (S.13)</t>
  </si>
  <si>
    <t>Base 2021</t>
  </si>
  <si>
    <r>
      <t xml:space="preserve">1995-2022: </t>
    </r>
    <r>
      <rPr>
        <sz val="8"/>
        <rFont val="Arial"/>
        <family val="2"/>
      </rPr>
      <t>Dados finais</t>
    </r>
  </si>
  <si>
    <r>
      <t xml:space="preserve">2023: </t>
    </r>
    <r>
      <rPr>
        <sz val="8"/>
        <rFont val="Arial"/>
        <family val="2"/>
      </rPr>
      <t>Dados provisórios</t>
    </r>
  </si>
  <si>
    <t>Unidade: Milhões de euros</t>
  </si>
  <si>
    <t>Código da operação</t>
  </si>
  <si>
    <t>Designação da operação</t>
  </si>
  <si>
    <t>P.1</t>
  </si>
  <si>
    <t>Produção</t>
  </si>
  <si>
    <t>1=2+3</t>
  </si>
  <si>
    <t>P.1M</t>
  </si>
  <si>
    <t>Produção mercantil e Produção para utilização final própria</t>
  </si>
  <si>
    <t>P.13</t>
  </si>
  <si>
    <t>Outra produção não mercantil</t>
  </si>
  <si>
    <t>3=4+5</t>
  </si>
  <si>
    <t>P.131</t>
  </si>
  <si>
    <t>Pagamentos relativos a outra produção não mercantil</t>
  </si>
  <si>
    <t>P.132</t>
  </si>
  <si>
    <t>Outra produção não mercantil, outros</t>
  </si>
  <si>
    <t>P.1O</t>
  </si>
  <si>
    <t>Produção mercantil, Produção para utilização final própria e Pagamentos relativos a outra produção não mercantil</t>
  </si>
  <si>
    <t>6=2+4</t>
  </si>
  <si>
    <t>P.2</t>
  </si>
  <si>
    <t>Consumo intermédio</t>
  </si>
  <si>
    <t>B.1G</t>
  </si>
  <si>
    <t>Valor Acrescentado, Bruto</t>
  </si>
  <si>
    <t>8=1-7</t>
  </si>
  <si>
    <t>P.51C</t>
  </si>
  <si>
    <t>Consumo de capital fixo</t>
  </si>
  <si>
    <t>B.1N</t>
  </si>
  <si>
    <t>Valor Acrescentado, Líquido</t>
  </si>
  <si>
    <t>10=8-9</t>
  </si>
  <si>
    <t>D.1</t>
  </si>
  <si>
    <t>Remunerações dos empregados, a pagar</t>
  </si>
  <si>
    <t>D.29</t>
  </si>
  <si>
    <t>Outros impostos sobre a produção, a pagar</t>
  </si>
  <si>
    <t>D.39</t>
  </si>
  <si>
    <t>Outros subsídios à produção, a receber</t>
  </si>
  <si>
    <t>B.2N</t>
  </si>
  <si>
    <t>Excedente de Exploração, Líquido</t>
  </si>
  <si>
    <t>14=10-11-12+13</t>
  </si>
  <si>
    <t>D.2</t>
  </si>
  <si>
    <t>Impostos sobre a produção e a importação, a receber</t>
  </si>
  <si>
    <t>D.4</t>
  </si>
  <si>
    <t>Rendimentos de propriedade, a receber</t>
  </si>
  <si>
    <t>D.3</t>
  </si>
  <si>
    <t>Subsidios, a pagar</t>
  </si>
  <si>
    <r>
      <t xml:space="preserve">Rendimentos de propriedade, a pagar </t>
    </r>
    <r>
      <rPr>
        <vertAlign val="superscript"/>
        <sz val="8"/>
        <rFont val="Arial"/>
        <family val="2"/>
      </rPr>
      <t>(1)</t>
    </r>
  </si>
  <si>
    <t>18=19+20</t>
  </si>
  <si>
    <r>
      <t xml:space="preserve">dos quais, pagamentos ao subsetor S1311 - Adm.Central </t>
    </r>
    <r>
      <rPr>
        <i/>
        <vertAlign val="superscript"/>
        <sz val="8"/>
        <rFont val="Arial"/>
        <family val="2"/>
      </rPr>
      <t>(1)</t>
    </r>
  </si>
  <si>
    <t>//</t>
  </si>
  <si>
    <r>
      <t xml:space="preserve">dos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</si>
  <si>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dos quais, pagamento ao subsetor S1314 - F. da Seg. Soc.</t>
    </r>
    <r>
      <rPr>
        <i/>
        <vertAlign val="superscript"/>
        <sz val="8"/>
        <rFont val="Arial"/>
        <family val="2"/>
      </rPr>
      <t>(1)</t>
    </r>
  </si>
  <si>
    <t>D.41</t>
  </si>
  <si>
    <r>
      <t xml:space="preserve">Juros, a pagar </t>
    </r>
    <r>
      <rPr>
        <vertAlign val="superscript"/>
        <sz val="8"/>
        <rFont val="Arial"/>
        <family val="2"/>
      </rPr>
      <t>(1)</t>
    </r>
  </si>
  <si>
    <t>D.4N</t>
  </si>
  <si>
    <r>
      <t xml:space="preserve">Outros rendimentos de propriedade, a pagar </t>
    </r>
    <r>
      <rPr>
        <vertAlign val="superscript"/>
        <sz val="8"/>
        <rFont val="Arial"/>
        <family val="2"/>
      </rPr>
      <t>(1)</t>
    </r>
  </si>
  <si>
    <t>B.5N</t>
  </si>
  <si>
    <t>Saldo dos rendimentos primários / Rendimento Nacional Líquido</t>
  </si>
  <si>
    <t>21=14+15+16-17-18</t>
  </si>
  <si>
    <t>D.5</t>
  </si>
  <si>
    <t>Impostos correntes sobre o rendimento, património, etc., a receber</t>
  </si>
  <si>
    <t>D.61</t>
  </si>
  <si>
    <t>Contribuições sociais, a receber</t>
  </si>
  <si>
    <t>23=24+25+26</t>
  </si>
  <si>
    <t>D.611</t>
  </si>
  <si>
    <t>Contribuições sociais efectivas</t>
  </si>
  <si>
    <t>D.612</t>
  </si>
  <si>
    <t>Contribuições sociais imputadas dos empregadores</t>
  </si>
  <si>
    <t>D.613</t>
  </si>
  <si>
    <t xml:space="preserve">Contribuiçoes sociais efectivas das familias </t>
  </si>
  <si>
    <t>D.7</t>
  </si>
  <si>
    <t>Outras transferências correntes, a receber</t>
  </si>
  <si>
    <t>Impostos correntes sobre o rendimento, património, etc., a pagar</t>
  </si>
  <si>
    <t>D.62</t>
  </si>
  <si>
    <t>Prestações sociais excepto transferências sociais em espécie, a pagar</t>
  </si>
  <si>
    <t>D.632</t>
  </si>
  <si>
    <t>Transferências sociais em espécie relativas a despesas com produtos fornecidos às famílias através de produtores mercantis</t>
  </si>
  <si>
    <t>D.6M</t>
  </si>
  <si>
    <t>Prestações sociais excepto transferências sociais em espécie, a pagar e transferências sociais em espécie relativas a despesas com produtos fornecidos às famílias através de produtores mercantis</t>
  </si>
  <si>
    <t>31=29+30</t>
  </si>
  <si>
    <r>
      <t xml:space="preserve">Outras transferências correntes, a pagar </t>
    </r>
    <r>
      <rPr>
        <vertAlign val="superscript"/>
        <sz val="8"/>
        <rFont val="Arial"/>
        <family val="2"/>
      </rPr>
      <t>(1)</t>
    </r>
  </si>
  <si>
    <r>
      <t xml:space="preserve">das quais, pagamentos ao subsetor S1311 - Adm.Central </t>
    </r>
    <r>
      <rPr>
        <i/>
        <vertAlign val="superscript"/>
        <sz val="8"/>
        <rFont val="Arial"/>
        <family val="2"/>
      </rPr>
      <t>(1)</t>
    </r>
  </si>
  <si>
    <r>
      <t xml:space="preserve">das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</si>
  <si>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das quais, pagamento ao subsetor S1314 - F. da Seg. Soc.</t>
    </r>
    <r>
      <rPr>
        <i/>
        <vertAlign val="superscript"/>
        <sz val="8"/>
        <rFont val="Arial"/>
        <family val="2"/>
      </rPr>
      <t>(1)</t>
    </r>
  </si>
  <si>
    <t>B.6N</t>
  </si>
  <si>
    <t>Rendimento Disponível, Líquido</t>
  </si>
  <si>
    <t>33=21+22+23+27-28-29-32</t>
  </si>
  <si>
    <t>P.3</t>
  </si>
  <si>
    <t>Despesa de Consumo Final</t>
  </si>
  <si>
    <t>D.8</t>
  </si>
  <si>
    <t>Ajustamento pela variação da participação líquida das famílias nos fundos de pensões</t>
  </si>
  <si>
    <t>B.8G</t>
  </si>
  <si>
    <t>Poupança, Bruta</t>
  </si>
  <si>
    <t>36=37+9</t>
  </si>
  <si>
    <t>B.8N</t>
  </si>
  <si>
    <t>Poupança, Líquida</t>
  </si>
  <si>
    <t>37=33-34</t>
  </si>
  <si>
    <t>D.9</t>
  </si>
  <si>
    <r>
      <t xml:space="preserve">Transferências de capital, a receber </t>
    </r>
    <r>
      <rPr>
        <vertAlign val="superscript"/>
        <sz val="8"/>
        <rFont val="Arial"/>
        <family val="2"/>
      </rPr>
      <t>(1)</t>
    </r>
  </si>
  <si>
    <t>38=39+40</t>
  </si>
  <si>
    <t>D.91</t>
  </si>
  <si>
    <t>Impostos de capital, a receber</t>
  </si>
  <si>
    <t>D.9N</t>
  </si>
  <si>
    <r>
      <t xml:space="preserve">Ajudas ao investimento e outras transferências de capital, a receber </t>
    </r>
    <r>
      <rPr>
        <vertAlign val="superscript"/>
        <sz val="8"/>
        <rFont val="Arial"/>
        <family val="2"/>
      </rPr>
      <t>(1)</t>
    </r>
  </si>
  <si>
    <r>
      <t xml:space="preserve">Transferências de capital, a pagar </t>
    </r>
    <r>
      <rPr>
        <vertAlign val="superscript"/>
        <sz val="8"/>
        <rFont val="Arial"/>
        <family val="2"/>
      </rPr>
      <t>(1)</t>
    </r>
  </si>
  <si>
    <t>P.5</t>
  </si>
  <si>
    <t xml:space="preserve">Formação bruta de capital </t>
  </si>
  <si>
    <t>42=43+44</t>
  </si>
  <si>
    <t>P.51G</t>
  </si>
  <si>
    <t>Formação Bruta de Capital Fixo</t>
  </si>
  <si>
    <t>P.5M</t>
  </si>
  <si>
    <t>Variação de existências e aquisições líquidas de cessões de objectos de valor</t>
  </si>
  <si>
    <t>NP.</t>
  </si>
  <si>
    <t>Aquisições líquidas de cessões de activos não financeiros não produzidos</t>
  </si>
  <si>
    <t>P.5L</t>
  </si>
  <si>
    <t>Formação bruta de capital e aquisições líquidas de cessões de activos não financeiros não produzidos</t>
  </si>
  <si>
    <t>46=42+45</t>
  </si>
  <si>
    <t>B.9</t>
  </si>
  <si>
    <t>Capacidade (+) / Necessidade (-) líquida de financiamento</t>
  </si>
  <si>
    <t>47=36+38-41-46</t>
  </si>
  <si>
    <t>OTE</t>
  </si>
  <si>
    <t>Despesa Total</t>
  </si>
  <si>
    <t>49=7+11+12+17+18+28+31+32+35+41+46</t>
  </si>
  <si>
    <t>OTR</t>
  </si>
  <si>
    <t>Receita Total</t>
  </si>
  <si>
    <t>50=6+13+15+16+22+23+27+38</t>
  </si>
  <si>
    <t xml:space="preserve">Nota: 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</si>
  <si>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Para o setor S.13, as operações D.4, D.7 e D.9 devem ser consolidadas. Como resultado, para estas operações e também para o total das despesas e total das receitas, a soma dos subsetores não é igual ao valor do total do setor.</t>
    </r>
  </si>
  <si>
    <t>PRINCIPAIS AGREGADOS DAS ADMINISTRAÇÕES PÚBLICAS (S.1311)</t>
  </si>
  <si>
    <t>PRINCIPAIS AGREGADOS DAS ADMINISTRAÇÕES PÚBLICAS (S.1313)</t>
  </si>
  <si>
    <t>dos quais, pagamentos ao subsetor S1313 - Adm.Central (1)</t>
  </si>
  <si>
    <t>das quais, pagamentos ao subsetor S1313 - Adm.Central (1)</t>
  </si>
  <si>
    <t>PRINCIPAIS AGREGADOS DAS ADMINISTRAÇÕES PÚBLICAS (S.1314)</t>
  </si>
  <si>
    <t>dos quais, pagamentos ao subsetor S1314 - Adm.Central (1)</t>
  </si>
  <si>
    <t>dos quais, pagamentos ao subsetor S1314 - Adm. Loc. Reg. (1)</t>
  </si>
  <si>
    <t>das quais, pagamentos ao subsetor S1314 - Adm.Central (1)</t>
  </si>
  <si>
    <t>das quais, pagamentos ao subsetor S1314 - Adm. Loc. Reg.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</si>
</sst>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)"/>
    <numFmt numFmtId="165" formatCode="0.00000_)"/>
  </numFmts>
  <fonts count="14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8"/>
      <color theme="1" tint="0.499984740745262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7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164" fontId="4" fillId="0" borderId="1" xfId="0" applyNumberFormat="1" applyFont="1" applyBorder="1" applyAlignment="1">
      <alignment horizontal="left" vertical="center" wrapText="1" indent="1"/>
    </xf>
    <xf numFmtId="164" fontId="4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indent="1"/>
    </xf>
    <xf numFmtId="0" fontId="1" fillId="0" borderId="5" xfId="2" applyFont="1" applyBorder="1" applyAlignment="1">
      <alignment horizontal="left" vertical="center"/>
    </xf>
    <xf numFmtId="0" fontId="2" fillId="0" borderId="5" xfId="2" applyFont="1" applyBorder="1" applyAlignment="1">
      <alignment horizontal="center" vertical="center"/>
    </xf>
    <xf numFmtId="3" fontId="4" fillId="0" borderId="0" xfId="1" applyNumberFormat="1" applyFont="1" applyAlignment="1">
      <alignment vertical="center"/>
    </xf>
    <xf numFmtId="3" fontId="4" fillId="0" borderId="6" xfId="1" applyNumberFormat="1" applyFont="1" applyBorder="1" applyAlignment="1">
      <alignment vertical="center"/>
    </xf>
    <xf numFmtId="0" fontId="1" fillId="0" borderId="0" xfId="1" applyFont="1" applyAlignment="1">
      <alignment vertical="center"/>
    </xf>
    <xf numFmtId="0" fontId="1" fillId="0" borderId="7" xfId="1" applyFont="1" applyBorder="1" applyAlignment="1">
      <alignment horizontal="left" vertical="center" indent="1"/>
    </xf>
    <xf numFmtId="0" fontId="1" fillId="0" borderId="0" xfId="2" quotePrefix="1" applyFont="1" applyAlignment="1">
      <alignment horizontal="left" vertical="center"/>
    </xf>
    <xf numFmtId="0" fontId="2" fillId="0" borderId="0" xfId="2" applyFont="1" applyAlignment="1">
      <alignment horizontal="center" vertical="center"/>
    </xf>
    <xf numFmtId="3" fontId="1" fillId="0" borderId="0" xfId="1" applyNumberFormat="1" applyFont="1" applyAlignment="1">
      <alignment vertical="center"/>
    </xf>
    <xf numFmtId="3" fontId="1" fillId="0" borderId="8" xfId="1" applyNumberFormat="1" applyFont="1" applyBorder="1" applyAlignment="1">
      <alignment vertical="center"/>
    </xf>
    <xf numFmtId="0" fontId="1" fillId="0" borderId="0" xfId="2" applyFont="1" applyAlignment="1">
      <alignment horizontal="left" vertical="center"/>
    </xf>
    <xf numFmtId="3" fontId="4" fillId="0" borderId="8" xfId="1" applyNumberFormat="1" applyFont="1" applyBorder="1" applyAlignment="1">
      <alignment vertical="center"/>
    </xf>
    <xf numFmtId="0" fontId="1" fillId="0" borderId="7" xfId="2" applyFont="1" applyBorder="1" applyAlignment="1">
      <alignment horizontal="left" vertical="center" indent="1"/>
    </xf>
    <xf numFmtId="0" fontId="1" fillId="0" borderId="0" xfId="2" applyFont="1" applyAlignment="1">
      <alignment horizontal="left" vertical="center" wrapText="1"/>
    </xf>
    <xf numFmtId="3" fontId="1" fillId="0" borderId="7" xfId="1" applyNumberFormat="1" applyFont="1" applyBorder="1" applyAlignment="1">
      <alignment horizontal="left" vertical="center" indent="1"/>
    </xf>
    <xf numFmtId="3" fontId="1" fillId="0" borderId="0" xfId="2" applyNumberFormat="1" applyFont="1" applyAlignment="1">
      <alignment horizontal="left" vertical="center"/>
    </xf>
    <xf numFmtId="3" fontId="2" fillId="0" borderId="0" xfId="2" applyNumberFormat="1" applyFont="1" applyAlignment="1">
      <alignment horizontal="center" vertical="center"/>
    </xf>
    <xf numFmtId="3" fontId="1" fillId="0" borderId="7" xfId="2" applyNumberFormat="1" applyFont="1" applyBorder="1" applyAlignment="1">
      <alignment horizontal="left" vertical="center" indent="1"/>
    </xf>
    <xf numFmtId="3" fontId="1" fillId="0" borderId="0" xfId="2" quotePrefix="1" applyNumberFormat="1" applyFont="1" applyAlignment="1">
      <alignment horizontal="left" vertical="center"/>
    </xf>
    <xf numFmtId="3" fontId="7" fillId="2" borderId="7" xfId="1" applyNumberFormat="1" applyFont="1" applyFill="1" applyBorder="1" applyAlignment="1">
      <alignment horizontal="left" vertical="center" indent="2"/>
    </xf>
    <xf numFmtId="3" fontId="7" fillId="2" borderId="0" xfId="2" applyNumberFormat="1" applyFont="1" applyFill="1" applyAlignment="1">
      <alignment horizontal="left" vertical="center" indent="1"/>
    </xf>
    <xf numFmtId="3" fontId="12" fillId="2" borderId="0" xfId="2" applyNumberFormat="1" applyFont="1" applyFill="1" applyAlignment="1">
      <alignment horizontal="center" vertical="center"/>
    </xf>
    <xf numFmtId="3" fontId="7" fillId="2" borderId="0" xfId="2" quotePrefix="1" applyNumberFormat="1" applyFont="1" applyFill="1" applyAlignment="1">
      <alignment horizontal="right" vertical="center"/>
    </xf>
    <xf numFmtId="3" fontId="7" fillId="2" borderId="8" xfId="2" quotePrefix="1" applyNumberFormat="1" applyFont="1" applyFill="1" applyBorder="1" applyAlignment="1">
      <alignment horizontal="right" vertical="center"/>
    </xf>
    <xf numFmtId="3" fontId="7" fillId="0" borderId="0" xfId="1" applyNumberFormat="1" applyFont="1" applyAlignment="1">
      <alignment vertical="center"/>
    </xf>
    <xf numFmtId="3" fontId="7" fillId="2" borderId="0" xfId="2" applyNumberFormat="1" applyFont="1" applyFill="1" applyAlignment="1">
      <alignment horizontal="right" vertical="center"/>
    </xf>
    <xf numFmtId="3" fontId="1" fillId="0" borderId="0" xfId="1" applyNumberFormat="1" applyFont="1" applyAlignment="1">
      <alignment horizontal="right" vertical="center"/>
    </xf>
    <xf numFmtId="3" fontId="1" fillId="0" borderId="7" xfId="1" applyNumberFormat="1" applyFont="1" applyBorder="1" applyAlignment="1">
      <alignment horizontal="left" vertical="center" wrapText="1" indent="1"/>
    </xf>
    <xf numFmtId="3" fontId="1" fillId="0" borderId="0" xfId="2" applyNumberFormat="1" applyFont="1" applyAlignment="1">
      <alignment horizontal="left" vertical="center" wrapText="1"/>
    </xf>
    <xf numFmtId="3" fontId="2" fillId="0" borderId="0" xfId="2" applyNumberFormat="1" applyFont="1" applyAlignment="1">
      <alignment horizontal="center" vertical="center" wrapText="1"/>
    </xf>
    <xf numFmtId="3" fontId="1" fillId="0" borderId="0" xfId="2" quotePrefix="1" applyNumberFormat="1" applyFont="1" applyAlignment="1">
      <alignment horizontal="left" vertical="center" wrapText="1"/>
    </xf>
    <xf numFmtId="3" fontId="4" fillId="0" borderId="7" xfId="1" applyNumberFormat="1" applyFont="1" applyBorder="1" applyAlignment="1">
      <alignment horizontal="left" vertical="center" indent="1"/>
    </xf>
    <xf numFmtId="3" fontId="4" fillId="0" borderId="0" xfId="2" applyNumberFormat="1" applyFont="1" applyAlignment="1">
      <alignment horizontal="left" vertical="center" wrapText="1"/>
    </xf>
    <xf numFmtId="3" fontId="13" fillId="0" borderId="0" xfId="1" applyNumberFormat="1" applyFont="1" applyAlignment="1">
      <alignment vertical="center"/>
    </xf>
    <xf numFmtId="3" fontId="13" fillId="0" borderId="8" xfId="1" applyNumberFormat="1" applyFont="1" applyBorder="1" applyAlignment="1">
      <alignment horizontal="right" vertical="center"/>
    </xf>
    <xf numFmtId="3" fontId="4" fillId="0" borderId="7" xfId="2" applyNumberFormat="1" applyFont="1" applyBorder="1" applyAlignment="1">
      <alignment horizontal="left" vertical="center" indent="1"/>
    </xf>
    <xf numFmtId="3" fontId="4" fillId="0" borderId="0" xfId="2" quotePrefix="1" applyNumberFormat="1" applyFont="1" applyAlignment="1">
      <alignment horizontal="left" vertical="center"/>
    </xf>
    <xf numFmtId="3" fontId="13" fillId="0" borderId="8" xfId="1" applyNumberFormat="1" applyFont="1" applyBorder="1" applyAlignment="1">
      <alignment vertical="center"/>
    </xf>
    <xf numFmtId="3" fontId="4" fillId="0" borderId="9" xfId="2" applyNumberFormat="1" applyFont="1" applyBorder="1" applyAlignment="1">
      <alignment horizontal="left" vertical="center" indent="1"/>
    </xf>
    <xf numFmtId="3" fontId="4" fillId="0" borderId="10" xfId="2" quotePrefix="1" applyNumberFormat="1" applyFont="1" applyBorder="1" applyAlignment="1">
      <alignment horizontal="left" vertical="center"/>
    </xf>
    <xf numFmtId="3" fontId="2" fillId="0" borderId="10" xfId="2" applyNumberFormat="1" applyFont="1" applyBorder="1" applyAlignment="1">
      <alignment horizontal="center" vertical="center" wrapText="1"/>
    </xf>
    <xf numFmtId="3" fontId="13" fillId="0" borderId="10" xfId="1" applyNumberFormat="1" applyFont="1" applyBorder="1" applyAlignment="1">
      <alignment vertical="center"/>
    </xf>
    <xf numFmtId="3" fontId="13" fillId="0" borderId="11" xfId="1" applyNumberFormat="1" applyFont="1" applyBorder="1" applyAlignment="1">
      <alignment vertical="center"/>
    </xf>
    <xf numFmtId="0" fontId="2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7" fillId="2" borderId="0" xfId="1" applyNumberFormat="1" applyFont="1" applyFill="1" applyAlignment="1">
      <alignment vertical="center"/>
    </xf>
    <xf numFmtId="3" fontId="7" fillId="2" borderId="8" xfId="1" applyNumberFormat="1" applyFont="1" applyFill="1" applyBorder="1" applyAlignment="1">
      <alignment vertical="center"/>
    </xf>
    <xf numFmtId="3" fontId="1" fillId="2" borderId="0" xfId="1" applyNumberFormat="1" applyFont="1" applyFill="1" applyAlignment="1">
      <alignment vertical="center"/>
    </xf>
    <xf numFmtId="3" fontId="1" fillId="2" borderId="8" xfId="1" applyNumberFormat="1" applyFont="1" applyFill="1" applyBorder="1" applyAlignment="1">
      <alignment vertical="center"/>
    </xf>
    <xf numFmtId="3" fontId="7" fillId="2" borderId="8" xfId="2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 wrapText="1"/>
    </xf>
  </cellXfs>
  <cellStyles count="3">
    <cellStyle name="Normal" xfId="0" builtinId="0"/>
    <cellStyle name="Normal 2" xfId="1" xr:uid="{D77E1D85-6005-4B0B-8ED4-BC3EA76FCAB2}"/>
    <cellStyle name="Normal_TAB2" xfId="2" xr:uid="{083F18F9-9C0E-495E-8214-6F8DFD59BC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5F132-8194-4881-B65D-2C2AD3E66B95}">
  <sheetPr>
    <pageSetUpPr fitToPage="1"/>
  </sheetPr>
  <dimension ref="B1:AG69"/>
  <sheetViews>
    <sheetView showGridLines="0" tabSelected="1" zoomScaleNormal="100" workbookViewId="0"/>
  </sheetViews>
  <sheetFormatPr defaultColWidth="9.1796875" defaultRowHeight="10" x14ac:dyDescent="0.25"/>
  <cols>
    <col min="1" max="1" width="1.7265625" style="24" customWidth="1"/>
    <col min="2" max="2" width="11.7265625" style="24" customWidth="1"/>
    <col min="3" max="3" width="52.6328125" style="1" customWidth="1"/>
    <col min="4" max="4" width="12.6328125" style="63" customWidth="1"/>
    <col min="5" max="33" width="8.6328125" style="24" customWidth="1"/>
    <col min="34" max="16384" width="9.1796875" style="24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0</v>
      </c>
      <c r="C2" s="4"/>
      <c r="D2" s="5"/>
      <c r="E2" s="6"/>
      <c r="Z2" s="7"/>
      <c r="AA2" s="7"/>
      <c r="AB2" s="7"/>
      <c r="AC2" s="7"/>
      <c r="AD2" s="7"/>
      <c r="AE2" s="7"/>
      <c r="AF2" s="7"/>
      <c r="AG2" s="7"/>
    </row>
    <row r="3" spans="2:33" s="1" customFormat="1" ht="10.5" x14ac:dyDescent="0.25">
      <c r="B3" s="8" t="s">
        <v>1</v>
      </c>
      <c r="C3" s="4"/>
      <c r="D3" s="5"/>
      <c r="E3" s="6"/>
      <c r="Z3" s="7"/>
      <c r="AA3" s="7"/>
      <c r="AB3" s="7"/>
      <c r="AC3" s="7"/>
      <c r="AD3" s="7"/>
      <c r="AE3" s="7"/>
      <c r="AF3" s="7"/>
      <c r="AG3" s="7"/>
    </row>
    <row r="4" spans="2:33" s="1" customFormat="1" ht="10.5" x14ac:dyDescent="0.25">
      <c r="B4" s="8"/>
      <c r="C4" s="9"/>
      <c r="D4" s="10"/>
      <c r="V4" s="11"/>
      <c r="W4" s="11"/>
      <c r="Z4" s="7"/>
      <c r="AA4" s="7"/>
      <c r="AB4" s="7"/>
      <c r="AC4" s="7"/>
      <c r="AD4" s="7"/>
      <c r="AE4" s="7"/>
      <c r="AF4" s="7"/>
      <c r="AG4" s="7"/>
    </row>
    <row r="5" spans="2:33" s="1" customFormat="1" ht="11.25" customHeight="1" x14ac:dyDescent="0.25">
      <c r="B5" s="12" t="s">
        <v>2</v>
      </c>
      <c r="C5" s="9"/>
      <c r="D5" s="10"/>
      <c r="X5" s="11"/>
      <c r="Z5" s="7"/>
      <c r="AA5" s="7"/>
      <c r="AB5" s="7"/>
      <c r="AC5" s="7"/>
      <c r="AD5" s="7"/>
      <c r="AE5" s="7"/>
      <c r="AF5" s="7"/>
      <c r="AG5" s="7"/>
    </row>
    <row r="6" spans="2:33" s="1" customFormat="1" ht="11.25" customHeight="1" x14ac:dyDescent="0.25">
      <c r="B6" s="12" t="s">
        <v>3</v>
      </c>
      <c r="C6" s="9"/>
      <c r="D6" s="10"/>
      <c r="X6" s="11"/>
      <c r="Z6" s="7"/>
      <c r="AA6" s="7"/>
      <c r="AB6" s="7"/>
      <c r="AC6" s="7"/>
      <c r="AD6" s="7"/>
      <c r="AE6" s="7"/>
      <c r="AF6" s="7"/>
      <c r="AG6" s="7"/>
    </row>
    <row r="7" spans="2:33" s="1" customFormat="1" ht="11" thickBot="1" x14ac:dyDescent="0.3">
      <c r="B7" s="12"/>
      <c r="C7" s="9"/>
      <c r="D7" s="10"/>
      <c r="AG7" s="13" t="s">
        <v>4</v>
      </c>
    </row>
    <row r="8" spans="2:33" s="1" customFormat="1" ht="32.25" customHeight="1" thickTop="1" thickBot="1" x14ac:dyDescent="0.3">
      <c r="B8" s="14" t="s">
        <v>5</v>
      </c>
      <c r="C8" s="15" t="s">
        <v>6</v>
      </c>
      <c r="D8" s="16"/>
      <c r="E8" s="17">
        <v>1995</v>
      </c>
      <c r="F8" s="17">
        <v>1996</v>
      </c>
      <c r="G8" s="17">
        <v>1997</v>
      </c>
      <c r="H8" s="17">
        <v>1998</v>
      </c>
      <c r="I8" s="17">
        <v>1999</v>
      </c>
      <c r="J8" s="17">
        <v>2000</v>
      </c>
      <c r="K8" s="17">
        <v>2001</v>
      </c>
      <c r="L8" s="17">
        <v>2002</v>
      </c>
      <c r="M8" s="17">
        <v>2003</v>
      </c>
      <c r="N8" s="17">
        <v>2004</v>
      </c>
      <c r="O8" s="17">
        <v>2005</v>
      </c>
      <c r="P8" s="17">
        <v>2006</v>
      </c>
      <c r="Q8" s="17">
        <v>2007</v>
      </c>
      <c r="R8" s="17">
        <v>2008</v>
      </c>
      <c r="S8" s="17">
        <v>2009</v>
      </c>
      <c r="T8" s="17">
        <v>2010</v>
      </c>
      <c r="U8" s="17">
        <v>2011</v>
      </c>
      <c r="V8" s="17">
        <v>2012</v>
      </c>
      <c r="W8" s="17">
        <v>2013</v>
      </c>
      <c r="X8" s="17">
        <v>2014</v>
      </c>
      <c r="Y8" s="17">
        <v>2015</v>
      </c>
      <c r="Z8" s="17">
        <v>2016</v>
      </c>
      <c r="AA8" s="17">
        <v>2017</v>
      </c>
      <c r="AB8" s="17">
        <v>2018</v>
      </c>
      <c r="AC8" s="17">
        <v>2019</v>
      </c>
      <c r="AD8" s="17">
        <v>2020</v>
      </c>
      <c r="AE8" s="17">
        <v>2021</v>
      </c>
      <c r="AF8" s="17">
        <v>2022</v>
      </c>
      <c r="AG8" s="18">
        <v>2023</v>
      </c>
    </row>
    <row r="9" spans="2:33" ht="11" thickTop="1" x14ac:dyDescent="0.25">
      <c r="B9" s="19" t="s">
        <v>7</v>
      </c>
      <c r="C9" s="20" t="s">
        <v>8</v>
      </c>
      <c r="D9" s="21" t="s">
        <v>9</v>
      </c>
      <c r="E9" s="22">
        <f>+E10+E11</f>
        <v>16811.898000000001</v>
      </c>
      <c r="F9" s="22">
        <f t="shared" ref="F9:AG9" si="0">+F10+F11</f>
        <v>17996.168000000001</v>
      </c>
      <c r="G9" s="22">
        <f t="shared" si="0"/>
        <v>19511.982</v>
      </c>
      <c r="H9" s="22">
        <f t="shared" si="0"/>
        <v>21535.227999999999</v>
      </c>
      <c r="I9" s="22">
        <f t="shared" si="0"/>
        <v>23554.787</v>
      </c>
      <c r="J9" s="22">
        <f t="shared" si="0"/>
        <v>26404.825000000001</v>
      </c>
      <c r="K9" s="22">
        <f t="shared" si="0"/>
        <v>28032.197999999997</v>
      </c>
      <c r="L9" s="22">
        <f t="shared" si="0"/>
        <v>29746.708999999999</v>
      </c>
      <c r="M9" s="22">
        <f t="shared" si="0"/>
        <v>31026.529000000002</v>
      </c>
      <c r="N9" s="22">
        <f t="shared" si="0"/>
        <v>32629.1</v>
      </c>
      <c r="O9" s="22">
        <f t="shared" si="0"/>
        <v>34833.281999999999</v>
      </c>
      <c r="P9" s="22">
        <f t="shared" si="0"/>
        <v>35298.519</v>
      </c>
      <c r="Q9" s="22">
        <f t="shared" si="0"/>
        <v>36649.587</v>
      </c>
      <c r="R9" s="22">
        <f t="shared" si="0"/>
        <v>37895.866000000002</v>
      </c>
      <c r="S9" s="22">
        <f t="shared" si="0"/>
        <v>39870.302000000003</v>
      </c>
      <c r="T9" s="22">
        <f t="shared" si="0"/>
        <v>39801.201000000001</v>
      </c>
      <c r="U9" s="22">
        <f t="shared" si="0"/>
        <v>37810.502</v>
      </c>
      <c r="V9" s="22">
        <f t="shared" si="0"/>
        <v>34144.508000000002</v>
      </c>
      <c r="W9" s="22">
        <f t="shared" si="0"/>
        <v>35500.569000000003</v>
      </c>
      <c r="X9" s="22">
        <f t="shared" si="0"/>
        <v>35086.601000000002</v>
      </c>
      <c r="Y9" s="22">
        <f t="shared" si="0"/>
        <v>35355.523000000001</v>
      </c>
      <c r="Z9" s="22">
        <f t="shared" si="0"/>
        <v>36190.423999999999</v>
      </c>
      <c r="AA9" s="22">
        <f t="shared" si="0"/>
        <v>36994.858</v>
      </c>
      <c r="AB9" s="22">
        <f t="shared" si="0"/>
        <v>38157.304000000004</v>
      </c>
      <c r="AC9" s="22">
        <f t="shared" si="0"/>
        <v>39569.931000000004</v>
      </c>
      <c r="AD9" s="22">
        <f t="shared" si="0"/>
        <v>40408.470999999998</v>
      </c>
      <c r="AE9" s="22">
        <f t="shared" si="0"/>
        <v>42741.992999999995</v>
      </c>
      <c r="AF9" s="22">
        <f t="shared" si="0"/>
        <v>45495.184000000001</v>
      </c>
      <c r="AG9" s="23">
        <f t="shared" si="0"/>
        <v>48536.657999999996</v>
      </c>
    </row>
    <row r="10" spans="2:33" x14ac:dyDescent="0.25">
      <c r="B10" s="25" t="s">
        <v>10</v>
      </c>
      <c r="C10" s="26" t="s">
        <v>11</v>
      </c>
      <c r="D10" s="27">
        <v>2</v>
      </c>
      <c r="E10" s="28">
        <v>2166.8440000000001</v>
      </c>
      <c r="F10" s="28">
        <v>2383.4780000000001</v>
      </c>
      <c r="G10" s="28">
        <v>2620.6849999999999</v>
      </c>
      <c r="H10" s="28">
        <v>2922.4679999999998</v>
      </c>
      <c r="I10" s="28">
        <v>3444.9650000000001</v>
      </c>
      <c r="J10" s="28">
        <v>3773.7179999999998</v>
      </c>
      <c r="K10" s="28">
        <v>3752.2950000000001</v>
      </c>
      <c r="L10" s="28">
        <v>3825.078</v>
      </c>
      <c r="M10" s="28">
        <v>3914.3020000000001</v>
      </c>
      <c r="N10" s="28">
        <v>4003.558</v>
      </c>
      <c r="O10" s="28">
        <v>4180.13</v>
      </c>
      <c r="P10" s="28">
        <v>4289.3159999999998</v>
      </c>
      <c r="Q10" s="28">
        <v>4702.2839999999997</v>
      </c>
      <c r="R10" s="28">
        <v>5203.1819999999998</v>
      </c>
      <c r="S10" s="28">
        <v>5232.0479999999998</v>
      </c>
      <c r="T10" s="28">
        <v>5672.6450000000004</v>
      </c>
      <c r="U10" s="28">
        <v>5543.8249999999998</v>
      </c>
      <c r="V10" s="28">
        <v>5585.951</v>
      </c>
      <c r="W10" s="28">
        <v>5620.4250000000002</v>
      </c>
      <c r="X10" s="28">
        <v>5292.1109999999999</v>
      </c>
      <c r="Y10" s="28">
        <v>5477.3739999999998</v>
      </c>
      <c r="Z10" s="28">
        <v>5552.3670000000002</v>
      </c>
      <c r="AA10" s="28">
        <v>5656.9319999999998</v>
      </c>
      <c r="AB10" s="28">
        <v>5869.8360000000002</v>
      </c>
      <c r="AC10" s="28">
        <v>5953.4110000000001</v>
      </c>
      <c r="AD10" s="28">
        <v>5249.4219999999996</v>
      </c>
      <c r="AE10" s="28">
        <v>5654.31</v>
      </c>
      <c r="AF10" s="28">
        <v>6347.2370000000001</v>
      </c>
      <c r="AG10" s="29">
        <v>6964.97</v>
      </c>
    </row>
    <row r="11" spans="2:33" ht="10.5" x14ac:dyDescent="0.25">
      <c r="B11" s="25" t="s">
        <v>12</v>
      </c>
      <c r="C11" s="30" t="s">
        <v>13</v>
      </c>
      <c r="D11" s="27" t="s">
        <v>14</v>
      </c>
      <c r="E11" s="22">
        <f>+E12+E13</f>
        <v>14645.054</v>
      </c>
      <c r="F11" s="22">
        <f t="shared" ref="F11:AG11" si="1">+F12+F13</f>
        <v>15612.69</v>
      </c>
      <c r="G11" s="22">
        <f t="shared" si="1"/>
        <v>16891.296999999999</v>
      </c>
      <c r="H11" s="22">
        <f t="shared" si="1"/>
        <v>18612.759999999998</v>
      </c>
      <c r="I11" s="22">
        <f t="shared" si="1"/>
        <v>20109.822</v>
      </c>
      <c r="J11" s="22">
        <f t="shared" si="1"/>
        <v>22631.107</v>
      </c>
      <c r="K11" s="22">
        <f t="shared" si="1"/>
        <v>24279.902999999998</v>
      </c>
      <c r="L11" s="22">
        <f t="shared" si="1"/>
        <v>25921.630999999998</v>
      </c>
      <c r="M11" s="22">
        <f t="shared" si="1"/>
        <v>27112.227000000003</v>
      </c>
      <c r="N11" s="22">
        <f t="shared" si="1"/>
        <v>28625.541999999998</v>
      </c>
      <c r="O11" s="22">
        <f t="shared" si="1"/>
        <v>30653.151999999998</v>
      </c>
      <c r="P11" s="22">
        <f t="shared" si="1"/>
        <v>31009.202999999998</v>
      </c>
      <c r="Q11" s="22">
        <f t="shared" si="1"/>
        <v>31947.303</v>
      </c>
      <c r="R11" s="22">
        <f t="shared" si="1"/>
        <v>32692.684000000001</v>
      </c>
      <c r="S11" s="22">
        <f t="shared" si="1"/>
        <v>34638.254000000001</v>
      </c>
      <c r="T11" s="22">
        <f t="shared" si="1"/>
        <v>34128.556000000004</v>
      </c>
      <c r="U11" s="22">
        <f t="shared" si="1"/>
        <v>32266.677</v>
      </c>
      <c r="V11" s="22">
        <f t="shared" si="1"/>
        <v>28558.557000000001</v>
      </c>
      <c r="W11" s="22">
        <f t="shared" si="1"/>
        <v>29880.144</v>
      </c>
      <c r="X11" s="22">
        <f t="shared" si="1"/>
        <v>29794.49</v>
      </c>
      <c r="Y11" s="22">
        <f t="shared" si="1"/>
        <v>29878.149000000001</v>
      </c>
      <c r="Z11" s="22">
        <f t="shared" si="1"/>
        <v>30638.057000000001</v>
      </c>
      <c r="AA11" s="22">
        <f t="shared" si="1"/>
        <v>31337.925999999999</v>
      </c>
      <c r="AB11" s="22">
        <f t="shared" si="1"/>
        <v>32287.468000000001</v>
      </c>
      <c r="AC11" s="22">
        <f t="shared" si="1"/>
        <v>33616.520000000004</v>
      </c>
      <c r="AD11" s="22">
        <f t="shared" si="1"/>
        <v>35159.048999999999</v>
      </c>
      <c r="AE11" s="22">
        <f t="shared" si="1"/>
        <v>37087.682999999997</v>
      </c>
      <c r="AF11" s="22">
        <f t="shared" si="1"/>
        <v>39147.947</v>
      </c>
      <c r="AG11" s="31">
        <f t="shared" si="1"/>
        <v>41571.687999999995</v>
      </c>
    </row>
    <row r="12" spans="2:33" x14ac:dyDescent="0.25">
      <c r="B12" s="25" t="s">
        <v>15</v>
      </c>
      <c r="C12" s="30" t="s">
        <v>16</v>
      </c>
      <c r="D12" s="27">
        <v>4</v>
      </c>
      <c r="E12" s="28">
        <v>460.85899999999998</v>
      </c>
      <c r="F12" s="28">
        <v>498.57400000000001</v>
      </c>
      <c r="G12" s="28">
        <v>591.67899999999997</v>
      </c>
      <c r="H12" s="28">
        <v>676.21100000000001</v>
      </c>
      <c r="I12" s="28">
        <v>717.21699999999998</v>
      </c>
      <c r="J12" s="28">
        <v>769.76199999999994</v>
      </c>
      <c r="K12" s="28">
        <v>776.822</v>
      </c>
      <c r="L12" s="28">
        <v>862.51300000000003</v>
      </c>
      <c r="M12" s="28">
        <v>837.70500000000004</v>
      </c>
      <c r="N12" s="28">
        <v>929.56500000000005</v>
      </c>
      <c r="O12" s="28">
        <v>1010.636</v>
      </c>
      <c r="P12" s="28">
        <v>901.38800000000003</v>
      </c>
      <c r="Q12" s="28">
        <v>1238.67</v>
      </c>
      <c r="R12" s="28">
        <v>1285.54</v>
      </c>
      <c r="S12" s="28">
        <v>1517.6610000000001</v>
      </c>
      <c r="T12" s="28">
        <v>1085.3910000000001</v>
      </c>
      <c r="U12" s="28">
        <v>1035.7819999999999</v>
      </c>
      <c r="V12" s="28">
        <v>1122.0160000000001</v>
      </c>
      <c r="W12" s="28">
        <v>1115.232</v>
      </c>
      <c r="X12" s="28">
        <v>1314.347</v>
      </c>
      <c r="Y12" s="28">
        <v>1242</v>
      </c>
      <c r="Z12" s="28">
        <v>1269.68</v>
      </c>
      <c r="AA12" s="28">
        <v>1241.4449999999999</v>
      </c>
      <c r="AB12" s="28">
        <v>1300.9010000000001</v>
      </c>
      <c r="AC12" s="28">
        <v>1424.7840000000001</v>
      </c>
      <c r="AD12" s="28">
        <v>1225.74</v>
      </c>
      <c r="AE12" s="28">
        <v>1258.9770000000001</v>
      </c>
      <c r="AF12" s="28">
        <v>1406.75</v>
      </c>
      <c r="AG12" s="29">
        <v>1405.77</v>
      </c>
    </row>
    <row r="13" spans="2:33" x14ac:dyDescent="0.25">
      <c r="B13" s="25" t="s">
        <v>17</v>
      </c>
      <c r="C13" s="30" t="s">
        <v>18</v>
      </c>
      <c r="D13" s="27">
        <v>5</v>
      </c>
      <c r="E13" s="28">
        <v>14184.195</v>
      </c>
      <c r="F13" s="28">
        <v>15114.116</v>
      </c>
      <c r="G13" s="28">
        <v>16299.618</v>
      </c>
      <c r="H13" s="28">
        <v>17936.548999999999</v>
      </c>
      <c r="I13" s="28">
        <v>19392.605</v>
      </c>
      <c r="J13" s="28">
        <v>21861.345000000001</v>
      </c>
      <c r="K13" s="28">
        <v>23503.080999999998</v>
      </c>
      <c r="L13" s="28">
        <v>25059.117999999999</v>
      </c>
      <c r="M13" s="28">
        <v>26274.522000000001</v>
      </c>
      <c r="N13" s="28">
        <v>27695.976999999999</v>
      </c>
      <c r="O13" s="28">
        <v>29642.516</v>
      </c>
      <c r="P13" s="28">
        <v>30107.814999999999</v>
      </c>
      <c r="Q13" s="28">
        <v>30708.633000000002</v>
      </c>
      <c r="R13" s="28">
        <v>31407.144</v>
      </c>
      <c r="S13" s="28">
        <v>33120.593000000001</v>
      </c>
      <c r="T13" s="28">
        <v>33043.165000000001</v>
      </c>
      <c r="U13" s="28">
        <v>31230.895</v>
      </c>
      <c r="V13" s="28">
        <v>27436.541000000001</v>
      </c>
      <c r="W13" s="28">
        <v>28764.912</v>
      </c>
      <c r="X13" s="28">
        <v>28480.143</v>
      </c>
      <c r="Y13" s="28">
        <v>28636.149000000001</v>
      </c>
      <c r="Z13" s="28">
        <v>29368.377</v>
      </c>
      <c r="AA13" s="28">
        <v>30096.481</v>
      </c>
      <c r="AB13" s="28">
        <v>30986.566999999999</v>
      </c>
      <c r="AC13" s="28">
        <v>32191.736000000001</v>
      </c>
      <c r="AD13" s="28">
        <v>33933.309000000001</v>
      </c>
      <c r="AE13" s="28">
        <v>35828.705999999998</v>
      </c>
      <c r="AF13" s="28">
        <v>37741.197</v>
      </c>
      <c r="AG13" s="29">
        <v>40165.917999999998</v>
      </c>
    </row>
    <row r="14" spans="2:33" ht="20" x14ac:dyDescent="0.25">
      <c r="B14" s="32" t="s">
        <v>19</v>
      </c>
      <c r="C14" s="33" t="s">
        <v>20</v>
      </c>
      <c r="D14" s="27" t="s">
        <v>21</v>
      </c>
      <c r="E14" s="22">
        <f>+E10+E12</f>
        <v>2627.703</v>
      </c>
      <c r="F14" s="22">
        <f t="shared" ref="F14:AF14" si="2">+F10+F12</f>
        <v>2882.0520000000001</v>
      </c>
      <c r="G14" s="22">
        <f t="shared" si="2"/>
        <v>3212.364</v>
      </c>
      <c r="H14" s="22">
        <f t="shared" si="2"/>
        <v>3598.6790000000001</v>
      </c>
      <c r="I14" s="22">
        <f t="shared" si="2"/>
        <v>4162.1819999999998</v>
      </c>
      <c r="J14" s="22">
        <f t="shared" si="2"/>
        <v>4543.4799999999996</v>
      </c>
      <c r="K14" s="22">
        <f t="shared" si="2"/>
        <v>4529.1170000000002</v>
      </c>
      <c r="L14" s="22">
        <f t="shared" si="2"/>
        <v>4687.5910000000003</v>
      </c>
      <c r="M14" s="22">
        <f t="shared" si="2"/>
        <v>4752.0070000000005</v>
      </c>
      <c r="N14" s="22">
        <f t="shared" si="2"/>
        <v>4933.1229999999996</v>
      </c>
      <c r="O14" s="22">
        <f t="shared" si="2"/>
        <v>5190.7659999999996</v>
      </c>
      <c r="P14" s="22">
        <f t="shared" si="2"/>
        <v>5190.7039999999997</v>
      </c>
      <c r="Q14" s="22">
        <f t="shared" si="2"/>
        <v>5940.9539999999997</v>
      </c>
      <c r="R14" s="22">
        <f t="shared" si="2"/>
        <v>6488.7219999999998</v>
      </c>
      <c r="S14" s="22">
        <f t="shared" si="2"/>
        <v>6749.7089999999998</v>
      </c>
      <c r="T14" s="22">
        <f t="shared" si="2"/>
        <v>6758.0360000000001</v>
      </c>
      <c r="U14" s="22">
        <f t="shared" si="2"/>
        <v>6579.607</v>
      </c>
      <c r="V14" s="22">
        <f t="shared" si="2"/>
        <v>6707.9670000000006</v>
      </c>
      <c r="W14" s="22">
        <f t="shared" si="2"/>
        <v>6735.6570000000002</v>
      </c>
      <c r="X14" s="22">
        <f t="shared" si="2"/>
        <v>6606.4579999999996</v>
      </c>
      <c r="Y14" s="22">
        <f t="shared" si="2"/>
        <v>6719.3739999999998</v>
      </c>
      <c r="Z14" s="22">
        <f t="shared" si="2"/>
        <v>6822.0470000000005</v>
      </c>
      <c r="AA14" s="22">
        <f t="shared" si="2"/>
        <v>6898.3769999999995</v>
      </c>
      <c r="AB14" s="22">
        <f t="shared" si="2"/>
        <v>7170.7370000000001</v>
      </c>
      <c r="AC14" s="22">
        <f t="shared" si="2"/>
        <v>7378.1949999999997</v>
      </c>
      <c r="AD14" s="22">
        <f t="shared" si="2"/>
        <v>6475.1619999999994</v>
      </c>
      <c r="AE14" s="22">
        <f t="shared" si="2"/>
        <v>6913.2870000000003</v>
      </c>
      <c r="AF14" s="22">
        <f t="shared" si="2"/>
        <v>7753.9870000000001</v>
      </c>
      <c r="AG14" s="31">
        <f>+AG10+AG12</f>
        <v>8370.74</v>
      </c>
    </row>
    <row r="15" spans="2:33" x14ac:dyDescent="0.25">
      <c r="B15" s="25" t="s">
        <v>22</v>
      </c>
      <c r="C15" s="30" t="s">
        <v>23</v>
      </c>
      <c r="D15" s="27">
        <v>7</v>
      </c>
      <c r="E15" s="28">
        <v>3789.7649999999999</v>
      </c>
      <c r="F15" s="28">
        <v>4104.3010000000004</v>
      </c>
      <c r="G15" s="28">
        <v>4374</v>
      </c>
      <c r="H15" s="28">
        <v>4691.0379999999996</v>
      </c>
      <c r="I15" s="28">
        <v>5216.2730000000001</v>
      </c>
      <c r="J15" s="28">
        <v>5895.9350000000004</v>
      </c>
      <c r="K15" s="28">
        <v>6180.5169999999998</v>
      </c>
      <c r="L15" s="28">
        <v>6409.3739999999998</v>
      </c>
      <c r="M15" s="28">
        <v>6763.2340000000004</v>
      </c>
      <c r="N15" s="28">
        <v>7294.8829999999998</v>
      </c>
      <c r="O15" s="28">
        <v>7952.2179999999998</v>
      </c>
      <c r="P15" s="28">
        <v>8313.1059999999998</v>
      </c>
      <c r="Q15" s="28">
        <v>9369.2620000000006</v>
      </c>
      <c r="R15" s="28">
        <v>9744.5689999999995</v>
      </c>
      <c r="S15" s="28">
        <v>10723.477000000001</v>
      </c>
      <c r="T15" s="28">
        <v>10507.09</v>
      </c>
      <c r="U15" s="28">
        <v>10539.949000000001</v>
      </c>
      <c r="V15" s="28">
        <v>9580.6540000000005</v>
      </c>
      <c r="W15" s="28">
        <v>9482.607</v>
      </c>
      <c r="X15" s="28">
        <v>9743.6119999999992</v>
      </c>
      <c r="Y15" s="28">
        <v>9905.6720000000005</v>
      </c>
      <c r="Z15" s="28">
        <v>10269.066999999999</v>
      </c>
      <c r="AA15" s="28">
        <v>10484.445</v>
      </c>
      <c r="AB15" s="28">
        <v>10746.985000000001</v>
      </c>
      <c r="AC15" s="28">
        <v>10917.323</v>
      </c>
      <c r="AD15" s="28">
        <v>10922.89</v>
      </c>
      <c r="AE15" s="28">
        <v>11965.52</v>
      </c>
      <c r="AF15" s="28">
        <v>13156.161</v>
      </c>
      <c r="AG15" s="29">
        <v>13908.186</v>
      </c>
    </row>
    <row r="16" spans="2:33" ht="10.5" x14ac:dyDescent="0.25">
      <c r="B16" s="32" t="s">
        <v>24</v>
      </c>
      <c r="C16" s="30" t="s">
        <v>25</v>
      </c>
      <c r="D16" s="27" t="s">
        <v>26</v>
      </c>
      <c r="E16" s="22">
        <f>+E9-E15</f>
        <v>13022.133000000002</v>
      </c>
      <c r="F16" s="22">
        <f t="shared" ref="F16:AG16" si="3">+F9-F15</f>
        <v>13891.867000000002</v>
      </c>
      <c r="G16" s="22">
        <f t="shared" si="3"/>
        <v>15137.982</v>
      </c>
      <c r="H16" s="22">
        <f t="shared" si="3"/>
        <v>16844.189999999999</v>
      </c>
      <c r="I16" s="22">
        <f t="shared" si="3"/>
        <v>18338.513999999999</v>
      </c>
      <c r="J16" s="22">
        <f t="shared" si="3"/>
        <v>20508.89</v>
      </c>
      <c r="K16" s="22">
        <f t="shared" si="3"/>
        <v>21851.680999999997</v>
      </c>
      <c r="L16" s="22">
        <f t="shared" si="3"/>
        <v>23337.334999999999</v>
      </c>
      <c r="M16" s="22">
        <f t="shared" si="3"/>
        <v>24263.295000000002</v>
      </c>
      <c r="N16" s="22">
        <f t="shared" si="3"/>
        <v>25334.216999999997</v>
      </c>
      <c r="O16" s="22">
        <f t="shared" si="3"/>
        <v>26881.063999999998</v>
      </c>
      <c r="P16" s="22">
        <f t="shared" si="3"/>
        <v>26985.413</v>
      </c>
      <c r="Q16" s="22">
        <f t="shared" si="3"/>
        <v>27280.324999999997</v>
      </c>
      <c r="R16" s="22">
        <f t="shared" si="3"/>
        <v>28151.297000000002</v>
      </c>
      <c r="S16" s="22">
        <f t="shared" si="3"/>
        <v>29146.825000000004</v>
      </c>
      <c r="T16" s="22">
        <f t="shared" si="3"/>
        <v>29294.111000000001</v>
      </c>
      <c r="U16" s="22">
        <f t="shared" si="3"/>
        <v>27270.553</v>
      </c>
      <c r="V16" s="22">
        <f t="shared" si="3"/>
        <v>24563.853999999999</v>
      </c>
      <c r="W16" s="22">
        <f t="shared" si="3"/>
        <v>26017.962000000003</v>
      </c>
      <c r="X16" s="22">
        <f t="shared" si="3"/>
        <v>25342.989000000001</v>
      </c>
      <c r="Y16" s="22">
        <f t="shared" si="3"/>
        <v>25449.851000000002</v>
      </c>
      <c r="Z16" s="22">
        <f t="shared" si="3"/>
        <v>25921.357</v>
      </c>
      <c r="AA16" s="22">
        <f t="shared" si="3"/>
        <v>26510.413</v>
      </c>
      <c r="AB16" s="22">
        <f t="shared" si="3"/>
        <v>27410.319000000003</v>
      </c>
      <c r="AC16" s="22">
        <f t="shared" si="3"/>
        <v>28652.608000000004</v>
      </c>
      <c r="AD16" s="22">
        <f t="shared" si="3"/>
        <v>29485.580999999998</v>
      </c>
      <c r="AE16" s="22">
        <f t="shared" si="3"/>
        <v>30776.472999999994</v>
      </c>
      <c r="AF16" s="22">
        <f t="shared" si="3"/>
        <v>32339.023000000001</v>
      </c>
      <c r="AG16" s="31">
        <f t="shared" si="3"/>
        <v>34628.471999999994</v>
      </c>
    </row>
    <row r="17" spans="2:33" x14ac:dyDescent="0.25">
      <c r="B17" s="25" t="s">
        <v>27</v>
      </c>
      <c r="C17" s="30" t="s">
        <v>28</v>
      </c>
      <c r="D17" s="27">
        <v>9</v>
      </c>
      <c r="E17" s="28">
        <v>1966.441</v>
      </c>
      <c r="F17" s="28">
        <v>2096.0189999999998</v>
      </c>
      <c r="G17" s="28">
        <v>2273.8919999999998</v>
      </c>
      <c r="H17" s="28">
        <v>2453.7730000000001</v>
      </c>
      <c r="I17" s="28">
        <v>2633.8780000000002</v>
      </c>
      <c r="J17" s="28">
        <v>2883.683</v>
      </c>
      <c r="K17" s="28">
        <v>3082.223</v>
      </c>
      <c r="L17" s="28">
        <v>3278.9070000000002</v>
      </c>
      <c r="M17" s="28">
        <v>3446.096</v>
      </c>
      <c r="N17" s="28">
        <v>3678.9119999999998</v>
      </c>
      <c r="O17" s="28">
        <v>3922.0729999999999</v>
      </c>
      <c r="P17" s="28">
        <v>4150.5860000000002</v>
      </c>
      <c r="Q17" s="28">
        <v>4354.5029999999997</v>
      </c>
      <c r="R17" s="28">
        <v>4691.9459999999999</v>
      </c>
      <c r="S17" s="28">
        <v>4740.1580000000004</v>
      </c>
      <c r="T17" s="28">
        <v>4967.0020000000004</v>
      </c>
      <c r="U17" s="28">
        <v>5130.4979999999996</v>
      </c>
      <c r="V17" s="28">
        <v>5140.9489999999996</v>
      </c>
      <c r="W17" s="28">
        <v>4981.1130000000003</v>
      </c>
      <c r="X17" s="28">
        <v>4994.8280000000004</v>
      </c>
      <c r="Y17" s="28">
        <v>5125.665</v>
      </c>
      <c r="Z17" s="28">
        <v>5123.1400000000003</v>
      </c>
      <c r="AA17" s="28">
        <v>5236.3760000000002</v>
      </c>
      <c r="AB17" s="28">
        <v>5467.5</v>
      </c>
      <c r="AC17" s="28">
        <v>5554.3739999999998</v>
      </c>
      <c r="AD17" s="28">
        <v>5635.5420000000004</v>
      </c>
      <c r="AE17" s="28">
        <v>5922.9589999999998</v>
      </c>
      <c r="AF17" s="28">
        <v>6593.1549999999997</v>
      </c>
      <c r="AG17" s="29">
        <v>6897.1120000000001</v>
      </c>
    </row>
    <row r="18" spans="2:33" ht="10.5" x14ac:dyDescent="0.25">
      <c r="B18" s="32" t="s">
        <v>29</v>
      </c>
      <c r="C18" s="30" t="s">
        <v>30</v>
      </c>
      <c r="D18" s="27" t="s">
        <v>31</v>
      </c>
      <c r="E18" s="22">
        <f>+E16-E17</f>
        <v>11055.692000000001</v>
      </c>
      <c r="F18" s="22">
        <f t="shared" ref="F18:AG18" si="4">+F16-F17</f>
        <v>11795.848000000002</v>
      </c>
      <c r="G18" s="22">
        <f t="shared" si="4"/>
        <v>12864.09</v>
      </c>
      <c r="H18" s="22">
        <f t="shared" si="4"/>
        <v>14390.416999999998</v>
      </c>
      <c r="I18" s="22">
        <f t="shared" si="4"/>
        <v>15704.635999999999</v>
      </c>
      <c r="J18" s="22">
        <f t="shared" si="4"/>
        <v>17625.206999999999</v>
      </c>
      <c r="K18" s="22">
        <f t="shared" si="4"/>
        <v>18769.457999999999</v>
      </c>
      <c r="L18" s="22">
        <f t="shared" si="4"/>
        <v>20058.428</v>
      </c>
      <c r="M18" s="22">
        <f t="shared" si="4"/>
        <v>20817.199000000001</v>
      </c>
      <c r="N18" s="22">
        <f t="shared" si="4"/>
        <v>21655.304999999997</v>
      </c>
      <c r="O18" s="22">
        <f t="shared" si="4"/>
        <v>22958.990999999998</v>
      </c>
      <c r="P18" s="22">
        <f t="shared" si="4"/>
        <v>22834.827000000001</v>
      </c>
      <c r="Q18" s="22">
        <f t="shared" si="4"/>
        <v>22925.821999999996</v>
      </c>
      <c r="R18" s="22">
        <f t="shared" si="4"/>
        <v>23459.351000000002</v>
      </c>
      <c r="S18" s="22">
        <f t="shared" si="4"/>
        <v>24406.667000000005</v>
      </c>
      <c r="T18" s="22">
        <f t="shared" si="4"/>
        <v>24327.109</v>
      </c>
      <c r="U18" s="22">
        <f t="shared" si="4"/>
        <v>22140.055</v>
      </c>
      <c r="V18" s="22">
        <f t="shared" si="4"/>
        <v>19422.904999999999</v>
      </c>
      <c r="W18" s="22">
        <f t="shared" si="4"/>
        <v>21036.849000000002</v>
      </c>
      <c r="X18" s="22">
        <f t="shared" si="4"/>
        <v>20348.161</v>
      </c>
      <c r="Y18" s="22">
        <f t="shared" si="4"/>
        <v>20324.186000000002</v>
      </c>
      <c r="Z18" s="22">
        <f t="shared" si="4"/>
        <v>20798.217000000001</v>
      </c>
      <c r="AA18" s="22">
        <f t="shared" si="4"/>
        <v>21274.037</v>
      </c>
      <c r="AB18" s="22">
        <f t="shared" si="4"/>
        <v>21942.819000000003</v>
      </c>
      <c r="AC18" s="22">
        <f t="shared" si="4"/>
        <v>23098.234000000004</v>
      </c>
      <c r="AD18" s="22">
        <f t="shared" si="4"/>
        <v>23850.038999999997</v>
      </c>
      <c r="AE18" s="22">
        <f t="shared" si="4"/>
        <v>24853.513999999996</v>
      </c>
      <c r="AF18" s="22">
        <f t="shared" si="4"/>
        <v>25745.868000000002</v>
      </c>
      <c r="AG18" s="31">
        <f t="shared" si="4"/>
        <v>27731.359999999993</v>
      </c>
    </row>
    <row r="19" spans="2:33" x14ac:dyDescent="0.25">
      <c r="B19" s="25" t="s">
        <v>32</v>
      </c>
      <c r="C19" s="30" t="s">
        <v>33</v>
      </c>
      <c r="D19" s="27">
        <v>11</v>
      </c>
      <c r="E19" s="28">
        <v>11092.903</v>
      </c>
      <c r="F19" s="28">
        <v>11935.087</v>
      </c>
      <c r="G19" s="28">
        <v>12975.811</v>
      </c>
      <c r="H19" s="28">
        <v>14524.763000000001</v>
      </c>
      <c r="I19" s="28">
        <v>15896.880999999999</v>
      </c>
      <c r="J19" s="28">
        <v>17627.813999999998</v>
      </c>
      <c r="K19" s="28">
        <v>18806.304</v>
      </c>
      <c r="L19" s="28">
        <v>20160.547999999999</v>
      </c>
      <c r="M19" s="28">
        <v>20896.319</v>
      </c>
      <c r="N19" s="28">
        <v>21728.535</v>
      </c>
      <c r="O19" s="28">
        <v>23026.881000000001</v>
      </c>
      <c r="P19" s="28">
        <v>22897.169000000002</v>
      </c>
      <c r="Q19" s="28">
        <v>22975.899000000001</v>
      </c>
      <c r="R19" s="28">
        <v>23459.256000000001</v>
      </c>
      <c r="S19" s="28">
        <v>24574.348000000002</v>
      </c>
      <c r="T19" s="28">
        <v>24578.666000000001</v>
      </c>
      <c r="U19" s="28">
        <v>22584.815999999999</v>
      </c>
      <c r="V19" s="28">
        <v>19657.2</v>
      </c>
      <c r="W19" s="28">
        <v>21286.723999999998</v>
      </c>
      <c r="X19" s="28">
        <v>20484.991000000002</v>
      </c>
      <c r="Y19" s="28">
        <v>20333.759999999998</v>
      </c>
      <c r="Z19" s="28">
        <v>20910.537</v>
      </c>
      <c r="AA19" s="28">
        <v>21402.856</v>
      </c>
      <c r="AB19" s="28">
        <v>22040.262999999999</v>
      </c>
      <c r="AC19" s="28">
        <v>23151.569</v>
      </c>
      <c r="AD19" s="28">
        <v>23937.006000000001</v>
      </c>
      <c r="AE19" s="28">
        <v>25042.370999999999</v>
      </c>
      <c r="AF19" s="28">
        <v>25976.561000000002</v>
      </c>
      <c r="AG19" s="29">
        <v>27919.007000000001</v>
      </c>
    </row>
    <row r="20" spans="2:33" s="28" customFormat="1" x14ac:dyDescent="0.25">
      <c r="B20" s="34" t="s">
        <v>34</v>
      </c>
      <c r="C20" s="35" t="s">
        <v>35</v>
      </c>
      <c r="D20" s="36">
        <v>12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9">
        <v>0</v>
      </c>
    </row>
    <row r="21" spans="2:33" s="28" customFormat="1" x14ac:dyDescent="0.25">
      <c r="B21" s="34" t="s">
        <v>36</v>
      </c>
      <c r="C21" s="35" t="s">
        <v>37</v>
      </c>
      <c r="D21" s="36">
        <v>13</v>
      </c>
      <c r="E21" s="28">
        <v>155.33600000000001</v>
      </c>
      <c r="F21" s="28">
        <v>276.44200000000001</v>
      </c>
      <c r="G21" s="28">
        <v>263.976</v>
      </c>
      <c r="H21" s="28">
        <v>326.089</v>
      </c>
      <c r="I21" s="28">
        <v>414.03100000000001</v>
      </c>
      <c r="J21" s="28">
        <v>249.72200000000001</v>
      </c>
      <c r="K21" s="28">
        <v>281.40899999999999</v>
      </c>
      <c r="L21" s="28">
        <v>376.315</v>
      </c>
      <c r="M21" s="28">
        <v>353.52600000000001</v>
      </c>
      <c r="N21" s="28">
        <v>340.351</v>
      </c>
      <c r="O21" s="28">
        <v>361.65199999999999</v>
      </c>
      <c r="P21" s="28">
        <v>351.44099999999997</v>
      </c>
      <c r="Q21" s="28">
        <v>341.29300000000001</v>
      </c>
      <c r="R21" s="28">
        <v>280.23200000000003</v>
      </c>
      <c r="S21" s="28">
        <v>389.827</v>
      </c>
      <c r="T21" s="28">
        <v>521.27300000000002</v>
      </c>
      <c r="U21" s="28">
        <v>691.86199999999997</v>
      </c>
      <c r="V21" s="28">
        <v>550.73699999999997</v>
      </c>
      <c r="W21" s="28">
        <v>574.32000000000005</v>
      </c>
      <c r="X21" s="28">
        <v>478.79</v>
      </c>
      <c r="Y21" s="28">
        <v>335.96600000000001</v>
      </c>
      <c r="Z21" s="28">
        <v>392.99599999999998</v>
      </c>
      <c r="AA21" s="28">
        <v>301.28800000000001</v>
      </c>
      <c r="AB21" s="28">
        <v>302.44400000000002</v>
      </c>
      <c r="AC21" s="28">
        <v>286.88400000000001</v>
      </c>
      <c r="AD21" s="28">
        <v>314.12700000000001</v>
      </c>
      <c r="AE21" s="28">
        <v>420.69799999999998</v>
      </c>
      <c r="AF21" s="28">
        <v>438.55900000000003</v>
      </c>
      <c r="AG21" s="29">
        <v>391.56200000000001</v>
      </c>
    </row>
    <row r="22" spans="2:33" s="28" customFormat="1" ht="10.5" x14ac:dyDescent="0.25">
      <c r="B22" s="37" t="s">
        <v>38</v>
      </c>
      <c r="C22" s="35" t="s">
        <v>39</v>
      </c>
      <c r="D22" s="36" t="s">
        <v>40</v>
      </c>
      <c r="E22" s="22">
        <f>ROUND(E18-E19-E20+E21,3)</f>
        <v>118.125</v>
      </c>
      <c r="F22" s="22">
        <f t="shared" ref="F22:AG22" si="5">ROUND(F18-F19-F20+F21,3)</f>
        <v>137.203</v>
      </c>
      <c r="G22" s="22">
        <f t="shared" si="5"/>
        <v>152.255</v>
      </c>
      <c r="H22" s="22">
        <f t="shared" si="5"/>
        <v>191.74299999999999</v>
      </c>
      <c r="I22" s="22">
        <f t="shared" si="5"/>
        <v>221.786</v>
      </c>
      <c r="J22" s="22">
        <f t="shared" si="5"/>
        <v>247.11500000000001</v>
      </c>
      <c r="K22" s="22">
        <f t="shared" si="5"/>
        <v>244.56299999999999</v>
      </c>
      <c r="L22" s="22">
        <f t="shared" si="5"/>
        <v>274.19499999999999</v>
      </c>
      <c r="M22" s="22">
        <f t="shared" si="5"/>
        <v>274.40600000000001</v>
      </c>
      <c r="N22" s="22">
        <f t="shared" si="5"/>
        <v>267.12099999999998</v>
      </c>
      <c r="O22" s="22">
        <f t="shared" si="5"/>
        <v>293.762</v>
      </c>
      <c r="P22" s="22">
        <f t="shared" si="5"/>
        <v>289.09899999999999</v>
      </c>
      <c r="Q22" s="22">
        <f t="shared" si="5"/>
        <v>291.21600000000001</v>
      </c>
      <c r="R22" s="22">
        <f t="shared" si="5"/>
        <v>280.327</v>
      </c>
      <c r="S22" s="22">
        <f t="shared" si="5"/>
        <v>222.14599999999999</v>
      </c>
      <c r="T22" s="22">
        <f t="shared" si="5"/>
        <v>269.71600000000001</v>
      </c>
      <c r="U22" s="22">
        <f t="shared" si="5"/>
        <v>247.101</v>
      </c>
      <c r="V22" s="22">
        <f t="shared" si="5"/>
        <v>316.44200000000001</v>
      </c>
      <c r="W22" s="22">
        <f t="shared" si="5"/>
        <v>324.44499999999999</v>
      </c>
      <c r="X22" s="22">
        <f t="shared" si="5"/>
        <v>341.96</v>
      </c>
      <c r="Y22" s="22">
        <f t="shared" si="5"/>
        <v>326.392</v>
      </c>
      <c r="Z22" s="22">
        <f t="shared" si="5"/>
        <v>280.67599999999999</v>
      </c>
      <c r="AA22" s="22">
        <f t="shared" si="5"/>
        <v>172.46899999999999</v>
      </c>
      <c r="AB22" s="22">
        <f t="shared" si="5"/>
        <v>205</v>
      </c>
      <c r="AC22" s="22">
        <f t="shared" si="5"/>
        <v>233.54900000000001</v>
      </c>
      <c r="AD22" s="22">
        <f t="shared" si="5"/>
        <v>227.16</v>
      </c>
      <c r="AE22" s="22">
        <f t="shared" si="5"/>
        <v>231.84100000000001</v>
      </c>
      <c r="AF22" s="22">
        <f t="shared" si="5"/>
        <v>207.86600000000001</v>
      </c>
      <c r="AG22" s="31">
        <f t="shared" si="5"/>
        <v>203.91499999999999</v>
      </c>
    </row>
    <row r="23" spans="2:33" s="28" customFormat="1" x14ac:dyDescent="0.25">
      <c r="B23" s="34" t="s">
        <v>41</v>
      </c>
      <c r="C23" s="38" t="s">
        <v>42</v>
      </c>
      <c r="D23" s="36">
        <v>15</v>
      </c>
      <c r="E23" s="28">
        <v>11712.026</v>
      </c>
      <c r="F23" s="28">
        <v>12653.308999999999</v>
      </c>
      <c r="G23" s="28">
        <v>13421.951999999999</v>
      </c>
      <c r="H23" s="28">
        <v>15153.088</v>
      </c>
      <c r="I23" s="28">
        <v>16653.688999999998</v>
      </c>
      <c r="J23" s="28">
        <v>17233.244999999999</v>
      </c>
      <c r="K23" s="28">
        <v>18202.834999999999</v>
      </c>
      <c r="L23" s="28">
        <v>19840.731</v>
      </c>
      <c r="M23" s="28">
        <v>20279.886999999999</v>
      </c>
      <c r="N23" s="28">
        <v>21086.77</v>
      </c>
      <c r="O23" s="28">
        <v>23126.891</v>
      </c>
      <c r="P23" s="28">
        <v>24704.766</v>
      </c>
      <c r="Q23" s="28">
        <v>25354.419000000002</v>
      </c>
      <c r="R23" s="28">
        <v>25078.822</v>
      </c>
      <c r="S23" s="28">
        <v>22019.625</v>
      </c>
      <c r="T23" s="28">
        <v>23836.341</v>
      </c>
      <c r="U23" s="28">
        <v>24425.396000000001</v>
      </c>
      <c r="V23" s="28">
        <v>23345.09</v>
      </c>
      <c r="W23" s="28">
        <v>23402.725999999999</v>
      </c>
      <c r="X23" s="28">
        <v>24722.217000000001</v>
      </c>
      <c r="Y23" s="28">
        <v>26207.375</v>
      </c>
      <c r="Z23" s="28">
        <v>27563.812999999998</v>
      </c>
      <c r="AA23" s="28">
        <v>29186.065999999999</v>
      </c>
      <c r="AB23" s="28">
        <v>30871.218000000001</v>
      </c>
      <c r="AC23" s="28">
        <v>32240.842000000001</v>
      </c>
      <c r="AD23" s="28">
        <v>29275.633000000002</v>
      </c>
      <c r="AE23" s="28">
        <v>32464.578000000001</v>
      </c>
      <c r="AF23" s="28">
        <v>36512.321000000004</v>
      </c>
      <c r="AG23" s="29">
        <v>38712.230000000003</v>
      </c>
    </row>
    <row r="24" spans="2:33" s="28" customFormat="1" x14ac:dyDescent="0.25">
      <c r="B24" s="34" t="s">
        <v>43</v>
      </c>
      <c r="C24" s="38" t="s">
        <v>44</v>
      </c>
      <c r="D24" s="36">
        <v>16</v>
      </c>
      <c r="E24" s="28">
        <v>1254.328</v>
      </c>
      <c r="F24" s="28">
        <v>1210.508</v>
      </c>
      <c r="G24" s="28">
        <v>1391.4359999999999</v>
      </c>
      <c r="H24" s="28">
        <v>829.30700000000002</v>
      </c>
      <c r="I24" s="28">
        <v>1056.1179999999999</v>
      </c>
      <c r="J24" s="28">
        <v>1128.683</v>
      </c>
      <c r="K24" s="28">
        <v>1107.6369999999999</v>
      </c>
      <c r="L24" s="28">
        <v>1204.33</v>
      </c>
      <c r="M24" s="28">
        <v>1151.7159999999999</v>
      </c>
      <c r="N24" s="28">
        <v>1259.7449999999999</v>
      </c>
      <c r="O24" s="28">
        <v>882.25</v>
      </c>
      <c r="P24" s="28">
        <v>1462.184</v>
      </c>
      <c r="Q24" s="28">
        <v>1539.7940000000001</v>
      </c>
      <c r="R24" s="28">
        <v>1786.712</v>
      </c>
      <c r="S24" s="28">
        <v>1641.386</v>
      </c>
      <c r="T24" s="28">
        <v>1352.575</v>
      </c>
      <c r="U24" s="28">
        <v>1554.7639999999999</v>
      </c>
      <c r="V24" s="28">
        <v>1826.2850000000001</v>
      </c>
      <c r="W24" s="28">
        <v>2015.1980000000001</v>
      </c>
      <c r="X24" s="28">
        <v>1619.66</v>
      </c>
      <c r="Y24" s="28">
        <v>1178.6389999999999</v>
      </c>
      <c r="Z24" s="28">
        <v>1177.691</v>
      </c>
      <c r="AA24" s="28">
        <v>1127.454</v>
      </c>
      <c r="AB24" s="28">
        <v>1338.8879999999999</v>
      </c>
      <c r="AC24" s="28">
        <v>1703.3320000000001</v>
      </c>
      <c r="AD24" s="28">
        <v>1412.48</v>
      </c>
      <c r="AE24" s="28">
        <v>1623.7180000000001</v>
      </c>
      <c r="AF24" s="28">
        <v>1653.6579999999999</v>
      </c>
      <c r="AG24" s="29">
        <v>1960.827</v>
      </c>
    </row>
    <row r="25" spans="2:33" s="28" customFormat="1" x14ac:dyDescent="0.25">
      <c r="B25" s="34" t="s">
        <v>45</v>
      </c>
      <c r="C25" s="35" t="s">
        <v>46</v>
      </c>
      <c r="D25" s="36">
        <v>17</v>
      </c>
      <c r="E25" s="28">
        <v>891.94500000000005</v>
      </c>
      <c r="F25" s="28">
        <v>1126.0619999999999</v>
      </c>
      <c r="G25" s="28">
        <v>1113.348</v>
      </c>
      <c r="H25" s="28">
        <v>1330.539</v>
      </c>
      <c r="I25" s="28">
        <v>1621.931</v>
      </c>
      <c r="J25" s="28">
        <v>1524.9490000000001</v>
      </c>
      <c r="K25" s="28">
        <v>1653.47</v>
      </c>
      <c r="L25" s="28">
        <v>1558.3</v>
      </c>
      <c r="M25" s="28">
        <v>1742.8910000000001</v>
      </c>
      <c r="N25" s="28">
        <v>1360.384</v>
      </c>
      <c r="O25" s="28">
        <v>1437.693</v>
      </c>
      <c r="P25" s="28">
        <v>1435.4290000000001</v>
      </c>
      <c r="Q25" s="28">
        <v>1337.0450000000001</v>
      </c>
      <c r="R25" s="28">
        <v>1154.136</v>
      </c>
      <c r="S25" s="28">
        <v>1258.3510000000001</v>
      </c>
      <c r="T25" s="28">
        <v>1295.421</v>
      </c>
      <c r="U25" s="28">
        <v>1164.088</v>
      </c>
      <c r="V25" s="28">
        <v>970.53</v>
      </c>
      <c r="W25" s="28">
        <v>934.51499999999999</v>
      </c>
      <c r="X25" s="28">
        <v>1139.472</v>
      </c>
      <c r="Y25" s="28">
        <v>992.4</v>
      </c>
      <c r="Z25" s="28">
        <v>915.98800000000006</v>
      </c>
      <c r="AA25" s="28">
        <v>806.322</v>
      </c>
      <c r="AB25" s="28">
        <v>781.48500000000001</v>
      </c>
      <c r="AC25" s="28">
        <v>949.89</v>
      </c>
      <c r="AD25" s="28">
        <v>3672.8539999999998</v>
      </c>
      <c r="AE25" s="28">
        <v>4255.7960000000003</v>
      </c>
      <c r="AF25" s="28">
        <v>2745.8980000000001</v>
      </c>
      <c r="AG25" s="29">
        <v>2156.0680000000002</v>
      </c>
    </row>
    <row r="26" spans="2:33" s="28" customFormat="1" ht="12" x14ac:dyDescent="0.25">
      <c r="B26" s="34" t="s">
        <v>43</v>
      </c>
      <c r="C26" s="35" t="s">
        <v>47</v>
      </c>
      <c r="D26" s="36" t="s">
        <v>48</v>
      </c>
      <c r="E26" s="22">
        <f>+E30+E31</f>
        <v>4930.3180000000002</v>
      </c>
      <c r="F26" s="22">
        <f t="shared" ref="F26:AF26" si="6">+F30+F31</f>
        <v>4557.0289999999995</v>
      </c>
      <c r="G26" s="22">
        <f t="shared" si="6"/>
        <v>3921.607</v>
      </c>
      <c r="H26" s="22">
        <f t="shared" si="6"/>
        <v>3498.473</v>
      </c>
      <c r="I26" s="22">
        <f t="shared" si="6"/>
        <v>3524.5410000000002</v>
      </c>
      <c r="J26" s="22">
        <f t="shared" si="6"/>
        <v>3862.7080000000001</v>
      </c>
      <c r="K26" s="22">
        <f t="shared" si="6"/>
        <v>4059.152</v>
      </c>
      <c r="L26" s="22">
        <f t="shared" si="6"/>
        <v>4043.9989999999998</v>
      </c>
      <c r="M26" s="22">
        <f t="shared" si="6"/>
        <v>3885.5590000000002</v>
      </c>
      <c r="N26" s="22">
        <f t="shared" si="6"/>
        <v>3911.17</v>
      </c>
      <c r="O26" s="22">
        <f t="shared" si="6"/>
        <v>4073.136</v>
      </c>
      <c r="P26" s="22">
        <f t="shared" si="6"/>
        <v>4641.8009999999995</v>
      </c>
      <c r="Q26" s="22">
        <f t="shared" si="6"/>
        <v>5215.3389999999999</v>
      </c>
      <c r="R26" s="22">
        <f t="shared" si="6"/>
        <v>5584.2550000000001</v>
      </c>
      <c r="S26" s="22">
        <f t="shared" si="6"/>
        <v>5242.7309999999998</v>
      </c>
      <c r="T26" s="22">
        <f t="shared" si="6"/>
        <v>5256.6970000000001</v>
      </c>
      <c r="U26" s="22">
        <f t="shared" si="6"/>
        <v>7535.89</v>
      </c>
      <c r="V26" s="22">
        <f t="shared" si="6"/>
        <v>8152.7959999999994</v>
      </c>
      <c r="W26" s="22">
        <f t="shared" si="6"/>
        <v>8152.4359999999997</v>
      </c>
      <c r="X26" s="22">
        <f t="shared" si="6"/>
        <v>8347.628999999999</v>
      </c>
      <c r="Y26" s="22">
        <f t="shared" si="6"/>
        <v>8147.0469999999996</v>
      </c>
      <c r="Z26" s="22">
        <f t="shared" si="6"/>
        <v>7648.7269999999999</v>
      </c>
      <c r="AA26" s="22">
        <f t="shared" si="6"/>
        <v>7315.2709999999997</v>
      </c>
      <c r="AB26" s="22">
        <f t="shared" si="6"/>
        <v>6821.7869999999994</v>
      </c>
      <c r="AC26" s="22">
        <f t="shared" si="6"/>
        <v>6239.7610000000004</v>
      </c>
      <c r="AD26" s="22">
        <f t="shared" si="6"/>
        <v>5698.7539999999999</v>
      </c>
      <c r="AE26" s="22">
        <f t="shared" si="6"/>
        <v>5120.0200000000004</v>
      </c>
      <c r="AF26" s="22">
        <f t="shared" si="6"/>
        <v>4609.58</v>
      </c>
      <c r="AG26" s="31">
        <f>+AG30+AG31</f>
        <v>5526.8810000000003</v>
      </c>
    </row>
    <row r="27" spans="2:33" s="44" customFormat="1" ht="11.5" x14ac:dyDescent="0.25">
      <c r="B27" s="39" t="s">
        <v>43</v>
      </c>
      <c r="C27" s="40" t="s">
        <v>49</v>
      </c>
      <c r="D27" s="41"/>
      <c r="E27" s="42" t="s">
        <v>50</v>
      </c>
      <c r="F27" s="42" t="s">
        <v>50</v>
      </c>
      <c r="G27" s="42" t="s">
        <v>50</v>
      </c>
      <c r="H27" s="42" t="s">
        <v>50</v>
      </c>
      <c r="I27" s="42" t="s">
        <v>50</v>
      </c>
      <c r="J27" s="42" t="s">
        <v>50</v>
      </c>
      <c r="K27" s="42" t="s">
        <v>50</v>
      </c>
      <c r="L27" s="42" t="s">
        <v>50</v>
      </c>
      <c r="M27" s="42" t="s">
        <v>50</v>
      </c>
      <c r="N27" s="42" t="s">
        <v>50</v>
      </c>
      <c r="O27" s="42" t="s">
        <v>50</v>
      </c>
      <c r="P27" s="42" t="s">
        <v>50</v>
      </c>
      <c r="Q27" s="42" t="s">
        <v>50</v>
      </c>
      <c r="R27" s="42" t="s">
        <v>50</v>
      </c>
      <c r="S27" s="42" t="s">
        <v>50</v>
      </c>
      <c r="T27" s="42" t="s">
        <v>50</v>
      </c>
      <c r="U27" s="42" t="s">
        <v>50</v>
      </c>
      <c r="V27" s="42" t="s">
        <v>50</v>
      </c>
      <c r="W27" s="42" t="s">
        <v>50</v>
      </c>
      <c r="X27" s="42" t="s">
        <v>50</v>
      </c>
      <c r="Y27" s="42" t="s">
        <v>50</v>
      </c>
      <c r="Z27" s="42" t="s">
        <v>50</v>
      </c>
      <c r="AA27" s="42" t="s">
        <v>50</v>
      </c>
      <c r="AB27" s="42" t="s">
        <v>50</v>
      </c>
      <c r="AC27" s="42" t="s">
        <v>50</v>
      </c>
      <c r="AD27" s="42" t="s">
        <v>50</v>
      </c>
      <c r="AE27" s="42" t="s">
        <v>50</v>
      </c>
      <c r="AF27" s="42" t="s">
        <v>50</v>
      </c>
      <c r="AG27" s="43" t="s">
        <v>50</v>
      </c>
    </row>
    <row r="28" spans="2:33" s="44" customFormat="1" ht="11.5" x14ac:dyDescent="0.25">
      <c r="B28" s="39" t="s">
        <v>43</v>
      </c>
      <c r="C28" s="40" t="s">
        <v>51</v>
      </c>
      <c r="D28" s="41"/>
      <c r="E28" s="42" t="s">
        <v>50</v>
      </c>
      <c r="F28" s="42" t="s">
        <v>50</v>
      </c>
      <c r="G28" s="42" t="s">
        <v>50</v>
      </c>
      <c r="H28" s="42" t="s">
        <v>50</v>
      </c>
      <c r="I28" s="42" t="s">
        <v>50</v>
      </c>
      <c r="J28" s="42" t="s">
        <v>50</v>
      </c>
      <c r="K28" s="42" t="s">
        <v>50</v>
      </c>
      <c r="L28" s="42" t="s">
        <v>50</v>
      </c>
      <c r="M28" s="42" t="s">
        <v>50</v>
      </c>
      <c r="N28" s="42" t="s">
        <v>50</v>
      </c>
      <c r="O28" s="42" t="s">
        <v>50</v>
      </c>
      <c r="P28" s="42" t="s">
        <v>50</v>
      </c>
      <c r="Q28" s="42" t="s">
        <v>50</v>
      </c>
      <c r="R28" s="42" t="s">
        <v>50</v>
      </c>
      <c r="S28" s="42" t="s">
        <v>50</v>
      </c>
      <c r="T28" s="42" t="s">
        <v>50</v>
      </c>
      <c r="U28" s="42" t="s">
        <v>50</v>
      </c>
      <c r="V28" s="42" t="s">
        <v>50</v>
      </c>
      <c r="W28" s="42" t="s">
        <v>50</v>
      </c>
      <c r="X28" s="42" t="s">
        <v>50</v>
      </c>
      <c r="Y28" s="42" t="s">
        <v>50</v>
      </c>
      <c r="Z28" s="42" t="s">
        <v>50</v>
      </c>
      <c r="AA28" s="42" t="s">
        <v>50</v>
      </c>
      <c r="AB28" s="42" t="s">
        <v>50</v>
      </c>
      <c r="AC28" s="42" t="s">
        <v>50</v>
      </c>
      <c r="AD28" s="42" t="s">
        <v>50</v>
      </c>
      <c r="AE28" s="42" t="s">
        <v>50</v>
      </c>
      <c r="AF28" s="42" t="s">
        <v>50</v>
      </c>
      <c r="AG28" s="43" t="s">
        <v>50</v>
      </c>
    </row>
    <row r="29" spans="2:33" s="44" customFormat="1" ht="11.5" x14ac:dyDescent="0.25">
      <c r="B29" s="39" t="s">
        <v>43</v>
      </c>
      <c r="C29" s="40" t="s">
        <v>52</v>
      </c>
      <c r="D29" s="41"/>
      <c r="E29" s="45" t="s">
        <v>50</v>
      </c>
      <c r="F29" s="45" t="s">
        <v>50</v>
      </c>
      <c r="G29" s="45" t="s">
        <v>50</v>
      </c>
      <c r="H29" s="45" t="s">
        <v>50</v>
      </c>
      <c r="I29" s="45" t="s">
        <v>50</v>
      </c>
      <c r="J29" s="45" t="s">
        <v>50</v>
      </c>
      <c r="K29" s="45" t="s">
        <v>50</v>
      </c>
      <c r="L29" s="45" t="s">
        <v>50</v>
      </c>
      <c r="M29" s="45" t="s">
        <v>50</v>
      </c>
      <c r="N29" s="45" t="s">
        <v>50</v>
      </c>
      <c r="O29" s="45" t="s">
        <v>50</v>
      </c>
      <c r="P29" s="45" t="s">
        <v>50</v>
      </c>
      <c r="Q29" s="45" t="s">
        <v>50</v>
      </c>
      <c r="R29" s="45" t="s">
        <v>50</v>
      </c>
      <c r="S29" s="45" t="s">
        <v>50</v>
      </c>
      <c r="T29" s="45" t="s">
        <v>50</v>
      </c>
      <c r="U29" s="45" t="s">
        <v>50</v>
      </c>
      <c r="V29" s="45" t="s">
        <v>50</v>
      </c>
      <c r="W29" s="45" t="s">
        <v>50</v>
      </c>
      <c r="X29" s="45" t="s">
        <v>50</v>
      </c>
      <c r="Y29" s="45" t="s">
        <v>50</v>
      </c>
      <c r="Z29" s="45" t="s">
        <v>50</v>
      </c>
      <c r="AA29" s="45" t="s">
        <v>50</v>
      </c>
      <c r="AB29" s="45" t="s">
        <v>50</v>
      </c>
      <c r="AC29" s="45" t="s">
        <v>50</v>
      </c>
      <c r="AD29" s="45" t="s">
        <v>50</v>
      </c>
      <c r="AE29" s="45" t="s">
        <v>50</v>
      </c>
      <c r="AF29" s="45" t="s">
        <v>50</v>
      </c>
      <c r="AG29" s="43" t="s">
        <v>50</v>
      </c>
    </row>
    <row r="30" spans="2:33" s="28" customFormat="1" ht="12" x14ac:dyDescent="0.25">
      <c r="B30" s="37" t="s">
        <v>53</v>
      </c>
      <c r="C30" s="35" t="s">
        <v>54</v>
      </c>
      <c r="D30" s="36">
        <v>19</v>
      </c>
      <c r="E30" s="46">
        <v>4928.9070000000002</v>
      </c>
      <c r="F30" s="46">
        <v>4556.2359999999999</v>
      </c>
      <c r="G30" s="46">
        <v>3920.8789999999999</v>
      </c>
      <c r="H30" s="46">
        <v>3496.3679999999999</v>
      </c>
      <c r="I30" s="46">
        <v>3523.04</v>
      </c>
      <c r="J30" s="46">
        <v>3861.9</v>
      </c>
      <c r="K30" s="46">
        <v>4057.3760000000002</v>
      </c>
      <c r="L30" s="46">
        <v>4042.5329999999999</v>
      </c>
      <c r="M30" s="46">
        <v>3883.13</v>
      </c>
      <c r="N30" s="46">
        <v>3908.8180000000002</v>
      </c>
      <c r="O30" s="46">
        <v>4071.3389999999999</v>
      </c>
      <c r="P30" s="46">
        <v>4626.24</v>
      </c>
      <c r="Q30" s="46">
        <v>5205.1080000000002</v>
      </c>
      <c r="R30" s="46">
        <v>5572.85</v>
      </c>
      <c r="S30" s="46">
        <v>5230.1229999999996</v>
      </c>
      <c r="T30" s="46">
        <v>5245.4750000000004</v>
      </c>
      <c r="U30" s="46">
        <v>7521.56</v>
      </c>
      <c r="V30" s="46">
        <v>8136.9449999999997</v>
      </c>
      <c r="W30" s="46">
        <v>8139.2529999999997</v>
      </c>
      <c r="X30" s="46">
        <v>8334.3639999999996</v>
      </c>
      <c r="Y30" s="46">
        <v>8132.8389999999999</v>
      </c>
      <c r="Z30" s="46">
        <v>7633.3050000000003</v>
      </c>
      <c r="AA30" s="46">
        <v>7299.3710000000001</v>
      </c>
      <c r="AB30" s="46">
        <v>6805.8459999999995</v>
      </c>
      <c r="AC30" s="46">
        <v>6226.933</v>
      </c>
      <c r="AD30" s="46">
        <v>5697.1260000000002</v>
      </c>
      <c r="AE30" s="46">
        <v>5117.7790000000005</v>
      </c>
      <c r="AF30" s="46">
        <v>4608.0190000000002</v>
      </c>
      <c r="AG30" s="29">
        <v>5526.085</v>
      </c>
    </row>
    <row r="31" spans="2:33" s="28" customFormat="1" ht="12" x14ac:dyDescent="0.25">
      <c r="B31" s="37" t="s">
        <v>55</v>
      </c>
      <c r="C31" s="35" t="s">
        <v>56</v>
      </c>
      <c r="D31" s="36">
        <v>20</v>
      </c>
      <c r="E31" s="46">
        <v>1.411</v>
      </c>
      <c r="F31" s="46">
        <v>0.79300000000000004</v>
      </c>
      <c r="G31" s="46">
        <v>0.72799999999999998</v>
      </c>
      <c r="H31" s="46">
        <v>2.105</v>
      </c>
      <c r="I31" s="46">
        <v>1.5009999999999999</v>
      </c>
      <c r="J31" s="46">
        <v>0.80800000000000005</v>
      </c>
      <c r="K31" s="46">
        <v>1.776</v>
      </c>
      <c r="L31" s="46">
        <v>1.466</v>
      </c>
      <c r="M31" s="46">
        <v>2.4289999999999998</v>
      </c>
      <c r="N31" s="46">
        <v>2.3519999999999999</v>
      </c>
      <c r="O31" s="46">
        <v>1.7969999999999999</v>
      </c>
      <c r="P31" s="46">
        <v>15.561</v>
      </c>
      <c r="Q31" s="46">
        <v>10.231</v>
      </c>
      <c r="R31" s="46">
        <v>11.404999999999999</v>
      </c>
      <c r="S31" s="46">
        <v>12.608000000000001</v>
      </c>
      <c r="T31" s="46">
        <v>11.222</v>
      </c>
      <c r="U31" s="46">
        <v>14.33</v>
      </c>
      <c r="V31" s="46">
        <v>15.851000000000001</v>
      </c>
      <c r="W31" s="46">
        <v>13.183</v>
      </c>
      <c r="X31" s="46">
        <v>13.265000000000001</v>
      </c>
      <c r="Y31" s="46">
        <v>14.208</v>
      </c>
      <c r="Z31" s="46">
        <v>15.422000000000001</v>
      </c>
      <c r="AA31" s="46">
        <v>15.9</v>
      </c>
      <c r="AB31" s="46">
        <v>15.941000000000001</v>
      </c>
      <c r="AC31" s="46">
        <v>12.827999999999999</v>
      </c>
      <c r="AD31" s="46">
        <v>1.6279999999999999</v>
      </c>
      <c r="AE31" s="46">
        <v>2.2410000000000001</v>
      </c>
      <c r="AF31" s="46">
        <v>1.5609999999999999</v>
      </c>
      <c r="AG31" s="29">
        <v>0.79600000000000004</v>
      </c>
    </row>
    <row r="32" spans="2:33" s="28" customFormat="1" ht="10.5" x14ac:dyDescent="0.25">
      <c r="B32" s="37" t="s">
        <v>57</v>
      </c>
      <c r="C32" s="35" t="s">
        <v>58</v>
      </c>
      <c r="D32" s="36" t="s">
        <v>59</v>
      </c>
      <c r="E32" s="22">
        <f>+E22+E23+E24-E25-E26</f>
        <v>7262.2159999999994</v>
      </c>
      <c r="F32" s="22">
        <f t="shared" ref="F32:AF32" si="7">+F22+F23+F24-F25-F26</f>
        <v>8317.9290000000001</v>
      </c>
      <c r="G32" s="22">
        <f t="shared" si="7"/>
        <v>9930.6879999999983</v>
      </c>
      <c r="H32" s="22">
        <f t="shared" si="7"/>
        <v>11345.126</v>
      </c>
      <c r="I32" s="22">
        <f t="shared" si="7"/>
        <v>12785.120999999996</v>
      </c>
      <c r="J32" s="22">
        <f t="shared" si="7"/>
        <v>13221.386</v>
      </c>
      <c r="K32" s="22">
        <f t="shared" si="7"/>
        <v>13842.412999999995</v>
      </c>
      <c r="L32" s="22">
        <f t="shared" si="7"/>
        <v>15716.957000000002</v>
      </c>
      <c r="M32" s="22">
        <f t="shared" si="7"/>
        <v>16077.558999999997</v>
      </c>
      <c r="N32" s="22">
        <f t="shared" si="7"/>
        <v>17342.082000000002</v>
      </c>
      <c r="O32" s="22">
        <f t="shared" si="7"/>
        <v>18792.074000000001</v>
      </c>
      <c r="P32" s="22">
        <f t="shared" si="7"/>
        <v>20378.819</v>
      </c>
      <c r="Q32" s="22">
        <f t="shared" si="7"/>
        <v>20633.045000000006</v>
      </c>
      <c r="R32" s="22">
        <f t="shared" si="7"/>
        <v>20407.47</v>
      </c>
      <c r="S32" s="22">
        <f t="shared" si="7"/>
        <v>17382.075000000001</v>
      </c>
      <c r="T32" s="22">
        <f t="shared" si="7"/>
        <v>18906.514000000003</v>
      </c>
      <c r="U32" s="22">
        <f t="shared" si="7"/>
        <v>17527.282999999999</v>
      </c>
      <c r="V32" s="22">
        <f t="shared" si="7"/>
        <v>16364.491000000002</v>
      </c>
      <c r="W32" s="22">
        <f t="shared" si="7"/>
        <v>16655.417999999998</v>
      </c>
      <c r="X32" s="22">
        <f t="shared" si="7"/>
        <v>17196.735999999997</v>
      </c>
      <c r="Y32" s="22">
        <f t="shared" si="7"/>
        <v>18572.958999999999</v>
      </c>
      <c r="Z32" s="22">
        <f t="shared" si="7"/>
        <v>20457.464999999997</v>
      </c>
      <c r="AA32" s="22">
        <f t="shared" si="7"/>
        <v>22364.396000000001</v>
      </c>
      <c r="AB32" s="22">
        <f t="shared" si="7"/>
        <v>24811.833999999999</v>
      </c>
      <c r="AC32" s="22">
        <f t="shared" si="7"/>
        <v>26988.072</v>
      </c>
      <c r="AD32" s="22">
        <f t="shared" si="7"/>
        <v>21543.665000000001</v>
      </c>
      <c r="AE32" s="22">
        <f t="shared" si="7"/>
        <v>24944.321</v>
      </c>
      <c r="AF32" s="22">
        <f t="shared" si="7"/>
        <v>31018.367000000006</v>
      </c>
      <c r="AG32" s="31">
        <f>+AG22+AG23+AG24-AG25-AG26</f>
        <v>33194.023000000001</v>
      </c>
    </row>
    <row r="33" spans="2:33" s="28" customFormat="1" x14ac:dyDescent="0.25">
      <c r="B33" s="34" t="s">
        <v>60</v>
      </c>
      <c r="C33" s="35" t="s">
        <v>61</v>
      </c>
      <c r="D33" s="36">
        <v>22</v>
      </c>
      <c r="E33" s="46">
        <v>7173.5540000000001</v>
      </c>
      <c r="F33" s="46">
        <v>8198.7510000000002</v>
      </c>
      <c r="G33" s="46">
        <v>8927.3970000000008</v>
      </c>
      <c r="H33" s="46">
        <v>9420.1509999999998</v>
      </c>
      <c r="I33" s="46">
        <v>10646.991</v>
      </c>
      <c r="J33" s="46">
        <v>11999.009</v>
      </c>
      <c r="K33" s="46">
        <v>12119.956</v>
      </c>
      <c r="L33" s="46">
        <v>12577.521000000001</v>
      </c>
      <c r="M33" s="46">
        <v>11419.227999999999</v>
      </c>
      <c r="N33" s="46">
        <v>12400.02</v>
      </c>
      <c r="O33" s="46">
        <v>12719.331</v>
      </c>
      <c r="P33" s="46">
        <v>13866.664000000001</v>
      </c>
      <c r="Q33" s="46">
        <v>16062.779</v>
      </c>
      <c r="R33" s="46">
        <v>16633.402999999998</v>
      </c>
      <c r="S33" s="46">
        <v>15143.216</v>
      </c>
      <c r="T33" s="46">
        <v>15097.955</v>
      </c>
      <c r="U33" s="46">
        <v>16609.465</v>
      </c>
      <c r="V33" s="46">
        <v>14995.43</v>
      </c>
      <c r="W33" s="46">
        <v>19253.893</v>
      </c>
      <c r="X33" s="46">
        <v>18795.652999999998</v>
      </c>
      <c r="Y33" s="46">
        <v>19274.483</v>
      </c>
      <c r="Z33" s="46">
        <v>18813.937999999998</v>
      </c>
      <c r="AA33" s="46">
        <v>19444.797999999999</v>
      </c>
      <c r="AB33" s="46">
        <v>20678.641</v>
      </c>
      <c r="AC33" s="46">
        <v>20864.922999999999</v>
      </c>
      <c r="AD33" s="46">
        <v>20092.626</v>
      </c>
      <c r="AE33" s="46">
        <v>20784.436000000002</v>
      </c>
      <c r="AF33" s="46">
        <v>25693.064999999999</v>
      </c>
      <c r="AG33" s="29">
        <v>28454.145</v>
      </c>
    </row>
    <row r="34" spans="2:33" s="28" customFormat="1" ht="10.5" x14ac:dyDescent="0.25">
      <c r="B34" s="34" t="s">
        <v>62</v>
      </c>
      <c r="C34" s="35" t="s">
        <v>63</v>
      </c>
      <c r="D34" s="36" t="s">
        <v>64</v>
      </c>
      <c r="E34" s="22">
        <f>+E35+E36+E37</f>
        <v>8809.5820000000003</v>
      </c>
      <c r="F34" s="22">
        <f t="shared" ref="F34:AG34" si="8">+F35+F36+F37</f>
        <v>9274.6710000000003</v>
      </c>
      <c r="G34" s="22">
        <f t="shared" si="8"/>
        <v>10267.967999999999</v>
      </c>
      <c r="H34" s="22">
        <f t="shared" si="8"/>
        <v>11387.15</v>
      </c>
      <c r="I34" s="22">
        <f t="shared" si="8"/>
        <v>12111.811</v>
      </c>
      <c r="J34" s="22">
        <f t="shared" si="8"/>
        <v>13460.521000000001</v>
      </c>
      <c r="K34" s="22">
        <f t="shared" si="8"/>
        <v>14494.598000000002</v>
      </c>
      <c r="L34" s="22">
        <f t="shared" si="8"/>
        <v>15626.072</v>
      </c>
      <c r="M34" s="22">
        <f t="shared" si="8"/>
        <v>16432.864999999998</v>
      </c>
      <c r="N34" s="22">
        <f t="shared" si="8"/>
        <v>17307.913</v>
      </c>
      <c r="O34" s="22">
        <f t="shared" si="8"/>
        <v>18431.063000000002</v>
      </c>
      <c r="P34" s="22">
        <f t="shared" si="8"/>
        <v>19229.796000000002</v>
      </c>
      <c r="Q34" s="22">
        <f t="shared" si="8"/>
        <v>19896.32</v>
      </c>
      <c r="R34" s="22">
        <f t="shared" si="8"/>
        <v>20724.763999999999</v>
      </c>
      <c r="S34" s="22">
        <f t="shared" si="8"/>
        <v>21203.821</v>
      </c>
      <c r="T34" s="22">
        <f t="shared" si="8"/>
        <v>21368.327000000001</v>
      </c>
      <c r="U34" s="22">
        <f t="shared" si="8"/>
        <v>21202.593000000001</v>
      </c>
      <c r="V34" s="22">
        <f t="shared" si="8"/>
        <v>19142.640999999996</v>
      </c>
      <c r="W34" s="22">
        <f t="shared" si="8"/>
        <v>20449.678</v>
      </c>
      <c r="X34" s="22">
        <f t="shared" si="8"/>
        <v>20457.655999999999</v>
      </c>
      <c r="Y34" s="22">
        <f t="shared" si="8"/>
        <v>20783.798000000003</v>
      </c>
      <c r="Z34" s="22">
        <f t="shared" si="8"/>
        <v>21610.273000000001</v>
      </c>
      <c r="AA34" s="22">
        <f t="shared" si="8"/>
        <v>22693.357</v>
      </c>
      <c r="AB34" s="22">
        <f t="shared" si="8"/>
        <v>23859.546000000002</v>
      </c>
      <c r="AC34" s="22">
        <f t="shared" si="8"/>
        <v>25359.715</v>
      </c>
      <c r="AD34" s="22">
        <f t="shared" si="8"/>
        <v>25599.416000000001</v>
      </c>
      <c r="AE34" s="22">
        <f t="shared" si="8"/>
        <v>27333.714999999997</v>
      </c>
      <c r="AF34" s="22">
        <f t="shared" si="8"/>
        <v>29685.178</v>
      </c>
      <c r="AG34" s="31">
        <f t="shared" si="8"/>
        <v>32819.296999999999</v>
      </c>
    </row>
    <row r="35" spans="2:33" s="28" customFormat="1" x14ac:dyDescent="0.25">
      <c r="B35" s="37" t="s">
        <v>65</v>
      </c>
      <c r="C35" s="38" t="s">
        <v>66</v>
      </c>
      <c r="D35" s="36">
        <v>24</v>
      </c>
      <c r="E35" s="46">
        <v>3786.2159999999999</v>
      </c>
      <c r="F35" s="46">
        <v>3919.3960000000002</v>
      </c>
      <c r="G35" s="46">
        <v>4352.8689999999997</v>
      </c>
      <c r="H35" s="46">
        <v>4989.7579999999998</v>
      </c>
      <c r="I35" s="46">
        <v>5374.1819999999998</v>
      </c>
      <c r="J35" s="46">
        <v>5882.0379999999996</v>
      </c>
      <c r="K35" s="46">
        <v>6360.5330000000004</v>
      </c>
      <c r="L35" s="46">
        <v>6747.0219999999999</v>
      </c>
      <c r="M35" s="46">
        <v>6336.6319999999996</v>
      </c>
      <c r="N35" s="46">
        <v>6925.5119999999997</v>
      </c>
      <c r="O35" s="46">
        <v>7338.8230000000003</v>
      </c>
      <c r="P35" s="46">
        <v>7200.7219999999998</v>
      </c>
      <c r="Q35" s="46">
        <v>7960.9930000000004</v>
      </c>
      <c r="R35" s="46">
        <v>8284.2459999999992</v>
      </c>
      <c r="S35" s="46">
        <v>8294.0049999999992</v>
      </c>
      <c r="T35" s="46">
        <v>8791.9670000000006</v>
      </c>
      <c r="U35" s="46">
        <v>9006.4940000000006</v>
      </c>
      <c r="V35" s="46">
        <v>8427.7099999999991</v>
      </c>
      <c r="W35" s="46">
        <v>8736.0429999999997</v>
      </c>
      <c r="X35" s="46">
        <v>8766.8420000000006</v>
      </c>
      <c r="Y35" s="46">
        <v>9190.6720000000005</v>
      </c>
      <c r="Z35" s="46">
        <v>9681.1190000000006</v>
      </c>
      <c r="AA35" s="46">
        <v>10341.129000000001</v>
      </c>
      <c r="AB35" s="46">
        <v>11440.831</v>
      </c>
      <c r="AC35" s="46">
        <v>12431.616</v>
      </c>
      <c r="AD35" s="46">
        <v>12653.04</v>
      </c>
      <c r="AE35" s="46">
        <v>13485.097</v>
      </c>
      <c r="AF35" s="46">
        <v>15040.468999999999</v>
      </c>
      <c r="AG35" s="29">
        <v>17184.398000000001</v>
      </c>
    </row>
    <row r="36" spans="2:33" s="28" customFormat="1" x14ac:dyDescent="0.25">
      <c r="B36" s="37" t="s">
        <v>67</v>
      </c>
      <c r="C36" s="38" t="s">
        <v>68</v>
      </c>
      <c r="D36" s="36">
        <v>25</v>
      </c>
      <c r="E36" s="46">
        <v>1980.952</v>
      </c>
      <c r="F36" s="46">
        <v>2157.6060000000002</v>
      </c>
      <c r="G36" s="46">
        <v>2367.4679999999998</v>
      </c>
      <c r="H36" s="46">
        <v>2809.2139999999999</v>
      </c>
      <c r="I36" s="46">
        <v>2816.62</v>
      </c>
      <c r="J36" s="46">
        <v>3292.3380000000002</v>
      </c>
      <c r="K36" s="46">
        <v>3387.99</v>
      </c>
      <c r="L36" s="46">
        <v>3883.2040000000002</v>
      </c>
      <c r="M36" s="46">
        <v>4374.1949999999997</v>
      </c>
      <c r="N36" s="46">
        <v>4934.2740000000003</v>
      </c>
      <c r="O36" s="46">
        <v>5404.4809999999998</v>
      </c>
      <c r="P36" s="46">
        <v>5741.8580000000002</v>
      </c>
      <c r="Q36" s="46">
        <v>5591.53</v>
      </c>
      <c r="R36" s="46">
        <v>5729.1390000000001</v>
      </c>
      <c r="S36" s="46">
        <v>6192.0439999999999</v>
      </c>
      <c r="T36" s="46">
        <v>5905.8959999999997</v>
      </c>
      <c r="U36" s="46">
        <v>5530.5529999999999</v>
      </c>
      <c r="V36" s="46">
        <v>4521.2269999999999</v>
      </c>
      <c r="W36" s="46">
        <v>5310.67</v>
      </c>
      <c r="X36" s="46">
        <v>4881.6909999999998</v>
      </c>
      <c r="Y36" s="46">
        <v>4601.5690000000004</v>
      </c>
      <c r="Z36" s="46">
        <v>4696.1570000000002</v>
      </c>
      <c r="AA36" s="46">
        <v>4738.0680000000002</v>
      </c>
      <c r="AB36" s="46">
        <v>4728.152</v>
      </c>
      <c r="AC36" s="46">
        <v>4757.8</v>
      </c>
      <c r="AD36" s="46">
        <v>4656.4840000000004</v>
      </c>
      <c r="AE36" s="46">
        <v>4862.9520000000002</v>
      </c>
      <c r="AF36" s="46">
        <v>4899.9390000000003</v>
      </c>
      <c r="AG36" s="29">
        <v>5092.5510000000004</v>
      </c>
    </row>
    <row r="37" spans="2:33" s="28" customFormat="1" x14ac:dyDescent="0.25">
      <c r="B37" s="37" t="s">
        <v>69</v>
      </c>
      <c r="C37" s="38" t="s">
        <v>70</v>
      </c>
      <c r="D37" s="36">
        <v>26</v>
      </c>
      <c r="E37" s="46">
        <v>3042.4140000000002</v>
      </c>
      <c r="F37" s="46">
        <v>3197.6689999999999</v>
      </c>
      <c r="G37" s="46">
        <v>3547.6309999999999</v>
      </c>
      <c r="H37" s="46">
        <v>3588.1779999999999</v>
      </c>
      <c r="I37" s="46">
        <v>3921.009</v>
      </c>
      <c r="J37" s="46">
        <v>4286.1450000000004</v>
      </c>
      <c r="K37" s="46">
        <v>4746.0749999999998</v>
      </c>
      <c r="L37" s="46">
        <v>4995.8459999999995</v>
      </c>
      <c r="M37" s="46">
        <v>5722.0379999999996</v>
      </c>
      <c r="N37" s="46">
        <v>5448.1270000000004</v>
      </c>
      <c r="O37" s="46">
        <v>5687.759</v>
      </c>
      <c r="P37" s="46">
        <v>6287.2160000000003</v>
      </c>
      <c r="Q37" s="46">
        <v>6343.7969999999996</v>
      </c>
      <c r="R37" s="46">
        <v>6711.3789999999999</v>
      </c>
      <c r="S37" s="46">
        <v>6717.7719999999999</v>
      </c>
      <c r="T37" s="46">
        <v>6670.4639999999999</v>
      </c>
      <c r="U37" s="46">
        <v>6665.5460000000003</v>
      </c>
      <c r="V37" s="46">
        <v>6193.7039999999997</v>
      </c>
      <c r="W37" s="46">
        <v>6402.9650000000001</v>
      </c>
      <c r="X37" s="46">
        <v>6809.1229999999996</v>
      </c>
      <c r="Y37" s="46">
        <v>6991.5569999999998</v>
      </c>
      <c r="Z37" s="46">
        <v>7232.9970000000003</v>
      </c>
      <c r="AA37" s="46">
        <v>7614.16</v>
      </c>
      <c r="AB37" s="46">
        <v>7690.5630000000001</v>
      </c>
      <c r="AC37" s="46">
        <v>8170.299</v>
      </c>
      <c r="AD37" s="46">
        <v>8289.8919999999998</v>
      </c>
      <c r="AE37" s="46">
        <v>8985.6659999999993</v>
      </c>
      <c r="AF37" s="46">
        <v>9744.77</v>
      </c>
      <c r="AG37" s="29">
        <v>10542.348</v>
      </c>
    </row>
    <row r="38" spans="2:33" s="28" customFormat="1" x14ac:dyDescent="0.25">
      <c r="B38" s="34" t="s">
        <v>71</v>
      </c>
      <c r="C38" s="35" t="s">
        <v>72</v>
      </c>
      <c r="D38" s="36">
        <v>27</v>
      </c>
      <c r="E38" s="46">
        <v>491.00599999999997</v>
      </c>
      <c r="F38" s="46">
        <v>547.72</v>
      </c>
      <c r="G38" s="46">
        <v>455.55900000000003</v>
      </c>
      <c r="H38" s="46">
        <v>567.39300000000003</v>
      </c>
      <c r="I38" s="46">
        <v>911.93200000000002</v>
      </c>
      <c r="J38" s="46">
        <v>868.67499999999995</v>
      </c>
      <c r="K38" s="46">
        <v>785.36800000000005</v>
      </c>
      <c r="L38" s="46">
        <v>1094.7239999999999</v>
      </c>
      <c r="M38" s="46">
        <v>1203.05</v>
      </c>
      <c r="N38" s="46">
        <v>1908.3050000000001</v>
      </c>
      <c r="O38" s="46">
        <v>1812.864</v>
      </c>
      <c r="P38" s="46">
        <v>2200.9609999999998</v>
      </c>
      <c r="Q38" s="46">
        <v>2577.4960000000001</v>
      </c>
      <c r="R38" s="46">
        <v>2396.779</v>
      </c>
      <c r="S38" s="46">
        <v>2562.5949999999998</v>
      </c>
      <c r="T38" s="46">
        <v>1950.43</v>
      </c>
      <c r="U38" s="46">
        <v>1933.5909999999999</v>
      </c>
      <c r="V38" s="46">
        <v>2604.3560000000002</v>
      </c>
      <c r="W38" s="46">
        <v>2458.5619999999999</v>
      </c>
      <c r="X38" s="46">
        <v>2892.85</v>
      </c>
      <c r="Y38" s="46">
        <v>2776.64</v>
      </c>
      <c r="Z38" s="46">
        <v>2603.8090000000002</v>
      </c>
      <c r="AA38" s="46">
        <v>2728.069</v>
      </c>
      <c r="AB38" s="46">
        <v>2692.9050000000002</v>
      </c>
      <c r="AC38" s="46">
        <v>2719.7629999999999</v>
      </c>
      <c r="AD38" s="46">
        <v>2941.2559999999999</v>
      </c>
      <c r="AE38" s="46">
        <v>4173.357</v>
      </c>
      <c r="AF38" s="46">
        <v>2969.3670000000002</v>
      </c>
      <c r="AG38" s="29">
        <v>2800.08</v>
      </c>
    </row>
    <row r="39" spans="2:33" s="28" customFormat="1" x14ac:dyDescent="0.25">
      <c r="B39" s="34" t="s">
        <v>60</v>
      </c>
      <c r="C39" s="38" t="s">
        <v>73</v>
      </c>
      <c r="D39" s="36">
        <v>28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15.178000000000001</v>
      </c>
      <c r="Q39" s="46">
        <v>20.928000000000001</v>
      </c>
      <c r="R39" s="46">
        <v>32.744</v>
      </c>
      <c r="S39" s="46">
        <v>7.9039999999999999</v>
      </c>
      <c r="T39" s="46">
        <v>8.6940000000000008</v>
      </c>
      <c r="U39" s="46">
        <v>7.6680000000000001</v>
      </c>
      <c r="V39" s="46">
        <v>16.806999999999999</v>
      </c>
      <c r="W39" s="46">
        <v>23.116</v>
      </c>
      <c r="X39" s="46">
        <v>18.233000000000001</v>
      </c>
      <c r="Y39" s="46">
        <v>17.190000000000001</v>
      </c>
      <c r="Z39" s="46">
        <v>28.72</v>
      </c>
      <c r="AA39" s="46">
        <v>57.807000000000002</v>
      </c>
      <c r="AB39" s="46">
        <v>39.734000000000002</v>
      </c>
      <c r="AC39" s="46">
        <v>44.043999999999997</v>
      </c>
      <c r="AD39" s="46">
        <v>20.119</v>
      </c>
      <c r="AE39" s="46">
        <v>15.279</v>
      </c>
      <c r="AF39" s="46">
        <v>24.38</v>
      </c>
      <c r="AG39" s="29">
        <v>25.803999999999998</v>
      </c>
    </row>
    <row r="40" spans="2:33" s="28" customFormat="1" x14ac:dyDescent="0.25">
      <c r="B40" s="34" t="s">
        <v>74</v>
      </c>
      <c r="C40" s="35" t="s">
        <v>75</v>
      </c>
      <c r="D40" s="36">
        <v>29</v>
      </c>
      <c r="E40" s="46">
        <v>9615.4249999999993</v>
      </c>
      <c r="F40" s="46">
        <v>10345.296</v>
      </c>
      <c r="G40" s="46">
        <v>10997.643</v>
      </c>
      <c r="H40" s="46">
        <v>12159.087</v>
      </c>
      <c r="I40" s="46">
        <v>13009.609</v>
      </c>
      <c r="J40" s="46">
        <v>14470.428</v>
      </c>
      <c r="K40" s="46">
        <v>15704.433000000001</v>
      </c>
      <c r="L40" s="46">
        <v>17183.416000000001</v>
      </c>
      <c r="M40" s="46">
        <v>19340.839</v>
      </c>
      <c r="N40" s="46">
        <v>20820.794000000002</v>
      </c>
      <c r="O40" s="46">
        <v>22466.063999999998</v>
      </c>
      <c r="P40" s="46">
        <v>23704.885999999999</v>
      </c>
      <c r="Q40" s="46">
        <v>24987.088</v>
      </c>
      <c r="R40" s="46">
        <v>26369.575000000001</v>
      </c>
      <c r="S40" s="46">
        <v>29028.111000000001</v>
      </c>
      <c r="T40" s="46">
        <v>29878.187999999998</v>
      </c>
      <c r="U40" s="46">
        <v>30245.335999999999</v>
      </c>
      <c r="V40" s="46">
        <v>29981.142</v>
      </c>
      <c r="W40" s="46">
        <v>31852.628000000001</v>
      </c>
      <c r="X40" s="46">
        <v>31176.921999999999</v>
      </c>
      <c r="Y40" s="46">
        <v>31720.585999999999</v>
      </c>
      <c r="Z40" s="46">
        <v>32154.425999999999</v>
      </c>
      <c r="AA40" s="46">
        <v>32578.1</v>
      </c>
      <c r="AB40" s="46">
        <v>33577.618000000002</v>
      </c>
      <c r="AC40" s="46">
        <v>34799.180999999997</v>
      </c>
      <c r="AD40" s="46">
        <v>36310.892999999996</v>
      </c>
      <c r="AE40" s="46">
        <v>37573.353000000003</v>
      </c>
      <c r="AF40" s="46">
        <v>40296.442000000003</v>
      </c>
      <c r="AG40" s="29">
        <v>42218.319000000003</v>
      </c>
    </row>
    <row r="41" spans="2:33" s="28" customFormat="1" ht="20" x14ac:dyDescent="0.25">
      <c r="B41" s="47" t="s">
        <v>76</v>
      </c>
      <c r="C41" s="48" t="s">
        <v>77</v>
      </c>
      <c r="D41" s="36">
        <v>30</v>
      </c>
      <c r="E41" s="46">
        <v>1361.8240000000001</v>
      </c>
      <c r="F41" s="46">
        <v>1565.835</v>
      </c>
      <c r="G41" s="46">
        <v>1709.2260000000001</v>
      </c>
      <c r="H41" s="46">
        <v>1886.758</v>
      </c>
      <c r="I41" s="46">
        <v>2144.3760000000002</v>
      </c>
      <c r="J41" s="46">
        <v>2283.0129999999999</v>
      </c>
      <c r="K41" s="46">
        <v>2550.4229999999998</v>
      </c>
      <c r="L41" s="46">
        <v>2728.42</v>
      </c>
      <c r="M41" s="46">
        <v>3005.7350000000001</v>
      </c>
      <c r="N41" s="46">
        <v>3303.7979999999998</v>
      </c>
      <c r="O41" s="46">
        <v>3528.4349999999999</v>
      </c>
      <c r="P41" s="46">
        <v>3572.6289999999999</v>
      </c>
      <c r="Q41" s="46">
        <v>3591.9029999999998</v>
      </c>
      <c r="R41" s="46">
        <v>3843.3690000000001</v>
      </c>
      <c r="S41" s="46">
        <v>4167.9080000000004</v>
      </c>
      <c r="T41" s="46">
        <v>3968.1930000000002</v>
      </c>
      <c r="U41" s="46">
        <v>3482.7530000000002</v>
      </c>
      <c r="V41" s="46">
        <v>3420.54</v>
      </c>
      <c r="W41" s="46">
        <v>3329.6750000000002</v>
      </c>
      <c r="X41" s="46">
        <v>3338.864</v>
      </c>
      <c r="Y41" s="46">
        <v>3386.16</v>
      </c>
      <c r="Z41" s="46">
        <v>3416.56</v>
      </c>
      <c r="AA41" s="46">
        <v>3537.48</v>
      </c>
      <c r="AB41" s="46">
        <v>3782.3719999999998</v>
      </c>
      <c r="AC41" s="46">
        <v>4156.277</v>
      </c>
      <c r="AD41" s="46">
        <v>4028.4720000000002</v>
      </c>
      <c r="AE41" s="46">
        <v>4295.6360000000004</v>
      </c>
      <c r="AF41" s="46">
        <v>4715.2139999999999</v>
      </c>
      <c r="AG41" s="29">
        <v>4687.3180000000002</v>
      </c>
    </row>
    <row r="42" spans="2:33" s="28" customFormat="1" ht="30" x14ac:dyDescent="0.25">
      <c r="B42" s="47" t="s">
        <v>78</v>
      </c>
      <c r="C42" s="48" t="s">
        <v>79</v>
      </c>
      <c r="D42" s="36" t="s">
        <v>80</v>
      </c>
      <c r="E42" s="22">
        <f>+E40+E41</f>
        <v>10977.249</v>
      </c>
      <c r="F42" s="22">
        <f t="shared" ref="F42:AG42" si="9">+F40+F41</f>
        <v>11911.131000000001</v>
      </c>
      <c r="G42" s="22">
        <f t="shared" si="9"/>
        <v>12706.869000000001</v>
      </c>
      <c r="H42" s="22">
        <f t="shared" si="9"/>
        <v>14045.844999999999</v>
      </c>
      <c r="I42" s="22">
        <f t="shared" si="9"/>
        <v>15153.985000000001</v>
      </c>
      <c r="J42" s="22">
        <f t="shared" si="9"/>
        <v>16753.440999999999</v>
      </c>
      <c r="K42" s="22">
        <f t="shared" si="9"/>
        <v>18254.856</v>
      </c>
      <c r="L42" s="22">
        <f t="shared" si="9"/>
        <v>19911.836000000003</v>
      </c>
      <c r="M42" s="22">
        <f t="shared" si="9"/>
        <v>22346.574000000001</v>
      </c>
      <c r="N42" s="22">
        <f t="shared" si="9"/>
        <v>24124.592000000001</v>
      </c>
      <c r="O42" s="22">
        <f t="shared" si="9"/>
        <v>25994.499</v>
      </c>
      <c r="P42" s="22">
        <f t="shared" si="9"/>
        <v>27277.514999999999</v>
      </c>
      <c r="Q42" s="22">
        <f t="shared" si="9"/>
        <v>28578.990999999998</v>
      </c>
      <c r="R42" s="22">
        <f t="shared" si="9"/>
        <v>30212.944</v>
      </c>
      <c r="S42" s="22">
        <f t="shared" si="9"/>
        <v>33196.019</v>
      </c>
      <c r="T42" s="22">
        <f t="shared" si="9"/>
        <v>33846.381000000001</v>
      </c>
      <c r="U42" s="22">
        <f t="shared" si="9"/>
        <v>33728.089</v>
      </c>
      <c r="V42" s="22">
        <f t="shared" si="9"/>
        <v>33401.682000000001</v>
      </c>
      <c r="W42" s="22">
        <f t="shared" si="9"/>
        <v>35182.303</v>
      </c>
      <c r="X42" s="22">
        <f t="shared" si="9"/>
        <v>34515.786</v>
      </c>
      <c r="Y42" s="22">
        <f t="shared" si="9"/>
        <v>35106.745999999999</v>
      </c>
      <c r="Z42" s="22">
        <f t="shared" si="9"/>
        <v>35570.985999999997</v>
      </c>
      <c r="AA42" s="22">
        <f t="shared" si="9"/>
        <v>36115.58</v>
      </c>
      <c r="AB42" s="22">
        <f t="shared" si="9"/>
        <v>37359.990000000005</v>
      </c>
      <c r="AC42" s="22">
        <f t="shared" si="9"/>
        <v>38955.457999999999</v>
      </c>
      <c r="AD42" s="22">
        <f t="shared" si="9"/>
        <v>40339.364999999998</v>
      </c>
      <c r="AE42" s="22">
        <f t="shared" si="9"/>
        <v>41868.989000000001</v>
      </c>
      <c r="AF42" s="22">
        <f t="shared" si="9"/>
        <v>45011.656000000003</v>
      </c>
      <c r="AG42" s="31">
        <f t="shared" si="9"/>
        <v>46905.637000000002</v>
      </c>
    </row>
    <row r="43" spans="2:33" s="28" customFormat="1" ht="12" x14ac:dyDescent="0.25">
      <c r="B43" s="34" t="s">
        <v>71</v>
      </c>
      <c r="C43" s="35" t="s">
        <v>81</v>
      </c>
      <c r="D43" s="36">
        <v>32</v>
      </c>
      <c r="E43" s="46">
        <v>1639.8779999999999</v>
      </c>
      <c r="F43" s="46">
        <v>1732.99</v>
      </c>
      <c r="G43" s="46">
        <v>1901.587</v>
      </c>
      <c r="H43" s="46">
        <v>2199.6680000000001</v>
      </c>
      <c r="I43" s="46">
        <v>2389.1010000000001</v>
      </c>
      <c r="J43" s="46">
        <v>2551.1170000000002</v>
      </c>
      <c r="K43" s="46">
        <v>2751.2020000000002</v>
      </c>
      <c r="L43" s="46">
        <v>3172.9070000000002</v>
      </c>
      <c r="M43" s="46">
        <v>3116.6060000000002</v>
      </c>
      <c r="N43" s="46">
        <v>3465.7260000000001</v>
      </c>
      <c r="O43" s="46">
        <v>3686.9989999999998</v>
      </c>
      <c r="P43" s="46">
        <v>3968.627</v>
      </c>
      <c r="Q43" s="46">
        <v>4120.2430000000004</v>
      </c>
      <c r="R43" s="46">
        <v>4142.1260000000002</v>
      </c>
      <c r="S43" s="46">
        <v>4691.1790000000001</v>
      </c>
      <c r="T43" s="46">
        <v>4951.9040000000005</v>
      </c>
      <c r="U43" s="46">
        <v>4954.5169999999998</v>
      </c>
      <c r="V43" s="46">
        <v>4488.5829999999996</v>
      </c>
      <c r="W43" s="46">
        <v>4683.9070000000002</v>
      </c>
      <c r="X43" s="46">
        <v>4742.6840000000002</v>
      </c>
      <c r="Y43" s="46">
        <v>4531.2240000000002</v>
      </c>
      <c r="Z43" s="46">
        <v>4601.3879999999999</v>
      </c>
      <c r="AA43" s="46">
        <v>4286.5959999999995</v>
      </c>
      <c r="AB43" s="46">
        <v>4768.6310000000003</v>
      </c>
      <c r="AC43" s="46">
        <v>4791.6049999999996</v>
      </c>
      <c r="AD43" s="46">
        <v>5238.9440000000004</v>
      </c>
      <c r="AE43" s="46">
        <v>5990.8</v>
      </c>
      <c r="AF43" s="46">
        <v>6496.9369999999999</v>
      </c>
      <c r="AG43" s="29">
        <v>6429.6030000000001</v>
      </c>
    </row>
    <row r="44" spans="2:33" s="28" customFormat="1" ht="11.5" x14ac:dyDescent="0.25">
      <c r="B44" s="39" t="s">
        <v>71</v>
      </c>
      <c r="C44" s="40" t="s">
        <v>82</v>
      </c>
      <c r="D44" s="41"/>
      <c r="E44" s="42" t="s">
        <v>50</v>
      </c>
      <c r="F44" s="42" t="s">
        <v>50</v>
      </c>
      <c r="G44" s="42" t="s">
        <v>50</v>
      </c>
      <c r="H44" s="42" t="s">
        <v>50</v>
      </c>
      <c r="I44" s="42" t="s">
        <v>50</v>
      </c>
      <c r="J44" s="42" t="s">
        <v>50</v>
      </c>
      <c r="K44" s="42" t="s">
        <v>50</v>
      </c>
      <c r="L44" s="42" t="s">
        <v>50</v>
      </c>
      <c r="M44" s="42" t="s">
        <v>50</v>
      </c>
      <c r="N44" s="42" t="s">
        <v>50</v>
      </c>
      <c r="O44" s="42" t="s">
        <v>50</v>
      </c>
      <c r="P44" s="42" t="s">
        <v>50</v>
      </c>
      <c r="Q44" s="42" t="s">
        <v>50</v>
      </c>
      <c r="R44" s="42" t="s">
        <v>50</v>
      </c>
      <c r="S44" s="42" t="s">
        <v>50</v>
      </c>
      <c r="T44" s="42" t="s">
        <v>50</v>
      </c>
      <c r="U44" s="42" t="s">
        <v>50</v>
      </c>
      <c r="V44" s="42" t="s">
        <v>50</v>
      </c>
      <c r="W44" s="42" t="s">
        <v>50</v>
      </c>
      <c r="X44" s="42" t="s">
        <v>50</v>
      </c>
      <c r="Y44" s="42" t="s">
        <v>50</v>
      </c>
      <c r="Z44" s="42" t="s">
        <v>50</v>
      </c>
      <c r="AA44" s="42" t="s">
        <v>50</v>
      </c>
      <c r="AB44" s="42" t="s">
        <v>50</v>
      </c>
      <c r="AC44" s="42" t="s">
        <v>50</v>
      </c>
      <c r="AD44" s="42" t="s">
        <v>50</v>
      </c>
      <c r="AE44" s="42" t="s">
        <v>50</v>
      </c>
      <c r="AF44" s="42" t="s">
        <v>50</v>
      </c>
      <c r="AG44" s="43" t="s">
        <v>50</v>
      </c>
    </row>
    <row r="45" spans="2:33" s="28" customFormat="1" ht="11.5" x14ac:dyDescent="0.25">
      <c r="B45" s="39" t="s">
        <v>71</v>
      </c>
      <c r="C45" s="40" t="s">
        <v>83</v>
      </c>
      <c r="D45" s="41"/>
      <c r="E45" s="45" t="s">
        <v>50</v>
      </c>
      <c r="F45" s="45" t="s">
        <v>50</v>
      </c>
      <c r="G45" s="45" t="s">
        <v>50</v>
      </c>
      <c r="H45" s="45" t="s">
        <v>50</v>
      </c>
      <c r="I45" s="45" t="s">
        <v>50</v>
      </c>
      <c r="J45" s="45" t="s">
        <v>50</v>
      </c>
      <c r="K45" s="45" t="s">
        <v>50</v>
      </c>
      <c r="L45" s="45" t="s">
        <v>50</v>
      </c>
      <c r="M45" s="45" t="s">
        <v>50</v>
      </c>
      <c r="N45" s="45" t="s">
        <v>50</v>
      </c>
      <c r="O45" s="45" t="s">
        <v>50</v>
      </c>
      <c r="P45" s="45" t="s">
        <v>50</v>
      </c>
      <c r="Q45" s="45" t="s">
        <v>50</v>
      </c>
      <c r="R45" s="45" t="s">
        <v>50</v>
      </c>
      <c r="S45" s="45" t="s">
        <v>50</v>
      </c>
      <c r="T45" s="45" t="s">
        <v>50</v>
      </c>
      <c r="U45" s="45" t="s">
        <v>50</v>
      </c>
      <c r="V45" s="45" t="s">
        <v>50</v>
      </c>
      <c r="W45" s="45" t="s">
        <v>50</v>
      </c>
      <c r="X45" s="45" t="s">
        <v>50</v>
      </c>
      <c r="Y45" s="45" t="s">
        <v>50</v>
      </c>
      <c r="Z45" s="45" t="s">
        <v>50</v>
      </c>
      <c r="AA45" s="45" t="s">
        <v>50</v>
      </c>
      <c r="AB45" s="45" t="s">
        <v>50</v>
      </c>
      <c r="AC45" s="45" t="s">
        <v>50</v>
      </c>
      <c r="AD45" s="45" t="s">
        <v>50</v>
      </c>
      <c r="AE45" s="45" t="s">
        <v>50</v>
      </c>
      <c r="AF45" s="45" t="s">
        <v>50</v>
      </c>
      <c r="AG45" s="43" t="s">
        <v>50</v>
      </c>
    </row>
    <row r="46" spans="2:33" s="28" customFormat="1" ht="11.5" x14ac:dyDescent="0.25">
      <c r="B46" s="39" t="s">
        <v>71</v>
      </c>
      <c r="C46" s="40" t="s">
        <v>84</v>
      </c>
      <c r="D46" s="41"/>
      <c r="E46" s="45" t="s">
        <v>50</v>
      </c>
      <c r="F46" s="45" t="s">
        <v>50</v>
      </c>
      <c r="G46" s="45" t="s">
        <v>50</v>
      </c>
      <c r="H46" s="45" t="s">
        <v>50</v>
      </c>
      <c r="I46" s="45" t="s">
        <v>50</v>
      </c>
      <c r="J46" s="45" t="s">
        <v>50</v>
      </c>
      <c r="K46" s="45" t="s">
        <v>50</v>
      </c>
      <c r="L46" s="45" t="s">
        <v>50</v>
      </c>
      <c r="M46" s="45" t="s">
        <v>50</v>
      </c>
      <c r="N46" s="45" t="s">
        <v>50</v>
      </c>
      <c r="O46" s="45" t="s">
        <v>50</v>
      </c>
      <c r="P46" s="45" t="s">
        <v>50</v>
      </c>
      <c r="Q46" s="45" t="s">
        <v>50</v>
      </c>
      <c r="R46" s="45" t="s">
        <v>50</v>
      </c>
      <c r="S46" s="45" t="s">
        <v>50</v>
      </c>
      <c r="T46" s="45" t="s">
        <v>50</v>
      </c>
      <c r="U46" s="45" t="s">
        <v>50</v>
      </c>
      <c r="V46" s="45" t="s">
        <v>50</v>
      </c>
      <c r="W46" s="45" t="s">
        <v>50</v>
      </c>
      <c r="X46" s="45" t="s">
        <v>50</v>
      </c>
      <c r="Y46" s="45" t="s">
        <v>50</v>
      </c>
      <c r="Z46" s="45" t="s">
        <v>50</v>
      </c>
      <c r="AA46" s="45" t="s">
        <v>50</v>
      </c>
      <c r="AB46" s="45" t="s">
        <v>50</v>
      </c>
      <c r="AC46" s="45" t="s">
        <v>50</v>
      </c>
      <c r="AD46" s="45" t="s">
        <v>50</v>
      </c>
      <c r="AE46" s="45" t="s">
        <v>50</v>
      </c>
      <c r="AF46" s="45" t="s">
        <v>50</v>
      </c>
      <c r="AG46" s="43" t="s">
        <v>50</v>
      </c>
    </row>
    <row r="47" spans="2:33" s="28" customFormat="1" ht="18" x14ac:dyDescent="0.25">
      <c r="B47" s="37" t="s">
        <v>85</v>
      </c>
      <c r="C47" s="35" t="s">
        <v>86</v>
      </c>
      <c r="D47" s="49" t="s">
        <v>87</v>
      </c>
      <c r="E47" s="22">
        <f>+E32+E33+E34+E38-E39-E40-E43</f>
        <v>12481.055</v>
      </c>
      <c r="F47" s="22">
        <f t="shared" ref="F47:AF47" si="10">+F32+F33+F34+F38-F39-F40-F43</f>
        <v>14260.785000000003</v>
      </c>
      <c r="G47" s="22">
        <f t="shared" si="10"/>
        <v>16682.382000000001</v>
      </c>
      <c r="H47" s="22">
        <f t="shared" si="10"/>
        <v>18361.065000000002</v>
      </c>
      <c r="I47" s="22">
        <f t="shared" si="10"/>
        <v>21057.144999999997</v>
      </c>
      <c r="J47" s="22">
        <f t="shared" si="10"/>
        <v>22528.046000000002</v>
      </c>
      <c r="K47" s="22">
        <f t="shared" si="10"/>
        <v>22786.699999999997</v>
      </c>
      <c r="L47" s="22">
        <f t="shared" si="10"/>
        <v>24658.951000000005</v>
      </c>
      <c r="M47" s="22">
        <f t="shared" si="10"/>
        <v>22675.256999999998</v>
      </c>
      <c r="N47" s="22">
        <f t="shared" si="10"/>
        <v>24671.8</v>
      </c>
      <c r="O47" s="22">
        <f t="shared" si="10"/>
        <v>25602.269000000004</v>
      </c>
      <c r="P47" s="22">
        <f t="shared" si="10"/>
        <v>27987.549000000006</v>
      </c>
      <c r="Q47" s="22">
        <f t="shared" si="10"/>
        <v>30041.381000000008</v>
      </c>
      <c r="R47" s="22">
        <f t="shared" si="10"/>
        <v>29617.971000000009</v>
      </c>
      <c r="S47" s="22">
        <f t="shared" si="10"/>
        <v>22564.512999999999</v>
      </c>
      <c r="T47" s="22">
        <f t="shared" si="10"/>
        <v>22484.440000000002</v>
      </c>
      <c r="U47" s="22">
        <f t="shared" si="10"/>
        <v>22065.411000000004</v>
      </c>
      <c r="V47" s="22">
        <f t="shared" si="10"/>
        <v>18620.385999999999</v>
      </c>
      <c r="W47" s="22">
        <f t="shared" si="10"/>
        <v>22257.899999999998</v>
      </c>
      <c r="X47" s="22">
        <f t="shared" si="10"/>
        <v>23405.055999999997</v>
      </c>
      <c r="Y47" s="22">
        <f t="shared" si="10"/>
        <v>25138.879999999997</v>
      </c>
      <c r="Z47" s="22">
        <f t="shared" si="10"/>
        <v>26700.950999999994</v>
      </c>
      <c r="AA47" s="22">
        <f t="shared" si="10"/>
        <v>30308.117000000013</v>
      </c>
      <c r="AB47" s="22">
        <f t="shared" si="10"/>
        <v>33656.943000000007</v>
      </c>
      <c r="AC47" s="22">
        <f t="shared" si="10"/>
        <v>36297.643000000011</v>
      </c>
      <c r="AD47" s="22">
        <f t="shared" si="10"/>
        <v>28607.006999999987</v>
      </c>
      <c r="AE47" s="22">
        <f t="shared" si="10"/>
        <v>33656.396999999997</v>
      </c>
      <c r="AF47" s="22">
        <f t="shared" si="10"/>
        <v>42548.217999999993</v>
      </c>
      <c r="AG47" s="31">
        <f>+AG32+AG33+AG34+AG38-AG39-AG40-AG43</f>
        <v>48593.818999999989</v>
      </c>
    </row>
    <row r="48" spans="2:33" s="28" customFormat="1" x14ac:dyDescent="0.25">
      <c r="B48" s="34" t="s">
        <v>88</v>
      </c>
      <c r="C48" s="35" t="s">
        <v>89</v>
      </c>
      <c r="D48" s="36">
        <v>34</v>
      </c>
      <c r="E48" s="28">
        <v>15546.019</v>
      </c>
      <c r="F48" s="28">
        <v>16679.951000000001</v>
      </c>
      <c r="G48" s="28">
        <v>18008.844000000001</v>
      </c>
      <c r="H48" s="28">
        <v>19823.307000000001</v>
      </c>
      <c r="I48" s="28">
        <v>21536.981</v>
      </c>
      <c r="J48" s="28">
        <v>24144.358</v>
      </c>
      <c r="K48" s="28">
        <v>26053.504000000001</v>
      </c>
      <c r="L48" s="28">
        <v>27787.538</v>
      </c>
      <c r="M48" s="28">
        <v>29280.257000000001</v>
      </c>
      <c r="N48" s="28">
        <v>30999.775000000001</v>
      </c>
      <c r="O48" s="28">
        <v>33170.951000000001</v>
      </c>
      <c r="P48" s="28">
        <v>33680.444000000003</v>
      </c>
      <c r="Q48" s="28">
        <v>34300.536</v>
      </c>
      <c r="R48" s="28">
        <v>35250.512999999999</v>
      </c>
      <c r="S48" s="28">
        <v>37288.500999999997</v>
      </c>
      <c r="T48" s="28">
        <v>37011.358</v>
      </c>
      <c r="U48" s="28">
        <v>34713.648000000001</v>
      </c>
      <c r="V48" s="28">
        <v>30857.080999999998</v>
      </c>
      <c r="W48" s="28">
        <v>32094.587</v>
      </c>
      <c r="X48" s="28">
        <v>31819.007000000001</v>
      </c>
      <c r="Y48" s="28">
        <v>32022.309000000001</v>
      </c>
      <c r="Z48" s="28">
        <v>32784.936999999998</v>
      </c>
      <c r="AA48" s="28">
        <v>33633.961000000003</v>
      </c>
      <c r="AB48" s="28">
        <v>34768.938999999998</v>
      </c>
      <c r="AC48" s="28">
        <v>36348.012999999999</v>
      </c>
      <c r="AD48" s="28">
        <v>37961.781000000003</v>
      </c>
      <c r="AE48" s="28">
        <v>40124.341999999997</v>
      </c>
      <c r="AF48" s="28">
        <v>42456.411</v>
      </c>
      <c r="AG48" s="29">
        <v>44853.235999999997</v>
      </c>
    </row>
    <row r="49" spans="2:33" s="28" customFormat="1" ht="20" x14ac:dyDescent="0.25">
      <c r="B49" s="37" t="s">
        <v>90</v>
      </c>
      <c r="C49" s="50" t="s">
        <v>91</v>
      </c>
      <c r="D49" s="36">
        <v>35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9">
        <v>0</v>
      </c>
    </row>
    <row r="50" spans="2:33" s="28" customFormat="1" ht="10.5" x14ac:dyDescent="0.25">
      <c r="B50" s="37" t="s">
        <v>92</v>
      </c>
      <c r="C50" s="38" t="s">
        <v>93</v>
      </c>
      <c r="D50" s="36" t="s">
        <v>94</v>
      </c>
      <c r="E50" s="22">
        <f>+ROUND(E51+E17,3)</f>
        <v>-1098.5229999999999</v>
      </c>
      <c r="F50" s="22">
        <f t="shared" ref="F50:AG50" si="11">+ROUND(F51+F17,3)</f>
        <v>-323.14699999999999</v>
      </c>
      <c r="G50" s="22">
        <f t="shared" si="11"/>
        <v>947.43</v>
      </c>
      <c r="H50" s="22">
        <f t="shared" si="11"/>
        <v>991.53099999999995</v>
      </c>
      <c r="I50" s="22">
        <f t="shared" si="11"/>
        <v>2154.0419999999999</v>
      </c>
      <c r="J50" s="22">
        <f t="shared" si="11"/>
        <v>1267.3710000000001</v>
      </c>
      <c r="K50" s="22">
        <f t="shared" si="11"/>
        <v>-184.58099999999999</v>
      </c>
      <c r="L50" s="22">
        <f t="shared" si="11"/>
        <v>150.32</v>
      </c>
      <c r="M50" s="22">
        <f t="shared" si="11"/>
        <v>-3158.904</v>
      </c>
      <c r="N50" s="22">
        <f t="shared" si="11"/>
        <v>-2649.0630000000001</v>
      </c>
      <c r="O50" s="22">
        <f t="shared" si="11"/>
        <v>-3646.6089999999999</v>
      </c>
      <c r="P50" s="22">
        <f t="shared" si="11"/>
        <v>-1542.309</v>
      </c>
      <c r="Q50" s="22">
        <f t="shared" si="11"/>
        <v>95.347999999999999</v>
      </c>
      <c r="R50" s="22">
        <f t="shared" si="11"/>
        <v>-940.596</v>
      </c>
      <c r="S50" s="22">
        <f t="shared" si="11"/>
        <v>-9983.83</v>
      </c>
      <c r="T50" s="22">
        <f t="shared" si="11"/>
        <v>-9559.9159999999993</v>
      </c>
      <c r="U50" s="22">
        <f t="shared" si="11"/>
        <v>-7517.7389999999996</v>
      </c>
      <c r="V50" s="22">
        <f t="shared" si="11"/>
        <v>-7095.7460000000001</v>
      </c>
      <c r="W50" s="22">
        <f t="shared" si="11"/>
        <v>-4855.5739999999996</v>
      </c>
      <c r="X50" s="22">
        <f t="shared" si="11"/>
        <v>-3419.123</v>
      </c>
      <c r="Y50" s="22">
        <f t="shared" si="11"/>
        <v>-1757.7639999999999</v>
      </c>
      <c r="Z50" s="22">
        <f t="shared" si="11"/>
        <v>-960.846</v>
      </c>
      <c r="AA50" s="22">
        <f t="shared" si="11"/>
        <v>1910.5319999999999</v>
      </c>
      <c r="AB50" s="22">
        <f t="shared" si="11"/>
        <v>4355.5039999999999</v>
      </c>
      <c r="AC50" s="22">
        <f t="shared" si="11"/>
        <v>5504.0039999999999</v>
      </c>
      <c r="AD50" s="22">
        <f t="shared" si="11"/>
        <v>-3719.232</v>
      </c>
      <c r="AE50" s="22">
        <f t="shared" si="11"/>
        <v>-544.98599999999999</v>
      </c>
      <c r="AF50" s="22">
        <f t="shared" si="11"/>
        <v>6684.9620000000004</v>
      </c>
      <c r="AG50" s="31">
        <f t="shared" si="11"/>
        <v>10637.695</v>
      </c>
    </row>
    <row r="51" spans="2:33" s="28" customFormat="1" ht="10.5" x14ac:dyDescent="0.25">
      <c r="B51" s="37" t="s">
        <v>95</v>
      </c>
      <c r="C51" s="38" t="s">
        <v>96</v>
      </c>
      <c r="D51" s="36" t="s">
        <v>97</v>
      </c>
      <c r="E51" s="22">
        <f>+E47-E48+E49</f>
        <v>-3064.9639999999999</v>
      </c>
      <c r="F51" s="22">
        <f t="shared" ref="F51:AF51" si="12">+F47-F48+F49</f>
        <v>-2419.1659999999974</v>
      </c>
      <c r="G51" s="22">
        <f t="shared" si="12"/>
        <v>-1326.4619999999995</v>
      </c>
      <c r="H51" s="22">
        <f t="shared" si="12"/>
        <v>-1462.2419999999984</v>
      </c>
      <c r="I51" s="22">
        <f t="shared" si="12"/>
        <v>-479.83600000000297</v>
      </c>
      <c r="J51" s="22">
        <f t="shared" si="12"/>
        <v>-1616.3119999999981</v>
      </c>
      <c r="K51" s="22">
        <f t="shared" si="12"/>
        <v>-3266.8040000000037</v>
      </c>
      <c r="L51" s="22">
        <f t="shared" si="12"/>
        <v>-3128.5869999999959</v>
      </c>
      <c r="M51" s="22">
        <f t="shared" si="12"/>
        <v>-6605.0000000000036</v>
      </c>
      <c r="N51" s="22">
        <f t="shared" si="12"/>
        <v>-6327.9750000000022</v>
      </c>
      <c r="O51" s="22">
        <f t="shared" si="12"/>
        <v>-7568.6819999999971</v>
      </c>
      <c r="P51" s="22">
        <f t="shared" si="12"/>
        <v>-5692.8949999999968</v>
      </c>
      <c r="Q51" s="22">
        <f t="shared" si="12"/>
        <v>-4259.1549999999916</v>
      </c>
      <c r="R51" s="22">
        <f t="shared" si="12"/>
        <v>-5632.5419999999904</v>
      </c>
      <c r="S51" s="22">
        <f t="shared" si="12"/>
        <v>-14723.987999999998</v>
      </c>
      <c r="T51" s="22">
        <f t="shared" si="12"/>
        <v>-14526.917999999998</v>
      </c>
      <c r="U51" s="22">
        <f t="shared" si="12"/>
        <v>-12648.236999999997</v>
      </c>
      <c r="V51" s="22">
        <f t="shared" si="12"/>
        <v>-12236.695</v>
      </c>
      <c r="W51" s="22">
        <f t="shared" si="12"/>
        <v>-9836.6870000000017</v>
      </c>
      <c r="X51" s="22">
        <f t="shared" si="12"/>
        <v>-8413.9510000000046</v>
      </c>
      <c r="Y51" s="22">
        <f t="shared" si="12"/>
        <v>-6883.4290000000037</v>
      </c>
      <c r="Z51" s="22">
        <f t="shared" si="12"/>
        <v>-6083.9860000000044</v>
      </c>
      <c r="AA51" s="22">
        <f t="shared" si="12"/>
        <v>-3325.84399999999</v>
      </c>
      <c r="AB51" s="22">
        <f t="shared" si="12"/>
        <v>-1111.9959999999919</v>
      </c>
      <c r="AC51" s="22">
        <f t="shared" si="12"/>
        <v>-50.369999999988067</v>
      </c>
      <c r="AD51" s="22">
        <f t="shared" si="12"/>
        <v>-9354.7740000000158</v>
      </c>
      <c r="AE51" s="22">
        <f t="shared" si="12"/>
        <v>-6467.9449999999997</v>
      </c>
      <c r="AF51" s="22">
        <f t="shared" si="12"/>
        <v>91.806999999993423</v>
      </c>
      <c r="AG51" s="31">
        <f>+AG47-AG48+AG49</f>
        <v>3740.5829999999914</v>
      </c>
    </row>
    <row r="52" spans="2:33" s="28" customFormat="1" ht="12" x14ac:dyDescent="0.25">
      <c r="B52" s="34" t="s">
        <v>98</v>
      </c>
      <c r="C52" s="38" t="s">
        <v>99</v>
      </c>
      <c r="D52" s="36" t="s">
        <v>100</v>
      </c>
      <c r="E52" s="22">
        <f>+E53+E54</f>
        <v>1117.1870000000001</v>
      </c>
      <c r="F52" s="22">
        <f t="shared" ref="F52:AG52" si="13">+F53+F54</f>
        <v>1198.4059999999999</v>
      </c>
      <c r="G52" s="22">
        <f t="shared" si="13"/>
        <v>1716.1510000000001</v>
      </c>
      <c r="H52" s="22">
        <f t="shared" si="13"/>
        <v>1357.8960000000002</v>
      </c>
      <c r="I52" s="22">
        <f t="shared" si="13"/>
        <v>1339.6130000000001</v>
      </c>
      <c r="J52" s="22">
        <f t="shared" si="13"/>
        <v>1219.068</v>
      </c>
      <c r="K52" s="22">
        <f t="shared" si="13"/>
        <v>1956.06</v>
      </c>
      <c r="L52" s="22">
        <f t="shared" si="13"/>
        <v>2259.0859999999998</v>
      </c>
      <c r="M52" s="22">
        <f t="shared" si="13"/>
        <v>2434.2510000000002</v>
      </c>
      <c r="N52" s="22">
        <f t="shared" si="13"/>
        <v>1769.383</v>
      </c>
      <c r="O52" s="22">
        <f t="shared" si="13"/>
        <v>1927.0659999999998</v>
      </c>
      <c r="P52" s="22">
        <f t="shared" si="13"/>
        <v>1285.1400000000001</v>
      </c>
      <c r="Q52" s="22">
        <f t="shared" si="13"/>
        <v>1350.3309999999999</v>
      </c>
      <c r="R52" s="22">
        <f t="shared" si="13"/>
        <v>1251.2460000000001</v>
      </c>
      <c r="S52" s="22">
        <f t="shared" si="13"/>
        <v>1128.6699999999998</v>
      </c>
      <c r="T52" s="22">
        <f t="shared" si="13"/>
        <v>1902.384</v>
      </c>
      <c r="U52" s="22">
        <f t="shared" si="13"/>
        <v>1586.2070000000001</v>
      </c>
      <c r="V52" s="22">
        <f t="shared" si="13"/>
        <v>2678.18</v>
      </c>
      <c r="W52" s="22">
        <f t="shared" si="13"/>
        <v>1475.8210000000001</v>
      </c>
      <c r="X52" s="22">
        <f t="shared" si="13"/>
        <v>1223.8240000000001</v>
      </c>
      <c r="Y52" s="22">
        <f t="shared" si="13"/>
        <v>1375.143</v>
      </c>
      <c r="Z52" s="22">
        <f t="shared" si="13"/>
        <v>1014.421</v>
      </c>
      <c r="AA52" s="22">
        <f t="shared" si="13"/>
        <v>680.07100000000003</v>
      </c>
      <c r="AB52" s="22">
        <f t="shared" si="13"/>
        <v>938.65600000000006</v>
      </c>
      <c r="AC52" s="22">
        <f t="shared" si="13"/>
        <v>812.51900000000001</v>
      </c>
      <c r="AD52" s="22">
        <f t="shared" si="13"/>
        <v>1078.9759999999999</v>
      </c>
      <c r="AE52" s="22">
        <f t="shared" si="13"/>
        <v>2664.2219999999998</v>
      </c>
      <c r="AF52" s="22">
        <f t="shared" si="13"/>
        <v>1570.17</v>
      </c>
      <c r="AG52" s="31">
        <f t="shared" si="13"/>
        <v>3099.6329999999998</v>
      </c>
    </row>
    <row r="53" spans="2:33" s="28" customFormat="1" x14ac:dyDescent="0.25">
      <c r="B53" s="37" t="s">
        <v>101</v>
      </c>
      <c r="C53" s="38" t="s">
        <v>102</v>
      </c>
      <c r="D53" s="36">
        <v>39</v>
      </c>
      <c r="E53" s="28">
        <v>56.988</v>
      </c>
      <c r="F53" s="28">
        <v>59.676000000000002</v>
      </c>
      <c r="G53" s="28">
        <v>71.248999999999995</v>
      </c>
      <c r="H53" s="28">
        <v>84.381</v>
      </c>
      <c r="I53" s="28">
        <v>94.078000000000003</v>
      </c>
      <c r="J53" s="28">
        <v>103.002</v>
      </c>
      <c r="K53" s="28">
        <v>90.971000000000004</v>
      </c>
      <c r="L53" s="28">
        <v>105.093</v>
      </c>
      <c r="M53" s="28">
        <v>104.976</v>
      </c>
      <c r="N53" s="28">
        <v>26.876999999999999</v>
      </c>
      <c r="O53" s="28">
        <v>68.831000000000003</v>
      </c>
      <c r="P53" s="28">
        <v>23.027999999999999</v>
      </c>
      <c r="Q53" s="28">
        <v>9.6259999999999994</v>
      </c>
      <c r="R53" s="28">
        <v>8.2460000000000004</v>
      </c>
      <c r="S53" s="28">
        <v>0.27300000000000002</v>
      </c>
      <c r="T53" s="28">
        <v>84.882999999999996</v>
      </c>
      <c r="U53" s="28">
        <v>2.7E-2</v>
      </c>
      <c r="V53" s="28">
        <v>258.45999999999998</v>
      </c>
      <c r="W53" s="28">
        <v>1.746</v>
      </c>
      <c r="X53" s="28">
        <v>1E-3</v>
      </c>
      <c r="Y53" s="28">
        <v>0</v>
      </c>
      <c r="Z53" s="28">
        <v>0.312</v>
      </c>
      <c r="AA53" s="28">
        <v>0</v>
      </c>
      <c r="AB53" s="28">
        <v>0.23400000000000001</v>
      </c>
      <c r="AC53" s="28">
        <v>0</v>
      </c>
      <c r="AD53" s="28">
        <v>7.6999999999999999E-2</v>
      </c>
      <c r="AE53" s="28">
        <v>4.0000000000000001E-3</v>
      </c>
      <c r="AF53" s="28">
        <v>5.7000000000000002E-2</v>
      </c>
      <c r="AG53" s="29">
        <v>0.13400000000000001</v>
      </c>
    </row>
    <row r="54" spans="2:33" s="28" customFormat="1" ht="12" x14ac:dyDescent="0.25">
      <c r="B54" s="37" t="s">
        <v>103</v>
      </c>
      <c r="C54" s="38" t="s">
        <v>104</v>
      </c>
      <c r="D54" s="36">
        <v>40</v>
      </c>
      <c r="E54" s="28">
        <v>1060.1990000000001</v>
      </c>
      <c r="F54" s="28">
        <v>1138.73</v>
      </c>
      <c r="G54" s="28">
        <v>1644.902</v>
      </c>
      <c r="H54" s="28">
        <v>1273.5150000000001</v>
      </c>
      <c r="I54" s="28">
        <v>1245.5350000000001</v>
      </c>
      <c r="J54" s="28">
        <v>1116.066</v>
      </c>
      <c r="K54" s="28">
        <v>1865.0889999999999</v>
      </c>
      <c r="L54" s="28">
        <v>2153.9929999999999</v>
      </c>
      <c r="M54" s="28">
        <v>2329.2750000000001</v>
      </c>
      <c r="N54" s="28">
        <v>1742.5060000000001</v>
      </c>
      <c r="O54" s="28">
        <v>1858.2349999999999</v>
      </c>
      <c r="P54" s="28">
        <v>1262.1120000000001</v>
      </c>
      <c r="Q54" s="28">
        <v>1340.7049999999999</v>
      </c>
      <c r="R54" s="28">
        <v>1243</v>
      </c>
      <c r="S54" s="28">
        <v>1128.3969999999999</v>
      </c>
      <c r="T54" s="28">
        <v>1817.501</v>
      </c>
      <c r="U54" s="28">
        <v>1586.18</v>
      </c>
      <c r="V54" s="28">
        <v>2419.7199999999998</v>
      </c>
      <c r="W54" s="28">
        <v>1474.075</v>
      </c>
      <c r="X54" s="28">
        <v>1223.8230000000001</v>
      </c>
      <c r="Y54" s="28">
        <v>1375.143</v>
      </c>
      <c r="Z54" s="28">
        <v>1014.109</v>
      </c>
      <c r="AA54" s="28">
        <v>680.07100000000003</v>
      </c>
      <c r="AB54" s="28">
        <v>938.42200000000003</v>
      </c>
      <c r="AC54" s="28">
        <v>812.51900000000001</v>
      </c>
      <c r="AD54" s="28">
        <v>1078.8989999999999</v>
      </c>
      <c r="AE54" s="28">
        <v>2664.2179999999998</v>
      </c>
      <c r="AF54" s="28">
        <v>1570.1130000000001</v>
      </c>
      <c r="AG54" s="29">
        <v>3099.4989999999998</v>
      </c>
    </row>
    <row r="55" spans="2:33" s="28" customFormat="1" ht="12" x14ac:dyDescent="0.25">
      <c r="B55" s="34" t="s">
        <v>98</v>
      </c>
      <c r="C55" s="35" t="s">
        <v>105</v>
      </c>
      <c r="D55" s="36">
        <v>41</v>
      </c>
      <c r="E55" s="28">
        <v>672.90499999999997</v>
      </c>
      <c r="F55" s="28">
        <v>651.85299999999995</v>
      </c>
      <c r="G55" s="28">
        <v>703.19399999999996</v>
      </c>
      <c r="H55" s="28">
        <v>1461.547</v>
      </c>
      <c r="I55" s="28">
        <v>1163.2090000000001</v>
      </c>
      <c r="J55" s="28">
        <v>875.34100000000001</v>
      </c>
      <c r="K55" s="28">
        <v>1366.4649999999999</v>
      </c>
      <c r="L55" s="28">
        <v>1165.336</v>
      </c>
      <c r="M55" s="28">
        <v>1148.93</v>
      </c>
      <c r="N55" s="28">
        <v>1481.904</v>
      </c>
      <c r="O55" s="28">
        <v>1493.884</v>
      </c>
      <c r="P55" s="28">
        <v>935.572</v>
      </c>
      <c r="Q55" s="28">
        <v>910.41300000000001</v>
      </c>
      <c r="R55" s="28">
        <v>2060.3359999999998</v>
      </c>
      <c r="S55" s="28">
        <v>1014.619</v>
      </c>
      <c r="T55" s="28">
        <v>3265.4229999999998</v>
      </c>
      <c r="U55" s="28">
        <v>1574.6489999999999</v>
      </c>
      <c r="V55" s="28">
        <v>1722.7539999999999</v>
      </c>
      <c r="W55" s="28">
        <v>1650.4159999999999</v>
      </c>
      <c r="X55" s="28">
        <v>7025.8220000000001</v>
      </c>
      <c r="Y55" s="28">
        <v>3417.556</v>
      </c>
      <c r="Z55" s="28">
        <v>776.91200000000003</v>
      </c>
      <c r="AA55" s="28">
        <v>4974.8720000000003</v>
      </c>
      <c r="AB55" s="28">
        <v>2308.433</v>
      </c>
      <c r="AC55" s="28">
        <v>2283.1590000000001</v>
      </c>
      <c r="AD55" s="28">
        <v>4137.2449999999999</v>
      </c>
      <c r="AE55" s="28">
        <v>2619.8380000000002</v>
      </c>
      <c r="AF55" s="28">
        <v>3155.1779999999999</v>
      </c>
      <c r="AG55" s="29">
        <v>3459.087</v>
      </c>
    </row>
    <row r="56" spans="2:33" s="44" customFormat="1" ht="11.5" x14ac:dyDescent="0.25">
      <c r="B56" s="39" t="s">
        <v>98</v>
      </c>
      <c r="C56" s="40" t="s">
        <v>82</v>
      </c>
      <c r="D56" s="41"/>
      <c r="E56" s="42" t="s">
        <v>50</v>
      </c>
      <c r="F56" s="42" t="s">
        <v>50</v>
      </c>
      <c r="G56" s="42" t="s">
        <v>50</v>
      </c>
      <c r="H56" s="42" t="s">
        <v>50</v>
      </c>
      <c r="I56" s="42" t="s">
        <v>50</v>
      </c>
      <c r="J56" s="42" t="s">
        <v>50</v>
      </c>
      <c r="K56" s="42" t="s">
        <v>50</v>
      </c>
      <c r="L56" s="42" t="s">
        <v>50</v>
      </c>
      <c r="M56" s="42" t="s">
        <v>50</v>
      </c>
      <c r="N56" s="42" t="s">
        <v>50</v>
      </c>
      <c r="O56" s="42" t="s">
        <v>50</v>
      </c>
      <c r="P56" s="42" t="s">
        <v>50</v>
      </c>
      <c r="Q56" s="42" t="s">
        <v>50</v>
      </c>
      <c r="R56" s="42" t="s">
        <v>50</v>
      </c>
      <c r="S56" s="42" t="s">
        <v>50</v>
      </c>
      <c r="T56" s="42" t="s">
        <v>50</v>
      </c>
      <c r="U56" s="42" t="s">
        <v>50</v>
      </c>
      <c r="V56" s="42" t="s">
        <v>50</v>
      </c>
      <c r="W56" s="42" t="s">
        <v>50</v>
      </c>
      <c r="X56" s="42" t="s">
        <v>50</v>
      </c>
      <c r="Y56" s="42" t="s">
        <v>50</v>
      </c>
      <c r="Z56" s="42" t="s">
        <v>50</v>
      </c>
      <c r="AA56" s="42" t="s">
        <v>50</v>
      </c>
      <c r="AB56" s="42" t="s">
        <v>50</v>
      </c>
      <c r="AC56" s="42" t="s">
        <v>50</v>
      </c>
      <c r="AD56" s="42" t="s">
        <v>50</v>
      </c>
      <c r="AE56" s="42" t="s">
        <v>50</v>
      </c>
      <c r="AF56" s="42" t="s">
        <v>50</v>
      </c>
      <c r="AG56" s="43" t="s">
        <v>50</v>
      </c>
    </row>
    <row r="57" spans="2:33" s="44" customFormat="1" ht="11.5" x14ac:dyDescent="0.25">
      <c r="B57" s="39" t="s">
        <v>98</v>
      </c>
      <c r="C57" s="40" t="s">
        <v>83</v>
      </c>
      <c r="D57" s="41"/>
      <c r="E57" s="42" t="s">
        <v>50</v>
      </c>
      <c r="F57" s="42" t="s">
        <v>50</v>
      </c>
      <c r="G57" s="42" t="s">
        <v>50</v>
      </c>
      <c r="H57" s="42" t="s">
        <v>50</v>
      </c>
      <c r="I57" s="42" t="s">
        <v>50</v>
      </c>
      <c r="J57" s="42" t="s">
        <v>50</v>
      </c>
      <c r="K57" s="42" t="s">
        <v>50</v>
      </c>
      <c r="L57" s="42" t="s">
        <v>50</v>
      </c>
      <c r="M57" s="42" t="s">
        <v>50</v>
      </c>
      <c r="N57" s="42" t="s">
        <v>50</v>
      </c>
      <c r="O57" s="42" t="s">
        <v>50</v>
      </c>
      <c r="P57" s="42" t="s">
        <v>50</v>
      </c>
      <c r="Q57" s="42" t="s">
        <v>50</v>
      </c>
      <c r="R57" s="42" t="s">
        <v>50</v>
      </c>
      <c r="S57" s="42" t="s">
        <v>50</v>
      </c>
      <c r="T57" s="42" t="s">
        <v>50</v>
      </c>
      <c r="U57" s="42" t="s">
        <v>50</v>
      </c>
      <c r="V57" s="42" t="s">
        <v>50</v>
      </c>
      <c r="W57" s="42" t="s">
        <v>50</v>
      </c>
      <c r="X57" s="42" t="s">
        <v>50</v>
      </c>
      <c r="Y57" s="42" t="s">
        <v>50</v>
      </c>
      <c r="Z57" s="42" t="s">
        <v>50</v>
      </c>
      <c r="AA57" s="42" t="s">
        <v>50</v>
      </c>
      <c r="AB57" s="42" t="s">
        <v>50</v>
      </c>
      <c r="AC57" s="42" t="s">
        <v>50</v>
      </c>
      <c r="AD57" s="42" t="s">
        <v>50</v>
      </c>
      <c r="AE57" s="42" t="s">
        <v>50</v>
      </c>
      <c r="AF57" s="42" t="s">
        <v>50</v>
      </c>
      <c r="AG57" s="43" t="s">
        <v>50</v>
      </c>
    </row>
    <row r="58" spans="2:33" s="44" customFormat="1" ht="11.5" x14ac:dyDescent="0.25">
      <c r="B58" s="39" t="s">
        <v>98</v>
      </c>
      <c r="C58" s="40" t="s">
        <v>84</v>
      </c>
      <c r="D58" s="41"/>
      <c r="E58" s="42" t="s">
        <v>50</v>
      </c>
      <c r="F58" s="42" t="s">
        <v>50</v>
      </c>
      <c r="G58" s="42" t="s">
        <v>50</v>
      </c>
      <c r="H58" s="42" t="s">
        <v>50</v>
      </c>
      <c r="I58" s="42" t="s">
        <v>50</v>
      </c>
      <c r="J58" s="42" t="s">
        <v>50</v>
      </c>
      <c r="K58" s="42" t="s">
        <v>50</v>
      </c>
      <c r="L58" s="42" t="s">
        <v>50</v>
      </c>
      <c r="M58" s="42" t="s">
        <v>50</v>
      </c>
      <c r="N58" s="42" t="s">
        <v>50</v>
      </c>
      <c r="O58" s="42" t="s">
        <v>50</v>
      </c>
      <c r="P58" s="42" t="s">
        <v>50</v>
      </c>
      <c r="Q58" s="42" t="s">
        <v>50</v>
      </c>
      <c r="R58" s="42" t="s">
        <v>50</v>
      </c>
      <c r="S58" s="42" t="s">
        <v>50</v>
      </c>
      <c r="T58" s="42" t="s">
        <v>50</v>
      </c>
      <c r="U58" s="42" t="s">
        <v>50</v>
      </c>
      <c r="V58" s="42" t="s">
        <v>50</v>
      </c>
      <c r="W58" s="42" t="s">
        <v>50</v>
      </c>
      <c r="X58" s="42" t="s">
        <v>50</v>
      </c>
      <c r="Y58" s="42" t="s">
        <v>50</v>
      </c>
      <c r="Z58" s="42" t="s">
        <v>50</v>
      </c>
      <c r="AA58" s="42" t="s">
        <v>50</v>
      </c>
      <c r="AB58" s="42" t="s">
        <v>50</v>
      </c>
      <c r="AC58" s="42" t="s">
        <v>50</v>
      </c>
      <c r="AD58" s="42" t="s">
        <v>50</v>
      </c>
      <c r="AE58" s="42" t="s">
        <v>50</v>
      </c>
      <c r="AF58" s="42" t="s">
        <v>50</v>
      </c>
      <c r="AG58" s="43" t="s">
        <v>50</v>
      </c>
    </row>
    <row r="59" spans="2:33" s="28" customFormat="1" ht="10.5" x14ac:dyDescent="0.25">
      <c r="B59" s="34" t="s">
        <v>106</v>
      </c>
      <c r="C59" s="35" t="s">
        <v>107</v>
      </c>
      <c r="D59" s="36" t="s">
        <v>108</v>
      </c>
      <c r="E59" s="22">
        <f>+E60+E61</f>
        <v>3927.5789999999997</v>
      </c>
      <c r="F59" s="22">
        <f t="shared" ref="F59:AG59" si="14">+F60+F61</f>
        <v>4597.0320000000002</v>
      </c>
      <c r="G59" s="22">
        <f t="shared" si="14"/>
        <v>5703.4489999999996</v>
      </c>
      <c r="H59" s="22">
        <f t="shared" si="14"/>
        <v>5685.4079999999994</v>
      </c>
      <c r="I59" s="22">
        <f t="shared" si="14"/>
        <v>5907.7670000000007</v>
      </c>
      <c r="J59" s="22">
        <f t="shared" si="14"/>
        <v>5921.125</v>
      </c>
      <c r="K59" s="22">
        <f t="shared" si="14"/>
        <v>6838.2619999999997</v>
      </c>
      <c r="L59" s="22">
        <f t="shared" si="14"/>
        <v>6572.598</v>
      </c>
      <c r="M59" s="22">
        <f t="shared" si="14"/>
        <v>6401.2259999999997</v>
      </c>
      <c r="N59" s="22">
        <f t="shared" si="14"/>
        <v>6764.0360000000001</v>
      </c>
      <c r="O59" s="22">
        <f t="shared" si="14"/>
        <v>6475.9080000000004</v>
      </c>
      <c r="P59" s="22">
        <f t="shared" si="14"/>
        <v>5585.5339999999997</v>
      </c>
      <c r="Q59" s="22">
        <f t="shared" si="14"/>
        <v>5651.5169999999998</v>
      </c>
      <c r="R59" s="22">
        <f t="shared" si="14"/>
        <v>6660.2490000000007</v>
      </c>
      <c r="S59" s="22">
        <f t="shared" si="14"/>
        <v>7217.7520000000004</v>
      </c>
      <c r="T59" s="22">
        <f t="shared" si="14"/>
        <v>9485.3790000000008</v>
      </c>
      <c r="U59" s="22">
        <f t="shared" si="14"/>
        <v>6120.5839999999998</v>
      </c>
      <c r="V59" s="22">
        <f t="shared" si="14"/>
        <v>4303.817</v>
      </c>
      <c r="W59" s="22">
        <f t="shared" si="14"/>
        <v>3763.2190000000001</v>
      </c>
      <c r="X59" s="22">
        <f t="shared" si="14"/>
        <v>3449.2689999999998</v>
      </c>
      <c r="Y59" s="22">
        <f t="shared" si="14"/>
        <v>4142.4949999999999</v>
      </c>
      <c r="Z59" s="22">
        <f t="shared" si="14"/>
        <v>2879.2849999999999</v>
      </c>
      <c r="AA59" s="22">
        <f t="shared" si="14"/>
        <v>3496.6170000000002</v>
      </c>
      <c r="AB59" s="22">
        <f t="shared" si="14"/>
        <v>3824.8919999999998</v>
      </c>
      <c r="AC59" s="22">
        <f t="shared" si="14"/>
        <v>3981.7910000000002</v>
      </c>
      <c r="AD59" s="22">
        <f t="shared" si="14"/>
        <v>4786.8890000000001</v>
      </c>
      <c r="AE59" s="22">
        <f t="shared" si="14"/>
        <v>5640.7460000000001</v>
      </c>
      <c r="AF59" s="22">
        <f t="shared" si="14"/>
        <v>5864.8249999999998</v>
      </c>
      <c r="AG59" s="31">
        <f t="shared" si="14"/>
        <v>7049.5469999999996</v>
      </c>
    </row>
    <row r="60" spans="2:33" s="28" customFormat="1" x14ac:dyDescent="0.25">
      <c r="B60" s="37" t="s">
        <v>109</v>
      </c>
      <c r="C60" s="38" t="s">
        <v>110</v>
      </c>
      <c r="D60" s="36">
        <v>43</v>
      </c>
      <c r="E60" s="28">
        <v>3924.8649999999998</v>
      </c>
      <c r="F60" s="28">
        <v>4593.9470000000001</v>
      </c>
      <c r="G60" s="28">
        <v>5699.5169999999998</v>
      </c>
      <c r="H60" s="28">
        <v>5681.1059999999998</v>
      </c>
      <c r="I60" s="28">
        <v>5903.7160000000003</v>
      </c>
      <c r="J60" s="28">
        <v>5916.6980000000003</v>
      </c>
      <c r="K60" s="28">
        <v>6833.723</v>
      </c>
      <c r="L60" s="28">
        <v>6568.6009999999997</v>
      </c>
      <c r="M60" s="28">
        <v>6392.5249999999996</v>
      </c>
      <c r="N60" s="28">
        <v>6755.107</v>
      </c>
      <c r="O60" s="28">
        <v>6468.049</v>
      </c>
      <c r="P60" s="28">
        <v>5579.6729999999998</v>
      </c>
      <c r="Q60" s="28">
        <v>5644.674</v>
      </c>
      <c r="R60" s="28">
        <v>6650.7430000000004</v>
      </c>
      <c r="S60" s="28">
        <v>7205.4830000000002</v>
      </c>
      <c r="T60" s="28">
        <v>9478.7340000000004</v>
      </c>
      <c r="U60" s="28">
        <v>6139.7640000000001</v>
      </c>
      <c r="V60" s="28">
        <v>4158.6450000000004</v>
      </c>
      <c r="W60" s="28">
        <v>3721.1990000000001</v>
      </c>
      <c r="X60" s="28">
        <v>3449.2849999999999</v>
      </c>
      <c r="Y60" s="28">
        <v>4042.64</v>
      </c>
      <c r="Z60" s="28">
        <v>2890.0070000000001</v>
      </c>
      <c r="AA60" s="28">
        <v>3497.3270000000002</v>
      </c>
      <c r="AB60" s="28">
        <v>3797.1729999999998</v>
      </c>
      <c r="AC60" s="28">
        <v>3962.058</v>
      </c>
      <c r="AD60" s="28">
        <v>4645.3630000000003</v>
      </c>
      <c r="AE60" s="28">
        <v>5589.308</v>
      </c>
      <c r="AF60" s="28">
        <v>5806.5119999999997</v>
      </c>
      <c r="AG60" s="29">
        <v>6952.6769999999997</v>
      </c>
    </row>
    <row r="61" spans="2:33" s="28" customFormat="1" x14ac:dyDescent="0.25">
      <c r="B61" s="37" t="s">
        <v>111</v>
      </c>
      <c r="C61" s="50" t="s">
        <v>112</v>
      </c>
      <c r="D61" s="36">
        <v>44</v>
      </c>
      <c r="E61" s="28">
        <v>2.714</v>
      </c>
      <c r="F61" s="28">
        <v>3.085</v>
      </c>
      <c r="G61" s="28">
        <v>3.9319999999999999</v>
      </c>
      <c r="H61" s="28">
        <v>4.3019999999999996</v>
      </c>
      <c r="I61" s="28">
        <v>4.0510000000000002</v>
      </c>
      <c r="J61" s="28">
        <v>4.4269999999999996</v>
      </c>
      <c r="K61" s="28">
        <v>4.5389999999999997</v>
      </c>
      <c r="L61" s="28">
        <v>3.9969999999999999</v>
      </c>
      <c r="M61" s="28">
        <v>8.7010000000000005</v>
      </c>
      <c r="N61" s="28">
        <v>8.9290000000000003</v>
      </c>
      <c r="O61" s="28">
        <v>7.859</v>
      </c>
      <c r="P61" s="28">
        <v>5.8609999999999998</v>
      </c>
      <c r="Q61" s="28">
        <v>6.843</v>
      </c>
      <c r="R61" s="28">
        <v>9.5060000000000002</v>
      </c>
      <c r="S61" s="28">
        <v>12.269</v>
      </c>
      <c r="T61" s="28">
        <v>6.6449999999999996</v>
      </c>
      <c r="U61" s="28">
        <v>-19.18</v>
      </c>
      <c r="V61" s="28">
        <v>145.172</v>
      </c>
      <c r="W61" s="28">
        <v>42.02</v>
      </c>
      <c r="X61" s="28">
        <v>-1.6E-2</v>
      </c>
      <c r="Y61" s="28">
        <v>99.855000000000004</v>
      </c>
      <c r="Z61" s="28">
        <v>-10.722</v>
      </c>
      <c r="AA61" s="28">
        <v>-0.71</v>
      </c>
      <c r="AB61" s="28">
        <v>27.719000000000001</v>
      </c>
      <c r="AC61" s="28">
        <v>19.733000000000001</v>
      </c>
      <c r="AD61" s="28">
        <v>141.52600000000001</v>
      </c>
      <c r="AE61" s="28">
        <v>51.438000000000002</v>
      </c>
      <c r="AF61" s="28">
        <v>58.313000000000002</v>
      </c>
      <c r="AG61" s="29">
        <v>96.87</v>
      </c>
    </row>
    <row r="62" spans="2:33" s="28" customFormat="1" x14ac:dyDescent="0.25">
      <c r="B62" s="34" t="s">
        <v>113</v>
      </c>
      <c r="C62" s="50" t="s">
        <v>114</v>
      </c>
      <c r="D62" s="36">
        <v>45</v>
      </c>
      <c r="E62" s="28">
        <v>28.681999999999999</v>
      </c>
      <c r="F62" s="28">
        <v>96.43</v>
      </c>
      <c r="G62" s="28">
        <v>48.917999999999999</v>
      </c>
      <c r="H62" s="28">
        <v>88.147999999999996</v>
      </c>
      <c r="I62" s="28">
        <v>48.448999999999998</v>
      </c>
      <c r="J62" s="28">
        <v>-237.86699999999999</v>
      </c>
      <c r="K62" s="28">
        <v>4.548</v>
      </c>
      <c r="L62" s="28">
        <v>-641.96199999999999</v>
      </c>
      <c r="M62" s="28">
        <v>50.231000000000002</v>
      </c>
      <c r="N62" s="28">
        <v>317.21600000000001</v>
      </c>
      <c r="O62" s="28">
        <v>29.959</v>
      </c>
      <c r="P62" s="28">
        <v>149.80500000000001</v>
      </c>
      <c r="Q62" s="28">
        <v>-71.022999999999996</v>
      </c>
      <c r="R62" s="28">
        <v>-1584.829</v>
      </c>
      <c r="S62" s="28">
        <v>233.49700000000001</v>
      </c>
      <c r="T62" s="28">
        <v>128.80099999999999</v>
      </c>
      <c r="U62" s="28">
        <v>-2.72</v>
      </c>
      <c r="V62" s="28">
        <v>9.3360000000000003</v>
      </c>
      <c r="W62" s="28">
        <v>104.901</v>
      </c>
      <c r="X62" s="28">
        <v>81.144999999999996</v>
      </c>
      <c r="Y62" s="28">
        <v>83.313999999999993</v>
      </c>
      <c r="Z62" s="28">
        <v>19.439</v>
      </c>
      <c r="AA62" s="28">
        <v>-11.329000000000001</v>
      </c>
      <c r="AB62" s="28">
        <v>33.659999999999997</v>
      </c>
      <c r="AC62" s="28">
        <v>-197.42</v>
      </c>
      <c r="AD62" s="28">
        <v>-0.52200000000000002</v>
      </c>
      <c r="AE62" s="28">
        <v>-24.298999999999999</v>
      </c>
      <c r="AF62" s="28">
        <v>-7.5990000000000002</v>
      </c>
      <c r="AG62" s="29">
        <v>-18.097999999999999</v>
      </c>
    </row>
    <row r="63" spans="2:33" s="28" customFormat="1" ht="20" x14ac:dyDescent="0.25">
      <c r="B63" s="37" t="s">
        <v>115</v>
      </c>
      <c r="C63" s="50" t="s">
        <v>116</v>
      </c>
      <c r="D63" s="36" t="s">
        <v>117</v>
      </c>
      <c r="E63" s="22">
        <f>+E59+E62</f>
        <v>3956.2609999999995</v>
      </c>
      <c r="F63" s="22">
        <f t="shared" ref="F63:AG63" si="15">+F59+F62</f>
        <v>4693.4620000000004</v>
      </c>
      <c r="G63" s="22">
        <f t="shared" si="15"/>
        <v>5752.3669999999993</v>
      </c>
      <c r="H63" s="22">
        <f t="shared" si="15"/>
        <v>5773.5559999999996</v>
      </c>
      <c r="I63" s="22">
        <f t="shared" si="15"/>
        <v>5956.2160000000003</v>
      </c>
      <c r="J63" s="22">
        <f t="shared" si="15"/>
        <v>5683.2579999999998</v>
      </c>
      <c r="K63" s="22">
        <f t="shared" si="15"/>
        <v>6842.8099999999995</v>
      </c>
      <c r="L63" s="22">
        <f t="shared" si="15"/>
        <v>5930.6360000000004</v>
      </c>
      <c r="M63" s="22">
        <f t="shared" si="15"/>
        <v>6451.4569999999994</v>
      </c>
      <c r="N63" s="22">
        <f t="shared" si="15"/>
        <v>7081.2520000000004</v>
      </c>
      <c r="O63" s="22">
        <f t="shared" si="15"/>
        <v>6505.8670000000002</v>
      </c>
      <c r="P63" s="22">
        <f t="shared" si="15"/>
        <v>5735.3389999999999</v>
      </c>
      <c r="Q63" s="22">
        <f t="shared" si="15"/>
        <v>5580.4939999999997</v>
      </c>
      <c r="R63" s="22">
        <f t="shared" si="15"/>
        <v>5075.420000000001</v>
      </c>
      <c r="S63" s="22">
        <f t="shared" si="15"/>
        <v>7451.2490000000007</v>
      </c>
      <c r="T63" s="22">
        <f t="shared" si="15"/>
        <v>9614.18</v>
      </c>
      <c r="U63" s="22">
        <f t="shared" si="15"/>
        <v>6117.8639999999996</v>
      </c>
      <c r="V63" s="22">
        <f t="shared" si="15"/>
        <v>4313.1530000000002</v>
      </c>
      <c r="W63" s="22">
        <f t="shared" si="15"/>
        <v>3868.12</v>
      </c>
      <c r="X63" s="22">
        <f t="shared" si="15"/>
        <v>3530.4139999999998</v>
      </c>
      <c r="Y63" s="22">
        <f t="shared" si="15"/>
        <v>4225.8090000000002</v>
      </c>
      <c r="Z63" s="22">
        <f t="shared" si="15"/>
        <v>2898.7239999999997</v>
      </c>
      <c r="AA63" s="22">
        <f t="shared" si="15"/>
        <v>3485.288</v>
      </c>
      <c r="AB63" s="22">
        <f t="shared" si="15"/>
        <v>3858.5519999999997</v>
      </c>
      <c r="AC63" s="22">
        <f t="shared" si="15"/>
        <v>3784.3710000000001</v>
      </c>
      <c r="AD63" s="22">
        <f t="shared" si="15"/>
        <v>4786.3670000000002</v>
      </c>
      <c r="AE63" s="22">
        <f t="shared" si="15"/>
        <v>5616.4470000000001</v>
      </c>
      <c r="AF63" s="22">
        <f t="shared" si="15"/>
        <v>5857.2259999999997</v>
      </c>
      <c r="AG63" s="31">
        <f t="shared" si="15"/>
        <v>7031.4489999999996</v>
      </c>
    </row>
    <row r="64" spans="2:33" s="22" customFormat="1" ht="10.5" x14ac:dyDescent="0.25">
      <c r="B64" s="51" t="s">
        <v>118</v>
      </c>
      <c r="C64" s="52" t="s">
        <v>119</v>
      </c>
      <c r="D64" s="49" t="s">
        <v>120</v>
      </c>
      <c r="E64" s="53">
        <f>+E50+E52-E55-E63</f>
        <v>-4610.5019999999995</v>
      </c>
      <c r="F64" s="53">
        <f t="shared" ref="F64:AG64" si="16">+F50+F52-F55-F63</f>
        <v>-4470.0560000000005</v>
      </c>
      <c r="G64" s="53">
        <f t="shared" si="16"/>
        <v>-3791.9799999999991</v>
      </c>
      <c r="H64" s="53">
        <f t="shared" si="16"/>
        <v>-4885.6759999999995</v>
      </c>
      <c r="I64" s="53">
        <f t="shared" si="16"/>
        <v>-3625.7700000000004</v>
      </c>
      <c r="J64" s="53">
        <f t="shared" si="16"/>
        <v>-4072.1599999999994</v>
      </c>
      <c r="K64" s="53">
        <f t="shared" si="16"/>
        <v>-6437.7959999999994</v>
      </c>
      <c r="L64" s="53">
        <f t="shared" si="16"/>
        <v>-4686.5660000000007</v>
      </c>
      <c r="M64" s="53">
        <f t="shared" si="16"/>
        <v>-8325.0399999999991</v>
      </c>
      <c r="N64" s="53">
        <f t="shared" si="16"/>
        <v>-9442.8359999999993</v>
      </c>
      <c r="O64" s="53">
        <f t="shared" si="16"/>
        <v>-9719.2939999999999</v>
      </c>
      <c r="P64" s="53">
        <f t="shared" si="16"/>
        <v>-6928.08</v>
      </c>
      <c r="Q64" s="53">
        <f t="shared" si="16"/>
        <v>-5045.2280000000001</v>
      </c>
      <c r="R64" s="53">
        <f t="shared" si="16"/>
        <v>-6825.1060000000007</v>
      </c>
      <c r="S64" s="53">
        <f t="shared" si="16"/>
        <v>-17321.028000000002</v>
      </c>
      <c r="T64" s="53">
        <f t="shared" si="16"/>
        <v>-20537.134999999998</v>
      </c>
      <c r="U64" s="53">
        <f t="shared" si="16"/>
        <v>-13624.044999999998</v>
      </c>
      <c r="V64" s="53">
        <f t="shared" si="16"/>
        <v>-10453.473000000002</v>
      </c>
      <c r="W64" s="53">
        <f t="shared" si="16"/>
        <v>-8898.2890000000007</v>
      </c>
      <c r="X64" s="53">
        <f t="shared" si="16"/>
        <v>-12751.535</v>
      </c>
      <c r="Y64" s="53">
        <f t="shared" si="16"/>
        <v>-8025.9859999999999</v>
      </c>
      <c r="Z64" s="53">
        <f t="shared" si="16"/>
        <v>-3622.0609999999997</v>
      </c>
      <c r="AA64" s="53">
        <f t="shared" si="16"/>
        <v>-5869.5570000000007</v>
      </c>
      <c r="AB64" s="53">
        <f t="shared" si="16"/>
        <v>-872.82499999999982</v>
      </c>
      <c r="AC64" s="53">
        <f t="shared" si="16"/>
        <v>248.99299999999994</v>
      </c>
      <c r="AD64" s="53">
        <f t="shared" si="16"/>
        <v>-11563.868</v>
      </c>
      <c r="AE64" s="53">
        <f t="shared" si="16"/>
        <v>-6117.0490000000009</v>
      </c>
      <c r="AF64" s="53">
        <f t="shared" si="16"/>
        <v>-757.27199999999812</v>
      </c>
      <c r="AG64" s="54">
        <f t="shared" si="16"/>
        <v>3246.7920000000004</v>
      </c>
    </row>
    <row r="65" spans="2:33" s="22" customFormat="1" ht="27" customHeight="1" x14ac:dyDescent="0.25">
      <c r="B65" s="55" t="s">
        <v>121</v>
      </c>
      <c r="C65" s="56" t="s">
        <v>122</v>
      </c>
      <c r="D65" s="49" t="s">
        <v>123</v>
      </c>
      <c r="E65" s="53">
        <f>+E15+E19+E20+E25+E26+E39+E42+E43+E49+E55+E63</f>
        <v>37951.223999999995</v>
      </c>
      <c r="F65" s="53">
        <f t="shared" ref="F65:AF65" si="17">+F15+F19+F20+F25+F26+F39+F42+F43+F49+F55+F63</f>
        <v>40711.915000000001</v>
      </c>
      <c r="G65" s="53">
        <f t="shared" si="17"/>
        <v>43448.783000000003</v>
      </c>
      <c r="H65" s="53">
        <f t="shared" si="17"/>
        <v>47525.428999999996</v>
      </c>
      <c r="I65" s="53">
        <f t="shared" si="17"/>
        <v>50922.13700000001</v>
      </c>
      <c r="J65" s="53">
        <f t="shared" si="17"/>
        <v>54774.562999999995</v>
      </c>
      <c r="K65" s="53">
        <f t="shared" si="17"/>
        <v>59914.775999999991</v>
      </c>
      <c r="L65" s="53">
        <f t="shared" si="17"/>
        <v>62352.936000000002</v>
      </c>
      <c r="M65" s="53">
        <f t="shared" si="17"/>
        <v>66351.569999999992</v>
      </c>
      <c r="N65" s="53">
        <f t="shared" si="17"/>
        <v>70448.445999999996</v>
      </c>
      <c r="O65" s="53">
        <f t="shared" si="17"/>
        <v>74171.176999999996</v>
      </c>
      <c r="P65" s="53">
        <f t="shared" si="17"/>
        <v>75219.736000000004</v>
      </c>
      <c r="Q65" s="53">
        <f t="shared" si="17"/>
        <v>78108.614000000001</v>
      </c>
      <c r="R65" s="53">
        <f t="shared" si="17"/>
        <v>81465.785999999993</v>
      </c>
      <c r="S65" s="53">
        <f t="shared" si="17"/>
        <v>88159.877000000022</v>
      </c>
      <c r="T65" s="53">
        <f t="shared" si="17"/>
        <v>93324.456000000006</v>
      </c>
      <c r="U65" s="53">
        <f t="shared" si="17"/>
        <v>88207.53</v>
      </c>
      <c r="V65" s="53">
        <f t="shared" si="17"/>
        <v>82304.159</v>
      </c>
      <c r="W65" s="53">
        <f t="shared" si="17"/>
        <v>85264.144</v>
      </c>
      <c r="X65" s="53">
        <f t="shared" si="17"/>
        <v>89548.642999999996</v>
      </c>
      <c r="Y65" s="53">
        <f t="shared" si="17"/>
        <v>86677.403999999995</v>
      </c>
      <c r="Z65" s="53">
        <f t="shared" si="17"/>
        <v>83621.048999999999</v>
      </c>
      <c r="AA65" s="53">
        <f t="shared" si="17"/>
        <v>88929.037000000011</v>
      </c>
      <c r="AB65" s="53">
        <f t="shared" si="17"/>
        <v>88725.86</v>
      </c>
      <c r="AC65" s="53">
        <f t="shared" si="17"/>
        <v>91117.18</v>
      </c>
      <c r="AD65" s="53">
        <f t="shared" si="17"/>
        <v>98753.543999999994</v>
      </c>
      <c r="AE65" s="53">
        <f t="shared" si="17"/>
        <v>102495.06000000001</v>
      </c>
      <c r="AF65" s="53">
        <f t="shared" si="17"/>
        <v>107033.577</v>
      </c>
      <c r="AG65" s="57">
        <f>+AG15+AG19+AG20+AG25+AG26+AG39+AG42+AG43+AG49+AG55+AG63</f>
        <v>113361.72199999999</v>
      </c>
    </row>
    <row r="66" spans="2:33" s="22" customFormat="1" ht="27" customHeight="1" thickBot="1" x14ac:dyDescent="0.3">
      <c r="B66" s="58" t="s">
        <v>124</v>
      </c>
      <c r="C66" s="59" t="s">
        <v>125</v>
      </c>
      <c r="D66" s="60" t="s">
        <v>126</v>
      </c>
      <c r="E66" s="61">
        <f>+E14+E21++E23+E24+E33+E34+E38+E52</f>
        <v>33340.722000000002</v>
      </c>
      <c r="F66" s="61">
        <f t="shared" ref="F66:AF66" si="18">+F14+F21++F23+F24+F33+F34+F38+F52</f>
        <v>36241.859000000004</v>
      </c>
      <c r="G66" s="61">
        <f t="shared" si="18"/>
        <v>39656.803</v>
      </c>
      <c r="H66" s="61">
        <f t="shared" si="18"/>
        <v>42639.753000000004</v>
      </c>
      <c r="I66" s="61">
        <f t="shared" si="18"/>
        <v>47296.366999999998</v>
      </c>
      <c r="J66" s="61">
        <f t="shared" si="18"/>
        <v>50702.403000000006</v>
      </c>
      <c r="K66" s="61">
        <f t="shared" si="18"/>
        <v>53476.979999999996</v>
      </c>
      <c r="L66" s="61">
        <f t="shared" si="18"/>
        <v>57666.37</v>
      </c>
      <c r="M66" s="61">
        <f t="shared" si="18"/>
        <v>58026.53</v>
      </c>
      <c r="N66" s="61">
        <f t="shared" si="18"/>
        <v>61005.61</v>
      </c>
      <c r="O66" s="61">
        <f t="shared" si="18"/>
        <v>64451.883000000002</v>
      </c>
      <c r="P66" s="61">
        <f t="shared" si="18"/>
        <v>68291.656000000003</v>
      </c>
      <c r="Q66" s="61">
        <f t="shared" si="18"/>
        <v>73063.386000000013</v>
      </c>
      <c r="R66" s="61">
        <f t="shared" si="18"/>
        <v>74640.679999999993</v>
      </c>
      <c r="S66" s="61">
        <f t="shared" si="18"/>
        <v>70838.849000000002</v>
      </c>
      <c r="T66" s="61">
        <f t="shared" si="18"/>
        <v>72787.320999999996</v>
      </c>
      <c r="U66" s="61">
        <f t="shared" si="18"/>
        <v>74583.485000000001</v>
      </c>
      <c r="V66" s="61">
        <f t="shared" si="18"/>
        <v>71850.685999999987</v>
      </c>
      <c r="W66" s="61">
        <f t="shared" si="18"/>
        <v>76365.854999999996</v>
      </c>
      <c r="X66" s="61">
        <f t="shared" si="18"/>
        <v>76797.107999999993</v>
      </c>
      <c r="Y66" s="61">
        <f t="shared" si="18"/>
        <v>78651.418000000005</v>
      </c>
      <c r="Z66" s="61">
        <f t="shared" si="18"/>
        <v>79998.987999999998</v>
      </c>
      <c r="AA66" s="61">
        <f t="shared" si="18"/>
        <v>83059.48</v>
      </c>
      <c r="AB66" s="61">
        <f t="shared" si="18"/>
        <v>87853.035000000003</v>
      </c>
      <c r="AC66" s="61">
        <f t="shared" si="18"/>
        <v>91366.17300000001</v>
      </c>
      <c r="AD66" s="61">
        <f t="shared" si="18"/>
        <v>87189.675999999992</v>
      </c>
      <c r="AE66" s="61">
        <f t="shared" si="18"/>
        <v>96378.010999999999</v>
      </c>
      <c r="AF66" s="61">
        <f t="shared" si="18"/>
        <v>106276.30500000001</v>
      </c>
      <c r="AG66" s="62">
        <f>+AG14+AG21++AG23+AG24+AG33+AG34+AG38+AG52</f>
        <v>116608.51400000001</v>
      </c>
    </row>
    <row r="67" spans="2:33" ht="10.5" thickTop="1" x14ac:dyDescent="0.25"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2:33" s="1" customFormat="1" x14ac:dyDescent="0.25">
      <c r="B68" s="64" t="s">
        <v>127</v>
      </c>
      <c r="D68" s="2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2:33" s="1" customFormat="1" x14ac:dyDescent="0.25">
      <c r="B69" s="71" t="s">
        <v>128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</row>
  </sheetData>
  <mergeCells count="1">
    <mergeCell ref="B69:AG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8D10B-00A8-4062-BFCA-7119EB52567A}">
  <sheetPr>
    <pageSetUpPr fitToPage="1"/>
  </sheetPr>
  <dimension ref="B1:AG69"/>
  <sheetViews>
    <sheetView showGridLines="0" zoomScaleNormal="100" workbookViewId="0"/>
  </sheetViews>
  <sheetFormatPr defaultColWidth="9.1796875" defaultRowHeight="10" x14ac:dyDescent="0.25"/>
  <cols>
    <col min="1" max="1" width="1.7265625" style="24" customWidth="1"/>
    <col min="2" max="2" width="11.7265625" style="24" customWidth="1"/>
    <col min="3" max="3" width="52.6328125" style="1" customWidth="1"/>
    <col min="4" max="4" width="12.6328125" style="63" customWidth="1"/>
    <col min="5" max="33" width="8.6328125" style="24" customWidth="1"/>
    <col min="34" max="16384" width="9.1796875" style="24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129</v>
      </c>
      <c r="C2" s="4"/>
      <c r="D2" s="5"/>
      <c r="E2" s="6"/>
    </row>
    <row r="3" spans="2:33" s="1" customFormat="1" ht="10.5" x14ac:dyDescent="0.25">
      <c r="B3" s="8" t="s">
        <v>1</v>
      </c>
      <c r="C3" s="9"/>
      <c r="D3" s="10"/>
    </row>
    <row r="4" spans="2:33" s="1" customFormat="1" ht="10.5" x14ac:dyDescent="0.25">
      <c r="B4" s="8"/>
      <c r="C4" s="9"/>
      <c r="D4" s="10"/>
    </row>
    <row r="5" spans="2:33" s="1" customFormat="1" ht="10.5" x14ac:dyDescent="0.25">
      <c r="B5" s="12" t="s">
        <v>2</v>
      </c>
      <c r="C5" s="9"/>
      <c r="D5" s="10"/>
    </row>
    <row r="6" spans="2:33" s="1" customFormat="1" ht="10.5" x14ac:dyDescent="0.25">
      <c r="B6" s="12" t="s">
        <v>3</v>
      </c>
      <c r="C6" s="9"/>
      <c r="D6" s="10"/>
    </row>
    <row r="7" spans="2:33" s="1" customFormat="1" ht="11" thickBot="1" x14ac:dyDescent="0.3">
      <c r="B7" s="12"/>
      <c r="C7" s="9"/>
      <c r="D7" s="10"/>
      <c r="AG7" s="13" t="s">
        <v>4</v>
      </c>
    </row>
    <row r="8" spans="2:33" s="1" customFormat="1" ht="32.25" customHeight="1" thickTop="1" thickBot="1" x14ac:dyDescent="0.3">
      <c r="B8" s="14" t="s">
        <v>5</v>
      </c>
      <c r="C8" s="15" t="s">
        <v>6</v>
      </c>
      <c r="D8" s="16"/>
      <c r="E8" s="17">
        <v>1995</v>
      </c>
      <c r="F8" s="17">
        <v>1996</v>
      </c>
      <c r="G8" s="17">
        <v>1997</v>
      </c>
      <c r="H8" s="17">
        <v>1998</v>
      </c>
      <c r="I8" s="17">
        <v>1999</v>
      </c>
      <c r="J8" s="17">
        <v>2000</v>
      </c>
      <c r="K8" s="17">
        <v>2001</v>
      </c>
      <c r="L8" s="17">
        <v>2002</v>
      </c>
      <c r="M8" s="17">
        <v>2003</v>
      </c>
      <c r="N8" s="17">
        <v>2004</v>
      </c>
      <c r="O8" s="17">
        <v>2005</v>
      </c>
      <c r="P8" s="17">
        <v>2006</v>
      </c>
      <c r="Q8" s="17">
        <v>2007</v>
      </c>
      <c r="R8" s="17">
        <v>2008</v>
      </c>
      <c r="S8" s="17">
        <v>2009</v>
      </c>
      <c r="T8" s="17">
        <v>2010</v>
      </c>
      <c r="U8" s="17">
        <v>2011</v>
      </c>
      <c r="V8" s="17">
        <v>2012</v>
      </c>
      <c r="W8" s="17">
        <v>2013</v>
      </c>
      <c r="X8" s="17">
        <v>2014</v>
      </c>
      <c r="Y8" s="17">
        <v>2015</v>
      </c>
      <c r="Z8" s="17">
        <v>2016</v>
      </c>
      <c r="AA8" s="17">
        <v>2017</v>
      </c>
      <c r="AB8" s="17">
        <v>2018</v>
      </c>
      <c r="AC8" s="17">
        <v>2019</v>
      </c>
      <c r="AD8" s="17">
        <v>2020</v>
      </c>
      <c r="AE8" s="17">
        <v>2021</v>
      </c>
      <c r="AF8" s="17">
        <v>2022</v>
      </c>
      <c r="AG8" s="18">
        <v>2023</v>
      </c>
    </row>
    <row r="9" spans="2:33" ht="11" thickTop="1" x14ac:dyDescent="0.25">
      <c r="B9" s="25" t="s">
        <v>7</v>
      </c>
      <c r="C9" s="30" t="s">
        <v>8</v>
      </c>
      <c r="D9" s="27" t="s">
        <v>9</v>
      </c>
      <c r="E9" s="22">
        <f t="shared" ref="E9:AG9" si="0">+E10+E11</f>
        <v>13474.624</v>
      </c>
      <c r="F9" s="22">
        <f t="shared" si="0"/>
        <v>14271.369999999999</v>
      </c>
      <c r="G9" s="22">
        <f t="shared" si="0"/>
        <v>15470.39</v>
      </c>
      <c r="H9" s="22">
        <f t="shared" si="0"/>
        <v>17113.954999999998</v>
      </c>
      <c r="I9" s="22">
        <f t="shared" si="0"/>
        <v>18592.023000000001</v>
      </c>
      <c r="J9" s="22">
        <f t="shared" si="0"/>
        <v>20858.695</v>
      </c>
      <c r="K9" s="22">
        <f t="shared" si="0"/>
        <v>22081.021000000001</v>
      </c>
      <c r="L9" s="22">
        <f t="shared" si="0"/>
        <v>23304.460000000003</v>
      </c>
      <c r="M9" s="22">
        <f t="shared" si="0"/>
        <v>24230.787000000004</v>
      </c>
      <c r="N9" s="22">
        <f t="shared" si="0"/>
        <v>25446.182999999997</v>
      </c>
      <c r="O9" s="22">
        <f t="shared" si="0"/>
        <v>27104.668000000001</v>
      </c>
      <c r="P9" s="22">
        <f t="shared" si="0"/>
        <v>26952.511999999999</v>
      </c>
      <c r="Q9" s="22">
        <f t="shared" si="0"/>
        <v>27767.224000000002</v>
      </c>
      <c r="R9" s="22">
        <f t="shared" si="0"/>
        <v>28572.613000000001</v>
      </c>
      <c r="S9" s="22">
        <f t="shared" si="0"/>
        <v>30059.728999999999</v>
      </c>
      <c r="T9" s="22">
        <f t="shared" si="0"/>
        <v>29883.209000000003</v>
      </c>
      <c r="U9" s="22">
        <f t="shared" si="0"/>
        <v>28403.253999999997</v>
      </c>
      <c r="V9" s="22">
        <f t="shared" si="0"/>
        <v>25163.625</v>
      </c>
      <c r="W9" s="22">
        <f t="shared" si="0"/>
        <v>26198.843000000001</v>
      </c>
      <c r="X9" s="22">
        <f t="shared" si="0"/>
        <v>26120.144</v>
      </c>
      <c r="Y9" s="22">
        <f t="shared" si="0"/>
        <v>26258.445000000003</v>
      </c>
      <c r="Z9" s="65">
        <f t="shared" si="0"/>
        <v>26888.747000000003</v>
      </c>
      <c r="AA9" s="65">
        <f t="shared" si="0"/>
        <v>27381.182000000001</v>
      </c>
      <c r="AB9" s="65">
        <f t="shared" si="0"/>
        <v>28089.326000000001</v>
      </c>
      <c r="AC9" s="65">
        <f t="shared" si="0"/>
        <v>28956.286</v>
      </c>
      <c r="AD9" s="65">
        <f t="shared" si="0"/>
        <v>29671.407000000003</v>
      </c>
      <c r="AE9" s="65">
        <f t="shared" si="0"/>
        <v>31091.949000000001</v>
      </c>
      <c r="AF9" s="65">
        <f t="shared" si="0"/>
        <v>32656.934000000001</v>
      </c>
      <c r="AG9" s="23">
        <f t="shared" si="0"/>
        <v>34257.650999999998</v>
      </c>
    </row>
    <row r="10" spans="2:33" x14ac:dyDescent="0.25">
      <c r="B10" s="25" t="s">
        <v>10</v>
      </c>
      <c r="C10" s="26" t="s">
        <v>11</v>
      </c>
      <c r="D10" s="27">
        <v>2</v>
      </c>
      <c r="E10" s="28">
        <v>1238.422</v>
      </c>
      <c r="F10" s="28">
        <v>1373.1030000000001</v>
      </c>
      <c r="G10" s="28">
        <v>1492.5630000000001</v>
      </c>
      <c r="H10" s="28">
        <v>1788.164</v>
      </c>
      <c r="I10" s="28">
        <v>2199.355</v>
      </c>
      <c r="J10" s="28">
        <v>2390.2460000000001</v>
      </c>
      <c r="K10" s="28">
        <v>2297.884</v>
      </c>
      <c r="L10" s="28">
        <v>2381.076</v>
      </c>
      <c r="M10" s="28">
        <v>2446.2570000000001</v>
      </c>
      <c r="N10" s="28">
        <v>2561.654</v>
      </c>
      <c r="O10" s="28">
        <v>2506.6089999999999</v>
      </c>
      <c r="P10" s="28">
        <v>2598.424</v>
      </c>
      <c r="Q10" s="28">
        <v>2908.1869999999999</v>
      </c>
      <c r="R10" s="28">
        <v>3305.1280000000002</v>
      </c>
      <c r="S10" s="28">
        <v>3401.8649999999998</v>
      </c>
      <c r="T10" s="28">
        <v>3714.634</v>
      </c>
      <c r="U10" s="28">
        <v>3732.373</v>
      </c>
      <c r="V10" s="28">
        <v>3856.6959999999999</v>
      </c>
      <c r="W10" s="28">
        <v>3884.0169999999998</v>
      </c>
      <c r="X10" s="28">
        <v>3620.7809999999999</v>
      </c>
      <c r="Y10" s="28">
        <v>3620.0050000000001</v>
      </c>
      <c r="Z10" s="28">
        <v>3630.25</v>
      </c>
      <c r="AA10" s="28">
        <v>3744.5819999999999</v>
      </c>
      <c r="AB10" s="28">
        <v>3818.0929999999998</v>
      </c>
      <c r="AC10" s="28">
        <v>3800.33</v>
      </c>
      <c r="AD10" s="28">
        <v>3288.8760000000002</v>
      </c>
      <c r="AE10" s="28">
        <v>3460.7150000000001</v>
      </c>
      <c r="AF10" s="28">
        <v>3940.8629999999998</v>
      </c>
      <c r="AG10" s="29">
        <v>4288.9359999999997</v>
      </c>
    </row>
    <row r="11" spans="2:33" ht="10.5" x14ac:dyDescent="0.25">
      <c r="B11" s="25" t="s">
        <v>12</v>
      </c>
      <c r="C11" s="30" t="s">
        <v>13</v>
      </c>
      <c r="D11" s="27" t="s">
        <v>14</v>
      </c>
      <c r="E11" s="22">
        <f t="shared" ref="E11:AG11" si="1">+E12+E13</f>
        <v>12236.201999999999</v>
      </c>
      <c r="F11" s="22">
        <f t="shared" si="1"/>
        <v>12898.267</v>
      </c>
      <c r="G11" s="22">
        <f t="shared" si="1"/>
        <v>13977.826999999999</v>
      </c>
      <c r="H11" s="22">
        <f t="shared" si="1"/>
        <v>15325.790999999999</v>
      </c>
      <c r="I11" s="22">
        <f t="shared" si="1"/>
        <v>16392.668000000001</v>
      </c>
      <c r="J11" s="22">
        <f t="shared" si="1"/>
        <v>18468.449000000001</v>
      </c>
      <c r="K11" s="22">
        <f t="shared" si="1"/>
        <v>19783.136999999999</v>
      </c>
      <c r="L11" s="22">
        <f t="shared" si="1"/>
        <v>20923.384000000002</v>
      </c>
      <c r="M11" s="22">
        <f t="shared" si="1"/>
        <v>21784.530000000002</v>
      </c>
      <c r="N11" s="22">
        <f t="shared" si="1"/>
        <v>22884.528999999999</v>
      </c>
      <c r="O11" s="22">
        <f t="shared" si="1"/>
        <v>24598.059000000001</v>
      </c>
      <c r="P11" s="22">
        <f t="shared" si="1"/>
        <v>24354.088</v>
      </c>
      <c r="Q11" s="22">
        <f t="shared" si="1"/>
        <v>24859.037</v>
      </c>
      <c r="R11" s="22">
        <f t="shared" si="1"/>
        <v>25267.485000000001</v>
      </c>
      <c r="S11" s="22">
        <f t="shared" si="1"/>
        <v>26657.864000000001</v>
      </c>
      <c r="T11" s="22">
        <f t="shared" si="1"/>
        <v>26168.575000000001</v>
      </c>
      <c r="U11" s="22">
        <f t="shared" si="1"/>
        <v>24670.880999999998</v>
      </c>
      <c r="V11" s="22">
        <f t="shared" si="1"/>
        <v>21306.929</v>
      </c>
      <c r="W11" s="22">
        <f t="shared" si="1"/>
        <v>22314.826000000001</v>
      </c>
      <c r="X11" s="22">
        <f t="shared" si="1"/>
        <v>22499.363000000001</v>
      </c>
      <c r="Y11" s="22">
        <f t="shared" si="1"/>
        <v>22638.440000000002</v>
      </c>
      <c r="Z11" s="22">
        <f t="shared" si="1"/>
        <v>23258.497000000003</v>
      </c>
      <c r="AA11" s="22">
        <f t="shared" si="1"/>
        <v>23636.600000000002</v>
      </c>
      <c r="AB11" s="22">
        <f t="shared" si="1"/>
        <v>24271.233</v>
      </c>
      <c r="AC11" s="22">
        <f t="shared" si="1"/>
        <v>25155.956000000002</v>
      </c>
      <c r="AD11" s="22">
        <f t="shared" si="1"/>
        <v>26382.531000000003</v>
      </c>
      <c r="AE11" s="22">
        <f t="shared" si="1"/>
        <v>27631.234</v>
      </c>
      <c r="AF11" s="22">
        <f t="shared" si="1"/>
        <v>28716.071</v>
      </c>
      <c r="AG11" s="31">
        <f t="shared" si="1"/>
        <v>29968.715</v>
      </c>
    </row>
    <row r="12" spans="2:33" x14ac:dyDescent="0.25">
      <c r="B12" s="25" t="s">
        <v>15</v>
      </c>
      <c r="C12" s="30" t="s">
        <v>16</v>
      </c>
      <c r="D12" s="27">
        <v>4</v>
      </c>
      <c r="E12" s="28">
        <v>418.69499999999999</v>
      </c>
      <c r="F12" s="28">
        <v>455.03800000000001</v>
      </c>
      <c r="G12" s="28">
        <v>542.34699999999998</v>
      </c>
      <c r="H12" s="28">
        <v>622.12099999999998</v>
      </c>
      <c r="I12" s="28">
        <v>679.702</v>
      </c>
      <c r="J12" s="28">
        <v>729.27700000000004</v>
      </c>
      <c r="K12" s="28">
        <v>740.01400000000001</v>
      </c>
      <c r="L12" s="28">
        <v>827.50699999999995</v>
      </c>
      <c r="M12" s="28">
        <v>685.24</v>
      </c>
      <c r="N12" s="28">
        <v>867.13499999999999</v>
      </c>
      <c r="O12" s="28">
        <v>845.08</v>
      </c>
      <c r="P12" s="28">
        <v>818.69200000000001</v>
      </c>
      <c r="Q12" s="28">
        <v>1134.5640000000001</v>
      </c>
      <c r="R12" s="28">
        <v>1216.348</v>
      </c>
      <c r="S12" s="28">
        <v>1395.9880000000001</v>
      </c>
      <c r="T12" s="28">
        <v>987.23800000000006</v>
      </c>
      <c r="U12" s="28">
        <v>941.47900000000004</v>
      </c>
      <c r="V12" s="28">
        <v>1027.7750000000001</v>
      </c>
      <c r="W12" s="28">
        <v>1024.0920000000001</v>
      </c>
      <c r="X12" s="28">
        <v>1214.9690000000001</v>
      </c>
      <c r="Y12" s="28">
        <v>1143.4359999999999</v>
      </c>
      <c r="Z12" s="28">
        <v>1172.348</v>
      </c>
      <c r="AA12" s="28">
        <v>1147.1469999999999</v>
      </c>
      <c r="AB12" s="28">
        <v>1207.241</v>
      </c>
      <c r="AC12" s="28">
        <v>1324.8820000000001</v>
      </c>
      <c r="AD12" s="28">
        <v>1125.1500000000001</v>
      </c>
      <c r="AE12" s="28">
        <v>1151.068</v>
      </c>
      <c r="AF12" s="28">
        <v>1277.482</v>
      </c>
      <c r="AG12" s="29">
        <v>1244.799</v>
      </c>
    </row>
    <row r="13" spans="2:33" x14ac:dyDescent="0.25">
      <c r="B13" s="25" t="s">
        <v>17</v>
      </c>
      <c r="C13" s="30" t="s">
        <v>18</v>
      </c>
      <c r="D13" s="27">
        <v>5</v>
      </c>
      <c r="E13" s="28">
        <v>11817.507</v>
      </c>
      <c r="F13" s="28">
        <v>12443.228999999999</v>
      </c>
      <c r="G13" s="28">
        <v>13435.48</v>
      </c>
      <c r="H13" s="28">
        <v>14703.67</v>
      </c>
      <c r="I13" s="28">
        <v>15712.966</v>
      </c>
      <c r="J13" s="28">
        <v>17739.171999999999</v>
      </c>
      <c r="K13" s="28">
        <v>19043.123</v>
      </c>
      <c r="L13" s="28">
        <v>20095.877</v>
      </c>
      <c r="M13" s="28">
        <v>21099.29</v>
      </c>
      <c r="N13" s="28">
        <v>22017.394</v>
      </c>
      <c r="O13" s="28">
        <v>23752.978999999999</v>
      </c>
      <c r="P13" s="28">
        <v>23535.396000000001</v>
      </c>
      <c r="Q13" s="28">
        <v>23724.473000000002</v>
      </c>
      <c r="R13" s="28">
        <v>24051.136999999999</v>
      </c>
      <c r="S13" s="28">
        <v>25261.876</v>
      </c>
      <c r="T13" s="28">
        <v>25181.337</v>
      </c>
      <c r="U13" s="28">
        <v>23729.401999999998</v>
      </c>
      <c r="V13" s="28">
        <v>20279.153999999999</v>
      </c>
      <c r="W13" s="28">
        <v>21290.734</v>
      </c>
      <c r="X13" s="28">
        <v>21284.394</v>
      </c>
      <c r="Y13" s="28">
        <v>21495.004000000001</v>
      </c>
      <c r="Z13" s="28">
        <v>22086.149000000001</v>
      </c>
      <c r="AA13" s="28">
        <v>22489.453000000001</v>
      </c>
      <c r="AB13" s="28">
        <v>23063.991999999998</v>
      </c>
      <c r="AC13" s="28">
        <v>23831.074000000001</v>
      </c>
      <c r="AD13" s="28">
        <v>25257.381000000001</v>
      </c>
      <c r="AE13" s="28">
        <v>26480.166000000001</v>
      </c>
      <c r="AF13" s="28">
        <v>27438.589</v>
      </c>
      <c r="AG13" s="29">
        <v>28723.916000000001</v>
      </c>
    </row>
    <row r="14" spans="2:33" ht="20" x14ac:dyDescent="0.25">
      <c r="B14" s="32" t="s">
        <v>19</v>
      </c>
      <c r="C14" s="33" t="s">
        <v>20</v>
      </c>
      <c r="D14" s="27" t="s">
        <v>21</v>
      </c>
      <c r="E14" s="22">
        <f t="shared" ref="E14:AG14" si="2">+E10+E12</f>
        <v>1657.117</v>
      </c>
      <c r="F14" s="22">
        <f t="shared" si="2"/>
        <v>1828.1410000000001</v>
      </c>
      <c r="G14" s="22">
        <f t="shared" si="2"/>
        <v>2034.91</v>
      </c>
      <c r="H14" s="22">
        <f t="shared" si="2"/>
        <v>2410.2849999999999</v>
      </c>
      <c r="I14" s="22">
        <f t="shared" si="2"/>
        <v>2879.0569999999998</v>
      </c>
      <c r="J14" s="22">
        <f t="shared" si="2"/>
        <v>3119.5230000000001</v>
      </c>
      <c r="K14" s="22">
        <f t="shared" si="2"/>
        <v>3037.8980000000001</v>
      </c>
      <c r="L14" s="22">
        <f t="shared" si="2"/>
        <v>3208.5830000000001</v>
      </c>
      <c r="M14" s="22">
        <f t="shared" si="2"/>
        <v>3131.4970000000003</v>
      </c>
      <c r="N14" s="22">
        <f t="shared" si="2"/>
        <v>3428.7889999999998</v>
      </c>
      <c r="O14" s="22">
        <f t="shared" si="2"/>
        <v>3351.6889999999999</v>
      </c>
      <c r="P14" s="22">
        <f t="shared" si="2"/>
        <v>3417.116</v>
      </c>
      <c r="Q14" s="22">
        <f t="shared" si="2"/>
        <v>4042.7510000000002</v>
      </c>
      <c r="R14" s="22">
        <f t="shared" si="2"/>
        <v>4521.4760000000006</v>
      </c>
      <c r="S14" s="22">
        <f t="shared" si="2"/>
        <v>4797.8530000000001</v>
      </c>
      <c r="T14" s="22">
        <f t="shared" si="2"/>
        <v>4701.8720000000003</v>
      </c>
      <c r="U14" s="22">
        <f t="shared" si="2"/>
        <v>4673.8519999999999</v>
      </c>
      <c r="V14" s="22">
        <f t="shared" si="2"/>
        <v>4884.4709999999995</v>
      </c>
      <c r="W14" s="22">
        <f t="shared" si="2"/>
        <v>4908.1090000000004</v>
      </c>
      <c r="X14" s="22">
        <f t="shared" si="2"/>
        <v>4835.75</v>
      </c>
      <c r="Y14" s="22">
        <f t="shared" si="2"/>
        <v>4763.4409999999998</v>
      </c>
      <c r="Z14" s="22">
        <f t="shared" si="2"/>
        <v>4802.598</v>
      </c>
      <c r="AA14" s="22">
        <f t="shared" si="2"/>
        <v>4891.7289999999994</v>
      </c>
      <c r="AB14" s="22">
        <f t="shared" si="2"/>
        <v>5025.3339999999998</v>
      </c>
      <c r="AC14" s="22">
        <f t="shared" si="2"/>
        <v>5125.2119999999995</v>
      </c>
      <c r="AD14" s="22">
        <f t="shared" si="2"/>
        <v>4414.0259999999998</v>
      </c>
      <c r="AE14" s="22">
        <f t="shared" si="2"/>
        <v>4611.7830000000004</v>
      </c>
      <c r="AF14" s="22">
        <f t="shared" si="2"/>
        <v>5218.3449999999993</v>
      </c>
      <c r="AG14" s="31">
        <f t="shared" si="2"/>
        <v>5533.7349999999997</v>
      </c>
    </row>
    <row r="15" spans="2:33" x14ac:dyDescent="0.25">
      <c r="B15" s="25" t="s">
        <v>22</v>
      </c>
      <c r="C15" s="30" t="s">
        <v>23</v>
      </c>
      <c r="D15" s="27">
        <v>7</v>
      </c>
      <c r="E15" s="28">
        <v>2913.9879999999998</v>
      </c>
      <c r="F15" s="28">
        <v>3046.4859999999999</v>
      </c>
      <c r="G15" s="28">
        <v>3199.12</v>
      </c>
      <c r="H15" s="28">
        <v>3422.7979999999998</v>
      </c>
      <c r="I15" s="28">
        <v>3763.681</v>
      </c>
      <c r="J15" s="28">
        <v>4193.433</v>
      </c>
      <c r="K15" s="28">
        <v>4426.8050000000003</v>
      </c>
      <c r="L15" s="28">
        <v>4455.3680000000004</v>
      </c>
      <c r="M15" s="28">
        <v>4744.0780000000004</v>
      </c>
      <c r="N15" s="28">
        <v>5114.4359999999997</v>
      </c>
      <c r="O15" s="28">
        <v>5526.1019999999999</v>
      </c>
      <c r="P15" s="28">
        <v>5787.7979999999998</v>
      </c>
      <c r="Q15" s="28">
        <v>6505.8890000000001</v>
      </c>
      <c r="R15" s="28">
        <v>6714.3760000000002</v>
      </c>
      <c r="S15" s="28">
        <v>7467.2560000000003</v>
      </c>
      <c r="T15" s="28">
        <v>7212.8540000000003</v>
      </c>
      <c r="U15" s="28">
        <v>7567.3490000000002</v>
      </c>
      <c r="V15" s="28">
        <v>6677.5150000000003</v>
      </c>
      <c r="W15" s="28">
        <v>6600.7929999999997</v>
      </c>
      <c r="X15" s="28">
        <v>6926.4930000000004</v>
      </c>
      <c r="Y15" s="28">
        <v>7035.951</v>
      </c>
      <c r="Z15" s="28">
        <v>7234.0140000000001</v>
      </c>
      <c r="AA15" s="28">
        <v>7254.38</v>
      </c>
      <c r="AB15" s="28">
        <v>7424.4380000000001</v>
      </c>
      <c r="AC15" s="28">
        <v>7471.4120000000003</v>
      </c>
      <c r="AD15" s="28">
        <v>7637.9049999999997</v>
      </c>
      <c r="AE15" s="28">
        <v>8401.2819999999992</v>
      </c>
      <c r="AF15" s="28">
        <v>9163.1309999999994</v>
      </c>
      <c r="AG15" s="29">
        <v>9386.2260000000006</v>
      </c>
    </row>
    <row r="16" spans="2:33" ht="10.5" x14ac:dyDescent="0.25">
      <c r="B16" s="32" t="s">
        <v>24</v>
      </c>
      <c r="C16" s="30" t="s">
        <v>25</v>
      </c>
      <c r="D16" s="27" t="s">
        <v>26</v>
      </c>
      <c r="E16" s="22">
        <f t="shared" ref="E16:AG16" si="3">+E9-E15</f>
        <v>10560.636</v>
      </c>
      <c r="F16" s="22">
        <f t="shared" si="3"/>
        <v>11224.883999999998</v>
      </c>
      <c r="G16" s="22">
        <f t="shared" si="3"/>
        <v>12271.27</v>
      </c>
      <c r="H16" s="22">
        <f t="shared" si="3"/>
        <v>13691.156999999999</v>
      </c>
      <c r="I16" s="22">
        <f t="shared" si="3"/>
        <v>14828.342000000001</v>
      </c>
      <c r="J16" s="22">
        <f t="shared" si="3"/>
        <v>16665.261999999999</v>
      </c>
      <c r="K16" s="22">
        <f t="shared" si="3"/>
        <v>17654.216</v>
      </c>
      <c r="L16" s="22">
        <f t="shared" si="3"/>
        <v>18849.092000000004</v>
      </c>
      <c r="M16" s="22">
        <f t="shared" si="3"/>
        <v>19486.709000000003</v>
      </c>
      <c r="N16" s="22">
        <f t="shared" si="3"/>
        <v>20331.746999999996</v>
      </c>
      <c r="O16" s="22">
        <f t="shared" si="3"/>
        <v>21578.566000000003</v>
      </c>
      <c r="P16" s="22">
        <f t="shared" si="3"/>
        <v>21164.714</v>
      </c>
      <c r="Q16" s="22">
        <f t="shared" si="3"/>
        <v>21261.335000000003</v>
      </c>
      <c r="R16" s="22">
        <f t="shared" si="3"/>
        <v>21858.237000000001</v>
      </c>
      <c r="S16" s="22">
        <f t="shared" si="3"/>
        <v>22592.472999999998</v>
      </c>
      <c r="T16" s="22">
        <f t="shared" si="3"/>
        <v>22670.355000000003</v>
      </c>
      <c r="U16" s="22">
        <f t="shared" si="3"/>
        <v>20835.904999999999</v>
      </c>
      <c r="V16" s="22">
        <f t="shared" si="3"/>
        <v>18486.11</v>
      </c>
      <c r="W16" s="22">
        <f t="shared" si="3"/>
        <v>19598.050000000003</v>
      </c>
      <c r="X16" s="22">
        <f t="shared" si="3"/>
        <v>19193.650999999998</v>
      </c>
      <c r="Y16" s="22">
        <f t="shared" si="3"/>
        <v>19222.494000000002</v>
      </c>
      <c r="Z16" s="22">
        <f t="shared" si="3"/>
        <v>19654.733000000004</v>
      </c>
      <c r="AA16" s="22">
        <f t="shared" si="3"/>
        <v>20126.802</v>
      </c>
      <c r="AB16" s="22">
        <f t="shared" si="3"/>
        <v>20664.887999999999</v>
      </c>
      <c r="AC16" s="22">
        <f t="shared" si="3"/>
        <v>21484.874</v>
      </c>
      <c r="AD16" s="22">
        <f t="shared" si="3"/>
        <v>22033.502000000004</v>
      </c>
      <c r="AE16" s="22">
        <f t="shared" si="3"/>
        <v>22690.667000000001</v>
      </c>
      <c r="AF16" s="22">
        <f t="shared" si="3"/>
        <v>23493.803</v>
      </c>
      <c r="AG16" s="31">
        <f t="shared" si="3"/>
        <v>24871.424999999996</v>
      </c>
    </row>
    <row r="17" spans="2:33" x14ac:dyDescent="0.25">
      <c r="B17" s="25" t="s">
        <v>27</v>
      </c>
      <c r="C17" s="30" t="s">
        <v>28</v>
      </c>
      <c r="D17" s="27">
        <v>9</v>
      </c>
      <c r="E17" s="28">
        <v>1153.8699999999999</v>
      </c>
      <c r="F17" s="28">
        <v>1228.2860000000001</v>
      </c>
      <c r="G17" s="28">
        <v>1332.49</v>
      </c>
      <c r="H17" s="28">
        <v>1439.259</v>
      </c>
      <c r="I17" s="28">
        <v>1547.7840000000001</v>
      </c>
      <c r="J17" s="28">
        <v>1697.83</v>
      </c>
      <c r="K17" s="28">
        <v>1815.8330000000001</v>
      </c>
      <c r="L17" s="28">
        <v>1930.87</v>
      </c>
      <c r="M17" s="28">
        <v>2026.027</v>
      </c>
      <c r="N17" s="28">
        <v>2148.116</v>
      </c>
      <c r="O17" s="28">
        <v>2299.6350000000002</v>
      </c>
      <c r="P17" s="28">
        <v>2432.1990000000001</v>
      </c>
      <c r="Q17" s="28">
        <v>2552.1289999999999</v>
      </c>
      <c r="R17" s="28">
        <v>2789.6379999999999</v>
      </c>
      <c r="S17" s="28">
        <v>2825.1729999999998</v>
      </c>
      <c r="T17" s="28">
        <v>2941.1460000000002</v>
      </c>
      <c r="U17" s="28">
        <v>3049.9679999999998</v>
      </c>
      <c r="V17" s="28">
        <v>3045.77</v>
      </c>
      <c r="W17" s="28">
        <v>2904.08</v>
      </c>
      <c r="X17" s="28">
        <v>2910.1170000000002</v>
      </c>
      <c r="Y17" s="28">
        <v>2955.1419999999998</v>
      </c>
      <c r="Z17" s="28">
        <v>2931.0369999999998</v>
      </c>
      <c r="AA17" s="28">
        <v>2951.8290000000002</v>
      </c>
      <c r="AB17" s="28">
        <v>3038.1219999999998</v>
      </c>
      <c r="AC17" s="28">
        <v>3075.5250000000001</v>
      </c>
      <c r="AD17" s="28">
        <v>3081.7959999999998</v>
      </c>
      <c r="AE17" s="28">
        <v>2990.6460000000002</v>
      </c>
      <c r="AF17" s="28">
        <v>3318.5430000000001</v>
      </c>
      <c r="AG17" s="29">
        <v>3473.9780000000001</v>
      </c>
    </row>
    <row r="18" spans="2:33" ht="10.5" x14ac:dyDescent="0.25">
      <c r="B18" s="32" t="s">
        <v>29</v>
      </c>
      <c r="C18" s="30" t="s">
        <v>30</v>
      </c>
      <c r="D18" s="27" t="s">
        <v>31</v>
      </c>
      <c r="E18" s="22">
        <f t="shared" ref="E18:AG18" si="4">+E16-E17</f>
        <v>9406.7659999999996</v>
      </c>
      <c r="F18" s="22">
        <f t="shared" si="4"/>
        <v>9996.5979999999981</v>
      </c>
      <c r="G18" s="22">
        <f t="shared" si="4"/>
        <v>10938.78</v>
      </c>
      <c r="H18" s="22">
        <f t="shared" si="4"/>
        <v>12251.897999999999</v>
      </c>
      <c r="I18" s="22">
        <f t="shared" si="4"/>
        <v>13280.558000000001</v>
      </c>
      <c r="J18" s="22">
        <f t="shared" si="4"/>
        <v>14967.431999999999</v>
      </c>
      <c r="K18" s="22">
        <f t="shared" si="4"/>
        <v>15838.383</v>
      </c>
      <c r="L18" s="22">
        <f t="shared" si="4"/>
        <v>16918.222000000005</v>
      </c>
      <c r="M18" s="22">
        <f t="shared" si="4"/>
        <v>17460.682000000001</v>
      </c>
      <c r="N18" s="22">
        <f t="shared" si="4"/>
        <v>18183.630999999994</v>
      </c>
      <c r="O18" s="22">
        <f t="shared" si="4"/>
        <v>19278.931000000004</v>
      </c>
      <c r="P18" s="22">
        <f t="shared" si="4"/>
        <v>18732.514999999999</v>
      </c>
      <c r="Q18" s="22">
        <f t="shared" si="4"/>
        <v>18709.206000000002</v>
      </c>
      <c r="R18" s="22">
        <f t="shared" si="4"/>
        <v>19068.599000000002</v>
      </c>
      <c r="S18" s="22">
        <f t="shared" si="4"/>
        <v>19767.3</v>
      </c>
      <c r="T18" s="22">
        <f t="shared" si="4"/>
        <v>19729.209000000003</v>
      </c>
      <c r="U18" s="22">
        <f t="shared" si="4"/>
        <v>17785.936999999998</v>
      </c>
      <c r="V18" s="22">
        <f t="shared" si="4"/>
        <v>15440.34</v>
      </c>
      <c r="W18" s="22">
        <f t="shared" si="4"/>
        <v>16693.97</v>
      </c>
      <c r="X18" s="22">
        <f t="shared" si="4"/>
        <v>16283.533999999998</v>
      </c>
      <c r="Y18" s="22">
        <f t="shared" si="4"/>
        <v>16267.352000000003</v>
      </c>
      <c r="Z18" s="22">
        <f t="shared" si="4"/>
        <v>16723.696000000004</v>
      </c>
      <c r="AA18" s="22">
        <f t="shared" si="4"/>
        <v>17174.972999999998</v>
      </c>
      <c r="AB18" s="22">
        <f t="shared" si="4"/>
        <v>17626.766</v>
      </c>
      <c r="AC18" s="22">
        <f t="shared" si="4"/>
        <v>18409.348999999998</v>
      </c>
      <c r="AD18" s="22">
        <f t="shared" si="4"/>
        <v>18951.706000000006</v>
      </c>
      <c r="AE18" s="22">
        <f t="shared" si="4"/>
        <v>19700.021000000001</v>
      </c>
      <c r="AF18" s="22">
        <f t="shared" si="4"/>
        <v>20175.259999999998</v>
      </c>
      <c r="AG18" s="31">
        <f t="shared" si="4"/>
        <v>21397.446999999996</v>
      </c>
    </row>
    <row r="19" spans="2:33" x14ac:dyDescent="0.25">
      <c r="B19" s="25" t="s">
        <v>32</v>
      </c>
      <c r="C19" s="30" t="s">
        <v>33</v>
      </c>
      <c r="D19" s="27">
        <v>11</v>
      </c>
      <c r="E19" s="28">
        <v>9538.973</v>
      </c>
      <c r="F19" s="28">
        <v>10230.806</v>
      </c>
      <c r="G19" s="28">
        <v>11167.762000000001</v>
      </c>
      <c r="H19" s="28">
        <v>12535.332</v>
      </c>
      <c r="I19" s="28">
        <v>13640.255999999999</v>
      </c>
      <c r="J19" s="28">
        <v>15189.257</v>
      </c>
      <c r="K19" s="28">
        <v>16087.985000000001</v>
      </c>
      <c r="L19" s="28">
        <v>17240.825000000001</v>
      </c>
      <c r="M19" s="28">
        <v>17760.857</v>
      </c>
      <c r="N19" s="28">
        <v>18471.343000000001</v>
      </c>
      <c r="O19" s="28">
        <v>19584.442999999999</v>
      </c>
      <c r="P19" s="28">
        <v>19029.096000000001</v>
      </c>
      <c r="Q19" s="28">
        <v>18985.29</v>
      </c>
      <c r="R19" s="28">
        <v>19311.467000000001</v>
      </c>
      <c r="S19" s="28">
        <v>20071.503000000001</v>
      </c>
      <c r="T19" s="28">
        <v>20142.251</v>
      </c>
      <c r="U19" s="28">
        <v>18369.014999999999</v>
      </c>
      <c r="V19" s="28">
        <v>15878.726000000001</v>
      </c>
      <c r="W19" s="28">
        <v>17173.107</v>
      </c>
      <c r="X19" s="28">
        <v>16625.050999999999</v>
      </c>
      <c r="Y19" s="28">
        <v>16525.311000000002</v>
      </c>
      <c r="Z19" s="28">
        <v>17004.334999999999</v>
      </c>
      <c r="AA19" s="28">
        <v>17394.653999999999</v>
      </c>
      <c r="AB19" s="28">
        <v>17832.07</v>
      </c>
      <c r="AC19" s="28">
        <v>18586.188999999998</v>
      </c>
      <c r="AD19" s="28">
        <v>19149.723000000002</v>
      </c>
      <c r="AE19" s="28">
        <v>19966.005000000001</v>
      </c>
      <c r="AF19" s="28">
        <v>20456.920999999998</v>
      </c>
      <c r="AG19" s="29">
        <v>21657.877</v>
      </c>
    </row>
    <row r="20" spans="2:33" s="28" customFormat="1" x14ac:dyDescent="0.25">
      <c r="B20" s="34" t="s">
        <v>34</v>
      </c>
      <c r="C20" s="35" t="s">
        <v>35</v>
      </c>
      <c r="D20" s="36">
        <v>12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9">
        <v>0</v>
      </c>
    </row>
    <row r="21" spans="2:33" s="28" customFormat="1" x14ac:dyDescent="0.25">
      <c r="B21" s="34" t="s">
        <v>36</v>
      </c>
      <c r="C21" s="35" t="s">
        <v>37</v>
      </c>
      <c r="D21" s="36">
        <v>13</v>
      </c>
      <c r="E21" s="28">
        <v>128.376</v>
      </c>
      <c r="F21" s="28">
        <v>234.58</v>
      </c>
      <c r="G21" s="28">
        <v>225.006</v>
      </c>
      <c r="H21" s="28">
        <v>278.577</v>
      </c>
      <c r="I21" s="28">
        <v>354.02100000000002</v>
      </c>
      <c r="J21" s="28">
        <v>216.18100000000001</v>
      </c>
      <c r="K21" s="28">
        <v>243.00700000000001</v>
      </c>
      <c r="L21" s="28">
        <v>318.18400000000003</v>
      </c>
      <c r="M21" s="28">
        <v>300.17500000000001</v>
      </c>
      <c r="N21" s="28">
        <v>287.71199999999999</v>
      </c>
      <c r="O21" s="28">
        <v>305.512</v>
      </c>
      <c r="P21" s="28">
        <v>296.58100000000002</v>
      </c>
      <c r="Q21" s="28">
        <v>276.084</v>
      </c>
      <c r="R21" s="28">
        <v>242.86699999999999</v>
      </c>
      <c r="S21" s="28">
        <v>304.20299999999997</v>
      </c>
      <c r="T21" s="28">
        <v>413.04199999999997</v>
      </c>
      <c r="U21" s="28">
        <v>583.07799999999997</v>
      </c>
      <c r="V21" s="28">
        <v>438.38600000000002</v>
      </c>
      <c r="W21" s="28">
        <v>482.49099999999999</v>
      </c>
      <c r="X21" s="28">
        <v>344.90499999999997</v>
      </c>
      <c r="Y21" s="28">
        <v>261.25299999999999</v>
      </c>
      <c r="Z21" s="28">
        <v>315.37799999999999</v>
      </c>
      <c r="AA21" s="28">
        <v>241.60900000000001</v>
      </c>
      <c r="AB21" s="28">
        <v>226.697</v>
      </c>
      <c r="AC21" s="28">
        <v>209.149</v>
      </c>
      <c r="AD21" s="28">
        <v>230.76499999999999</v>
      </c>
      <c r="AE21" s="28">
        <v>320.06700000000001</v>
      </c>
      <c r="AF21" s="28">
        <v>329.58300000000003</v>
      </c>
      <c r="AG21" s="29">
        <v>296.63</v>
      </c>
    </row>
    <row r="22" spans="2:33" s="28" customFormat="1" ht="10.5" x14ac:dyDescent="0.25">
      <c r="B22" s="37" t="s">
        <v>38</v>
      </c>
      <c r="C22" s="35" t="s">
        <v>39</v>
      </c>
      <c r="D22" s="36" t="s">
        <v>40</v>
      </c>
      <c r="E22" s="22">
        <f t="shared" ref="E22:AG22" si="5">ROUND(E18-E19-E20+E21,3)</f>
        <v>-3.831</v>
      </c>
      <c r="F22" s="22">
        <f t="shared" si="5"/>
        <v>0.372</v>
      </c>
      <c r="G22" s="22">
        <f t="shared" si="5"/>
        <v>-3.976</v>
      </c>
      <c r="H22" s="22">
        <f t="shared" si="5"/>
        <v>-4.8570000000000002</v>
      </c>
      <c r="I22" s="22">
        <f t="shared" si="5"/>
        <v>-5.6769999999999996</v>
      </c>
      <c r="J22" s="22">
        <f t="shared" si="5"/>
        <v>-5.6440000000000001</v>
      </c>
      <c r="K22" s="22">
        <f t="shared" si="5"/>
        <v>-6.5949999999999998</v>
      </c>
      <c r="L22" s="22">
        <f t="shared" si="5"/>
        <v>-4.4189999999999996</v>
      </c>
      <c r="M22" s="22">
        <f t="shared" si="5"/>
        <v>0</v>
      </c>
      <c r="N22" s="22">
        <f t="shared" si="5"/>
        <v>0</v>
      </c>
      <c r="O22" s="22">
        <f t="shared" si="5"/>
        <v>0</v>
      </c>
      <c r="P22" s="22">
        <f t="shared" si="5"/>
        <v>0</v>
      </c>
      <c r="Q22" s="22">
        <f t="shared" si="5"/>
        <v>0</v>
      </c>
      <c r="R22" s="22">
        <f t="shared" si="5"/>
        <v>-1E-3</v>
      </c>
      <c r="S22" s="22">
        <f t="shared" si="5"/>
        <v>0</v>
      </c>
      <c r="T22" s="22">
        <f t="shared" si="5"/>
        <v>0</v>
      </c>
      <c r="U22" s="22">
        <f t="shared" si="5"/>
        <v>0</v>
      </c>
      <c r="V22" s="22">
        <f t="shared" si="5"/>
        <v>0</v>
      </c>
      <c r="W22" s="22">
        <f t="shared" si="5"/>
        <v>3.3540000000000001</v>
      </c>
      <c r="X22" s="22">
        <f t="shared" si="5"/>
        <v>3.3879999999999999</v>
      </c>
      <c r="Y22" s="22">
        <f t="shared" si="5"/>
        <v>3.294</v>
      </c>
      <c r="Z22" s="22">
        <f t="shared" si="5"/>
        <v>34.738999999999997</v>
      </c>
      <c r="AA22" s="22">
        <f t="shared" si="5"/>
        <v>21.928000000000001</v>
      </c>
      <c r="AB22" s="22">
        <f t="shared" si="5"/>
        <v>21.393000000000001</v>
      </c>
      <c r="AC22" s="22">
        <f t="shared" si="5"/>
        <v>32.308999999999997</v>
      </c>
      <c r="AD22" s="22">
        <f t="shared" si="5"/>
        <v>32.747999999999998</v>
      </c>
      <c r="AE22" s="22">
        <f t="shared" si="5"/>
        <v>54.082999999999998</v>
      </c>
      <c r="AF22" s="22">
        <f t="shared" si="5"/>
        <v>47.921999999999997</v>
      </c>
      <c r="AG22" s="31">
        <f t="shared" si="5"/>
        <v>36.200000000000003</v>
      </c>
    </row>
    <row r="23" spans="2:33" s="28" customFormat="1" x14ac:dyDescent="0.25">
      <c r="B23" s="34" t="s">
        <v>41</v>
      </c>
      <c r="C23" s="38" t="s">
        <v>42</v>
      </c>
      <c r="D23" s="36">
        <v>15</v>
      </c>
      <c r="E23" s="28">
        <v>10602.328</v>
      </c>
      <c r="F23" s="28">
        <v>11448.496999999999</v>
      </c>
      <c r="G23" s="28">
        <v>12118.181</v>
      </c>
      <c r="H23" s="28">
        <v>13613.589</v>
      </c>
      <c r="I23" s="28">
        <v>14852.752</v>
      </c>
      <c r="J23" s="28">
        <v>15266.838</v>
      </c>
      <c r="K23" s="28">
        <v>16246.681</v>
      </c>
      <c r="L23" s="28">
        <v>17661.756000000001</v>
      </c>
      <c r="M23" s="28">
        <v>18092.795999999998</v>
      </c>
      <c r="N23" s="28">
        <v>18731.003000000001</v>
      </c>
      <c r="O23" s="28">
        <v>20467.031999999999</v>
      </c>
      <c r="P23" s="28">
        <v>21919.135999999999</v>
      </c>
      <c r="Q23" s="28">
        <v>22423.633999999998</v>
      </c>
      <c r="R23" s="28">
        <v>22215.361000000001</v>
      </c>
      <c r="S23" s="28">
        <v>19464.394</v>
      </c>
      <c r="T23" s="28">
        <v>21308.784</v>
      </c>
      <c r="U23" s="28">
        <v>21771.1</v>
      </c>
      <c r="V23" s="28">
        <v>20880.223999999998</v>
      </c>
      <c r="W23" s="28">
        <v>20730.147000000001</v>
      </c>
      <c r="X23" s="28">
        <v>21700.964</v>
      </c>
      <c r="Y23" s="28">
        <v>22992.751</v>
      </c>
      <c r="Z23" s="28">
        <v>24199.919999999998</v>
      </c>
      <c r="AA23" s="28">
        <v>25638.451000000001</v>
      </c>
      <c r="AB23" s="28">
        <v>27030.918000000001</v>
      </c>
      <c r="AC23" s="28">
        <v>28252.232</v>
      </c>
      <c r="AD23" s="28">
        <v>25576.856</v>
      </c>
      <c r="AE23" s="28">
        <v>28327.298999999999</v>
      </c>
      <c r="AF23" s="28">
        <v>31903.437000000002</v>
      </c>
      <c r="AG23" s="29">
        <v>34001.58</v>
      </c>
    </row>
    <row r="24" spans="2:33" s="28" customFormat="1" x14ac:dyDescent="0.25">
      <c r="B24" s="34" t="s">
        <v>43</v>
      </c>
      <c r="C24" s="38" t="s">
        <v>44</v>
      </c>
      <c r="D24" s="36">
        <v>16</v>
      </c>
      <c r="E24" s="28">
        <v>1094.2860000000001</v>
      </c>
      <c r="F24" s="28">
        <v>1118.894</v>
      </c>
      <c r="G24" s="28">
        <v>1236.0329999999999</v>
      </c>
      <c r="H24" s="28">
        <v>709.02200000000005</v>
      </c>
      <c r="I24" s="28">
        <v>958.66099999999994</v>
      </c>
      <c r="J24" s="28">
        <v>1006.266</v>
      </c>
      <c r="K24" s="28">
        <v>999.87300000000005</v>
      </c>
      <c r="L24" s="28">
        <v>1054.481</v>
      </c>
      <c r="M24" s="28">
        <v>850.16</v>
      </c>
      <c r="N24" s="28">
        <v>903.899</v>
      </c>
      <c r="O24" s="28">
        <v>505.83300000000003</v>
      </c>
      <c r="P24" s="28">
        <v>1000.896</v>
      </c>
      <c r="Q24" s="28">
        <v>966.298</v>
      </c>
      <c r="R24" s="28">
        <v>1143.7149999999999</v>
      </c>
      <c r="S24" s="28">
        <v>1139.7539999999999</v>
      </c>
      <c r="T24" s="28">
        <v>822.66300000000001</v>
      </c>
      <c r="U24" s="28">
        <v>990.19899999999996</v>
      </c>
      <c r="V24" s="28">
        <v>1225.5170000000001</v>
      </c>
      <c r="W24" s="28">
        <v>1468.9449999999999</v>
      </c>
      <c r="X24" s="28">
        <v>1148.1610000000001</v>
      </c>
      <c r="Y24" s="28">
        <v>784.74199999999996</v>
      </c>
      <c r="Z24" s="28">
        <v>787.49400000000003</v>
      </c>
      <c r="AA24" s="28">
        <v>733.41800000000001</v>
      </c>
      <c r="AB24" s="28">
        <v>895.10900000000004</v>
      </c>
      <c r="AC24" s="28">
        <v>1206.778</v>
      </c>
      <c r="AD24" s="28">
        <v>889.45100000000002</v>
      </c>
      <c r="AE24" s="28">
        <v>1077.019</v>
      </c>
      <c r="AF24" s="28">
        <v>1081.365</v>
      </c>
      <c r="AG24" s="29">
        <v>1269.298</v>
      </c>
    </row>
    <row r="25" spans="2:33" s="28" customFormat="1" x14ac:dyDescent="0.25">
      <c r="B25" s="34" t="s">
        <v>45</v>
      </c>
      <c r="C25" s="35" t="s">
        <v>46</v>
      </c>
      <c r="D25" s="36">
        <v>17</v>
      </c>
      <c r="E25" s="28">
        <v>774.00900000000001</v>
      </c>
      <c r="F25" s="28">
        <v>996.64800000000002</v>
      </c>
      <c r="G25" s="28">
        <v>915.69799999999998</v>
      </c>
      <c r="H25" s="28">
        <v>1139.0830000000001</v>
      </c>
      <c r="I25" s="28">
        <v>1378.819</v>
      </c>
      <c r="J25" s="28">
        <v>1307.4760000000001</v>
      </c>
      <c r="K25" s="28">
        <v>1430.9970000000001</v>
      </c>
      <c r="L25" s="28">
        <v>1269.5239999999999</v>
      </c>
      <c r="M25" s="28">
        <v>1385.684</v>
      </c>
      <c r="N25" s="28">
        <v>1126.375</v>
      </c>
      <c r="O25" s="28">
        <v>1115.8340000000001</v>
      </c>
      <c r="P25" s="28">
        <v>1074.059</v>
      </c>
      <c r="Q25" s="28">
        <v>1005.729</v>
      </c>
      <c r="R25" s="28">
        <v>888.90300000000002</v>
      </c>
      <c r="S25" s="28">
        <v>933.38300000000004</v>
      </c>
      <c r="T25" s="28">
        <v>883.98</v>
      </c>
      <c r="U25" s="28">
        <v>725.471</v>
      </c>
      <c r="V25" s="28">
        <v>655.96500000000003</v>
      </c>
      <c r="W25" s="28">
        <v>652.15200000000004</v>
      </c>
      <c r="X25" s="28">
        <v>903.10299999999995</v>
      </c>
      <c r="Y25" s="28">
        <v>793.92700000000002</v>
      </c>
      <c r="Z25" s="28">
        <v>708.89800000000002</v>
      </c>
      <c r="AA25" s="28">
        <v>616.86099999999999</v>
      </c>
      <c r="AB25" s="28">
        <v>517.35199999999998</v>
      </c>
      <c r="AC25" s="28">
        <v>598.99900000000002</v>
      </c>
      <c r="AD25" s="28">
        <v>1811.847</v>
      </c>
      <c r="AE25" s="28">
        <v>2336.9540000000002</v>
      </c>
      <c r="AF25" s="28">
        <v>2075.335</v>
      </c>
      <c r="AG25" s="29">
        <v>1497.2170000000001</v>
      </c>
    </row>
    <row r="26" spans="2:33" s="28" customFormat="1" ht="12" x14ac:dyDescent="0.25">
      <c r="B26" s="34" t="s">
        <v>43</v>
      </c>
      <c r="C26" s="35" t="s">
        <v>47</v>
      </c>
      <c r="D26" s="36" t="s">
        <v>48</v>
      </c>
      <c r="E26" s="22">
        <f>+E30+E31</f>
        <v>4753.3869999999997</v>
      </c>
      <c r="F26" s="22">
        <f t="shared" ref="F26:AG26" si="6">+F30+F31</f>
        <v>4386.1719999999996</v>
      </c>
      <c r="G26" s="22">
        <f t="shared" si="6"/>
        <v>3788.2849999999999</v>
      </c>
      <c r="H26" s="22">
        <f t="shared" si="6"/>
        <v>3391.2370000000001</v>
      </c>
      <c r="I26" s="22">
        <f t="shared" si="6"/>
        <v>3455.0369999999998</v>
      </c>
      <c r="J26" s="22">
        <f t="shared" si="6"/>
        <v>3771.297</v>
      </c>
      <c r="K26" s="22">
        <f t="shared" si="6"/>
        <v>3931.3809999999999</v>
      </c>
      <c r="L26" s="22">
        <f t="shared" si="6"/>
        <v>4025.0940000000001</v>
      </c>
      <c r="M26" s="22">
        <f t="shared" si="6"/>
        <v>3878.8530000000001</v>
      </c>
      <c r="N26" s="22">
        <f t="shared" si="6"/>
        <v>3892.54</v>
      </c>
      <c r="O26" s="22">
        <f t="shared" si="6"/>
        <v>4059.357</v>
      </c>
      <c r="P26" s="22">
        <f t="shared" si="6"/>
        <v>4569.558</v>
      </c>
      <c r="Q26" s="22">
        <f t="shared" si="6"/>
        <v>5075.7939999999999</v>
      </c>
      <c r="R26" s="22">
        <f t="shared" si="6"/>
        <v>5412.7160000000003</v>
      </c>
      <c r="S26" s="22">
        <f t="shared" si="6"/>
        <v>5169.8919999999998</v>
      </c>
      <c r="T26" s="22">
        <f t="shared" si="6"/>
        <v>5376.7390000000005</v>
      </c>
      <c r="U26" s="22">
        <f t="shared" si="6"/>
        <v>7611.7269999999999</v>
      </c>
      <c r="V26" s="22">
        <f t="shared" si="6"/>
        <v>8230.1569999999992</v>
      </c>
      <c r="W26" s="22">
        <f t="shared" si="6"/>
        <v>8177.5349999999999</v>
      </c>
      <c r="X26" s="22">
        <f t="shared" si="6"/>
        <v>8407.8510000000006</v>
      </c>
      <c r="Y26" s="22">
        <f t="shared" si="6"/>
        <v>8300.5880000000016</v>
      </c>
      <c r="Z26" s="22">
        <f t="shared" si="6"/>
        <v>7901.317</v>
      </c>
      <c r="AA26" s="22">
        <f t="shared" si="6"/>
        <v>7595.058</v>
      </c>
      <c r="AB26" s="22">
        <f t="shared" si="6"/>
        <v>7100.7940000000008</v>
      </c>
      <c r="AC26" s="22">
        <f t="shared" si="6"/>
        <v>6515.567</v>
      </c>
      <c r="AD26" s="22">
        <f t="shared" si="6"/>
        <v>5962.8739999999998</v>
      </c>
      <c r="AE26" s="22">
        <f t="shared" si="6"/>
        <v>5357.9470000000001</v>
      </c>
      <c r="AF26" s="22">
        <f t="shared" si="6"/>
        <v>4878.3329999999996</v>
      </c>
      <c r="AG26" s="31">
        <f t="shared" si="6"/>
        <v>5733.8360000000002</v>
      </c>
    </row>
    <row r="27" spans="2:33" s="44" customFormat="1" ht="11.5" x14ac:dyDescent="0.25">
      <c r="B27" s="39" t="s">
        <v>43</v>
      </c>
      <c r="C27" s="40" t="s">
        <v>49</v>
      </c>
      <c r="D27" s="42"/>
      <c r="E27" s="42" t="s">
        <v>50</v>
      </c>
      <c r="F27" s="42" t="s">
        <v>50</v>
      </c>
      <c r="G27" s="42" t="s">
        <v>50</v>
      </c>
      <c r="H27" s="42" t="s">
        <v>50</v>
      </c>
      <c r="I27" s="42" t="s">
        <v>50</v>
      </c>
      <c r="J27" s="42" t="s">
        <v>50</v>
      </c>
      <c r="K27" s="42" t="s">
        <v>50</v>
      </c>
      <c r="L27" s="42" t="s">
        <v>50</v>
      </c>
      <c r="M27" s="42" t="s">
        <v>50</v>
      </c>
      <c r="N27" s="42" t="s">
        <v>50</v>
      </c>
      <c r="O27" s="42" t="s">
        <v>50</v>
      </c>
      <c r="P27" s="42" t="s">
        <v>50</v>
      </c>
      <c r="Q27" s="42" t="s">
        <v>50</v>
      </c>
      <c r="R27" s="42" t="s">
        <v>50</v>
      </c>
      <c r="S27" s="42" t="s">
        <v>50</v>
      </c>
      <c r="T27" s="42" t="s">
        <v>50</v>
      </c>
      <c r="U27" s="42" t="s">
        <v>50</v>
      </c>
      <c r="V27" s="42" t="s">
        <v>50</v>
      </c>
      <c r="W27" s="42" t="s">
        <v>50</v>
      </c>
      <c r="X27" s="42" t="s">
        <v>50</v>
      </c>
      <c r="Y27" s="42" t="s">
        <v>50</v>
      </c>
      <c r="Z27" s="42" t="s">
        <v>50</v>
      </c>
      <c r="AA27" s="42" t="s">
        <v>50</v>
      </c>
      <c r="AB27" s="42" t="s">
        <v>50</v>
      </c>
      <c r="AC27" s="42" t="s">
        <v>50</v>
      </c>
      <c r="AD27" s="42" t="s">
        <v>50</v>
      </c>
      <c r="AE27" s="42" t="s">
        <v>50</v>
      </c>
      <c r="AF27" s="42" t="s">
        <v>50</v>
      </c>
      <c r="AG27" s="43" t="s">
        <v>50</v>
      </c>
    </row>
    <row r="28" spans="2:33" s="44" customFormat="1" ht="11.5" x14ac:dyDescent="0.25">
      <c r="B28" s="39" t="s">
        <v>43</v>
      </c>
      <c r="C28" s="40" t="s">
        <v>51</v>
      </c>
      <c r="D28" s="41"/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3.0000000000000001E-3</v>
      </c>
      <c r="W28" s="42">
        <v>0</v>
      </c>
      <c r="X28" s="42">
        <v>0</v>
      </c>
      <c r="Y28" s="42">
        <v>0</v>
      </c>
      <c r="Z28" s="42">
        <v>0</v>
      </c>
      <c r="AA28" s="42">
        <v>8.8999999999999996E-2</v>
      </c>
      <c r="AB28" s="66">
        <v>0.76700000000000002</v>
      </c>
      <c r="AC28" s="66">
        <v>0</v>
      </c>
      <c r="AD28" s="66">
        <v>8.8999999999999996E-2</v>
      </c>
      <c r="AE28" s="66">
        <v>0</v>
      </c>
      <c r="AF28" s="66">
        <v>0</v>
      </c>
      <c r="AG28" s="67">
        <v>0</v>
      </c>
    </row>
    <row r="29" spans="2:33" s="44" customFormat="1" ht="11.5" x14ac:dyDescent="0.25">
      <c r="B29" s="39" t="s">
        <v>43</v>
      </c>
      <c r="C29" s="40" t="s">
        <v>52</v>
      </c>
      <c r="D29" s="41"/>
      <c r="E29" s="42">
        <v>0.53200000000000003</v>
      </c>
      <c r="F29" s="42">
        <v>0.11600000000000001</v>
      </c>
      <c r="G29" s="42">
        <v>18.021999999999998</v>
      </c>
      <c r="H29" s="42">
        <v>1.4039999999999999</v>
      </c>
      <c r="I29" s="42">
        <v>3.9E-2</v>
      </c>
      <c r="J29" s="42">
        <v>0.59599999999999997</v>
      </c>
      <c r="K29" s="42">
        <v>10.781000000000001</v>
      </c>
      <c r="L29" s="42">
        <v>115.444</v>
      </c>
      <c r="M29" s="42">
        <v>122.414</v>
      </c>
      <c r="N29" s="42">
        <v>122.146</v>
      </c>
      <c r="O29" s="42">
        <v>128.69</v>
      </c>
      <c r="P29" s="42">
        <v>128.71</v>
      </c>
      <c r="Q29" s="42">
        <v>152.54400000000001</v>
      </c>
      <c r="R29" s="42">
        <v>161.67699999999999</v>
      </c>
      <c r="S29" s="42">
        <v>200.21100000000001</v>
      </c>
      <c r="T29" s="42">
        <v>201.77699999999999</v>
      </c>
      <c r="U29" s="42">
        <v>239.101</v>
      </c>
      <c r="V29" s="42">
        <v>251.75700000000001</v>
      </c>
      <c r="W29" s="42">
        <v>195.72900000000001</v>
      </c>
      <c r="X29" s="42">
        <v>224.11199999999999</v>
      </c>
      <c r="Y29" s="42">
        <v>314.73899999999998</v>
      </c>
      <c r="Z29" s="42">
        <v>378.01799999999997</v>
      </c>
      <c r="AA29" s="42">
        <v>400.11599999999999</v>
      </c>
      <c r="AB29" s="66">
        <v>404.49700000000001</v>
      </c>
      <c r="AC29" s="66">
        <v>368.36</v>
      </c>
      <c r="AD29" s="66">
        <v>312.62799999999999</v>
      </c>
      <c r="AE29" s="66">
        <v>309.459</v>
      </c>
      <c r="AF29" s="66">
        <v>322.59100000000001</v>
      </c>
      <c r="AG29" s="67">
        <v>306.7</v>
      </c>
    </row>
    <row r="30" spans="2:33" s="28" customFormat="1" ht="12" x14ac:dyDescent="0.25">
      <c r="B30" s="37" t="s">
        <v>53</v>
      </c>
      <c r="C30" s="35" t="s">
        <v>54</v>
      </c>
      <c r="D30" s="36">
        <v>19</v>
      </c>
      <c r="E30" s="46">
        <v>4752.5889999999999</v>
      </c>
      <c r="F30" s="28">
        <v>4386.1719999999996</v>
      </c>
      <c r="G30" s="28">
        <v>3788.2849999999999</v>
      </c>
      <c r="H30" s="28">
        <v>3391.2370000000001</v>
      </c>
      <c r="I30" s="28">
        <v>3455.0369999999998</v>
      </c>
      <c r="J30" s="28">
        <v>3771.297</v>
      </c>
      <c r="K30" s="28">
        <v>3931.3809999999999</v>
      </c>
      <c r="L30" s="28">
        <v>4025.0770000000002</v>
      </c>
      <c r="M30" s="28">
        <v>3876.424</v>
      </c>
      <c r="N30" s="28">
        <v>3890.1880000000001</v>
      </c>
      <c r="O30" s="28">
        <v>4057.56</v>
      </c>
      <c r="P30" s="28">
        <v>4568.0959999999995</v>
      </c>
      <c r="Q30" s="28">
        <v>5075.7939999999999</v>
      </c>
      <c r="R30" s="28">
        <v>5412.7160000000003</v>
      </c>
      <c r="S30" s="28">
        <v>5169.8919999999998</v>
      </c>
      <c r="T30" s="28">
        <v>5376.152</v>
      </c>
      <c r="U30" s="28">
        <v>7611.4690000000001</v>
      </c>
      <c r="V30" s="28">
        <v>8230.1569999999992</v>
      </c>
      <c r="W30" s="28">
        <v>8177.2089999999998</v>
      </c>
      <c r="X30" s="28">
        <v>8407.8109999999997</v>
      </c>
      <c r="Y30" s="28">
        <v>8300.4410000000007</v>
      </c>
      <c r="Z30" s="28">
        <v>7901.018</v>
      </c>
      <c r="AA30" s="28">
        <v>7594.6120000000001</v>
      </c>
      <c r="AB30" s="28">
        <v>7100.7610000000004</v>
      </c>
      <c r="AC30" s="28">
        <v>6515.567</v>
      </c>
      <c r="AD30" s="28">
        <v>5962.8739999999998</v>
      </c>
      <c r="AE30" s="28">
        <v>5357.9470000000001</v>
      </c>
      <c r="AF30" s="28">
        <v>4878.3329999999996</v>
      </c>
      <c r="AG30" s="29">
        <v>5733.8360000000002</v>
      </c>
    </row>
    <row r="31" spans="2:33" s="28" customFormat="1" ht="12" x14ac:dyDescent="0.25">
      <c r="B31" s="37" t="s">
        <v>55</v>
      </c>
      <c r="C31" s="35" t="s">
        <v>56</v>
      </c>
      <c r="D31" s="36">
        <v>20</v>
      </c>
      <c r="E31" s="46">
        <v>0.79800000000000004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1.7000000000000001E-2</v>
      </c>
      <c r="M31" s="28">
        <v>2.4289999999999998</v>
      </c>
      <c r="N31" s="28">
        <v>2.3519999999999999</v>
      </c>
      <c r="O31" s="28">
        <v>1.7969999999999999</v>
      </c>
      <c r="P31" s="28">
        <v>1.462</v>
      </c>
      <c r="Q31" s="28">
        <v>0</v>
      </c>
      <c r="R31" s="28">
        <v>0</v>
      </c>
      <c r="S31" s="28">
        <v>0</v>
      </c>
      <c r="T31" s="28">
        <v>0.58699999999999997</v>
      </c>
      <c r="U31" s="28">
        <v>0.25800000000000001</v>
      </c>
      <c r="V31" s="28">
        <v>0</v>
      </c>
      <c r="W31" s="28">
        <v>0.32600000000000001</v>
      </c>
      <c r="X31" s="28">
        <v>0.04</v>
      </c>
      <c r="Y31" s="28">
        <v>0.14699999999999999</v>
      </c>
      <c r="Z31" s="28">
        <v>0.29899999999999999</v>
      </c>
      <c r="AA31" s="28">
        <v>0.44600000000000001</v>
      </c>
      <c r="AB31" s="28">
        <v>3.3000000000000002E-2</v>
      </c>
      <c r="AC31" s="28">
        <v>0</v>
      </c>
      <c r="AD31" s="28">
        <v>0</v>
      </c>
      <c r="AE31" s="28">
        <v>0</v>
      </c>
      <c r="AF31" s="28">
        <v>0</v>
      </c>
      <c r="AG31" s="29">
        <v>0</v>
      </c>
    </row>
    <row r="32" spans="2:33" s="28" customFormat="1" ht="10.5" x14ac:dyDescent="0.25">
      <c r="B32" s="37" t="s">
        <v>57</v>
      </c>
      <c r="C32" s="35" t="s">
        <v>58</v>
      </c>
      <c r="D32" s="36" t="s">
        <v>59</v>
      </c>
      <c r="E32" s="22">
        <f t="shared" ref="E32:AG32" si="7">+E22+E23+E24-E25-E26</f>
        <v>6165.3869999999997</v>
      </c>
      <c r="F32" s="22">
        <f t="shared" si="7"/>
        <v>7184.9430000000002</v>
      </c>
      <c r="G32" s="22">
        <f t="shared" si="7"/>
        <v>8646.2549999999992</v>
      </c>
      <c r="H32" s="22">
        <f t="shared" si="7"/>
        <v>9787.4340000000011</v>
      </c>
      <c r="I32" s="22">
        <f t="shared" si="7"/>
        <v>10971.880000000001</v>
      </c>
      <c r="J32" s="22">
        <f t="shared" si="7"/>
        <v>11188.686999999998</v>
      </c>
      <c r="K32" s="22">
        <f t="shared" si="7"/>
        <v>11877.581000000004</v>
      </c>
      <c r="L32" s="22">
        <f t="shared" si="7"/>
        <v>13417.199999999997</v>
      </c>
      <c r="M32" s="22">
        <f t="shared" si="7"/>
        <v>13678.418999999998</v>
      </c>
      <c r="N32" s="22">
        <f t="shared" si="7"/>
        <v>14615.987000000001</v>
      </c>
      <c r="O32" s="22">
        <f t="shared" si="7"/>
        <v>15797.673999999999</v>
      </c>
      <c r="P32" s="22">
        <f t="shared" si="7"/>
        <v>17276.414999999997</v>
      </c>
      <c r="Q32" s="22">
        <f t="shared" si="7"/>
        <v>17308.409</v>
      </c>
      <c r="R32" s="22">
        <f t="shared" si="7"/>
        <v>17057.456000000002</v>
      </c>
      <c r="S32" s="22">
        <f t="shared" si="7"/>
        <v>14500.873</v>
      </c>
      <c r="T32" s="22">
        <f t="shared" si="7"/>
        <v>15870.727999999999</v>
      </c>
      <c r="U32" s="22">
        <f t="shared" si="7"/>
        <v>14424.100999999999</v>
      </c>
      <c r="V32" s="22">
        <f t="shared" si="7"/>
        <v>13219.618999999999</v>
      </c>
      <c r="W32" s="22">
        <f t="shared" si="7"/>
        <v>13372.759000000002</v>
      </c>
      <c r="X32" s="22">
        <f t="shared" si="7"/>
        <v>13541.558999999999</v>
      </c>
      <c r="Y32" s="22">
        <f t="shared" si="7"/>
        <v>14686.271999999999</v>
      </c>
      <c r="Z32" s="22">
        <f t="shared" si="7"/>
        <v>16411.937999999998</v>
      </c>
      <c r="AA32" s="22">
        <f t="shared" si="7"/>
        <v>18181.878000000001</v>
      </c>
      <c r="AB32" s="22">
        <f t="shared" si="7"/>
        <v>20329.274000000001</v>
      </c>
      <c r="AC32" s="22">
        <f t="shared" si="7"/>
        <v>22376.753000000001</v>
      </c>
      <c r="AD32" s="22">
        <f t="shared" si="7"/>
        <v>18724.333999999999</v>
      </c>
      <c r="AE32" s="22">
        <f t="shared" si="7"/>
        <v>21763.499999999996</v>
      </c>
      <c r="AF32" s="22">
        <f t="shared" si="7"/>
        <v>26079.056000000004</v>
      </c>
      <c r="AG32" s="31">
        <f t="shared" si="7"/>
        <v>28076.025000000005</v>
      </c>
    </row>
    <row r="33" spans="2:33" s="28" customFormat="1" x14ac:dyDescent="0.25">
      <c r="B33" s="34" t="s">
        <v>60</v>
      </c>
      <c r="C33" s="35" t="s">
        <v>61</v>
      </c>
      <c r="D33" s="36">
        <v>22</v>
      </c>
      <c r="E33" s="46">
        <v>6815.92</v>
      </c>
      <c r="F33" s="28">
        <v>7781.5919999999996</v>
      </c>
      <c r="G33" s="28">
        <v>8471.9089999999997</v>
      </c>
      <c r="H33" s="28">
        <v>8928.0519999999997</v>
      </c>
      <c r="I33" s="28">
        <v>10028.291999999999</v>
      </c>
      <c r="J33" s="28">
        <v>11363.63</v>
      </c>
      <c r="K33" s="28">
        <v>11462.016</v>
      </c>
      <c r="L33" s="28">
        <v>11862.558999999999</v>
      </c>
      <c r="M33" s="28">
        <v>10770.154</v>
      </c>
      <c r="N33" s="28">
        <v>11573.021000000001</v>
      </c>
      <c r="O33" s="28">
        <v>11892.914000000001</v>
      </c>
      <c r="P33" s="28">
        <v>13007.93</v>
      </c>
      <c r="Q33" s="28">
        <v>14880.477000000001</v>
      </c>
      <c r="R33" s="28">
        <v>15363.25</v>
      </c>
      <c r="S33" s="28">
        <v>13866.561</v>
      </c>
      <c r="T33" s="28">
        <v>14204.56</v>
      </c>
      <c r="U33" s="28">
        <v>15726.087</v>
      </c>
      <c r="V33" s="28">
        <v>14102.244000000001</v>
      </c>
      <c r="W33" s="28">
        <v>18130.567999999999</v>
      </c>
      <c r="X33" s="28">
        <v>17740.861000000001</v>
      </c>
      <c r="Y33" s="28">
        <v>18223.853999999999</v>
      </c>
      <c r="Z33" s="28">
        <v>17734.634999999998</v>
      </c>
      <c r="AA33" s="28">
        <v>18377.305</v>
      </c>
      <c r="AB33" s="28">
        <v>19558.136999999999</v>
      </c>
      <c r="AC33" s="28">
        <v>19647.695</v>
      </c>
      <c r="AD33" s="28">
        <v>18968.166000000001</v>
      </c>
      <c r="AE33" s="28">
        <v>19702.382000000001</v>
      </c>
      <c r="AF33" s="28">
        <v>24398.312999999998</v>
      </c>
      <c r="AG33" s="29">
        <v>26913.870999999999</v>
      </c>
    </row>
    <row r="34" spans="2:33" s="28" customFormat="1" ht="10.5" x14ac:dyDescent="0.25">
      <c r="B34" s="34" t="s">
        <v>62</v>
      </c>
      <c r="C34" s="35" t="s">
        <v>63</v>
      </c>
      <c r="D34" s="36" t="s">
        <v>64</v>
      </c>
      <c r="E34" s="22">
        <f t="shared" ref="E34:AG34" si="8">+E35+E36+E37</f>
        <v>3383.261</v>
      </c>
      <c r="F34" s="22">
        <f t="shared" si="8"/>
        <v>3384.7269999999999</v>
      </c>
      <c r="G34" s="22">
        <f t="shared" si="8"/>
        <v>3693.2730000000001</v>
      </c>
      <c r="H34" s="22">
        <f t="shared" si="8"/>
        <v>3746.1210000000001</v>
      </c>
      <c r="I34" s="22">
        <f t="shared" si="8"/>
        <v>3854.8670000000002</v>
      </c>
      <c r="J34" s="22">
        <f t="shared" si="8"/>
        <v>4436.7290000000003</v>
      </c>
      <c r="K34" s="22">
        <f t="shared" si="8"/>
        <v>4618.3780000000006</v>
      </c>
      <c r="L34" s="22">
        <f t="shared" si="8"/>
        <v>5221.3879999999999</v>
      </c>
      <c r="M34" s="22">
        <f t="shared" si="8"/>
        <v>5946.6759999999995</v>
      </c>
      <c r="N34" s="22">
        <f t="shared" si="8"/>
        <v>6525.7539999999999</v>
      </c>
      <c r="O34" s="22">
        <f t="shared" si="8"/>
        <v>7055.607</v>
      </c>
      <c r="P34" s="22">
        <f t="shared" si="8"/>
        <v>6839.0890000000009</v>
      </c>
      <c r="Q34" s="22">
        <f t="shared" si="8"/>
        <v>6707.567</v>
      </c>
      <c r="R34" s="22">
        <f t="shared" si="8"/>
        <v>6906.509</v>
      </c>
      <c r="S34" s="22">
        <f t="shared" si="8"/>
        <v>7203.1009999999997</v>
      </c>
      <c r="T34" s="22">
        <f t="shared" si="8"/>
        <v>7061.1010000000006</v>
      </c>
      <c r="U34" s="22">
        <f t="shared" si="8"/>
        <v>6725.5010000000002</v>
      </c>
      <c r="V34" s="22">
        <f t="shared" si="8"/>
        <v>5422.16</v>
      </c>
      <c r="W34" s="22">
        <f t="shared" si="8"/>
        <v>6404.1310000000003</v>
      </c>
      <c r="X34" s="22">
        <f t="shared" si="8"/>
        <v>6279.5029999999997</v>
      </c>
      <c r="Y34" s="22">
        <f t="shared" si="8"/>
        <v>6043.098</v>
      </c>
      <c r="Z34" s="22">
        <f t="shared" si="8"/>
        <v>6150.6279999999997</v>
      </c>
      <c r="AA34" s="22">
        <f t="shared" si="8"/>
        <v>6182.0389999999998</v>
      </c>
      <c r="AB34" s="22">
        <f t="shared" si="8"/>
        <v>6179.6840000000002</v>
      </c>
      <c r="AC34" s="22">
        <f t="shared" si="8"/>
        <v>6177.2710000000006</v>
      </c>
      <c r="AD34" s="22">
        <f t="shared" si="8"/>
        <v>6089.8060000000005</v>
      </c>
      <c r="AE34" s="22">
        <f t="shared" si="8"/>
        <v>6384.012999999999</v>
      </c>
      <c r="AF34" s="22">
        <f t="shared" si="8"/>
        <v>6413.7510000000002</v>
      </c>
      <c r="AG34" s="31">
        <f t="shared" si="8"/>
        <v>6687.9140000000007</v>
      </c>
    </row>
    <row r="35" spans="2:33" s="28" customFormat="1" x14ac:dyDescent="0.25">
      <c r="B35" s="37" t="s">
        <v>65</v>
      </c>
      <c r="C35" s="38" t="s">
        <v>66</v>
      </c>
      <c r="D35" s="36">
        <v>24</v>
      </c>
      <c r="E35" s="46">
        <v>619.07299999999998</v>
      </c>
      <c r="F35" s="28">
        <v>367.84699999999998</v>
      </c>
      <c r="G35" s="28">
        <v>405.31</v>
      </c>
      <c r="H35" s="28">
        <v>158.029</v>
      </c>
      <c r="I35" s="28">
        <v>160.87700000000001</v>
      </c>
      <c r="J35" s="28">
        <v>185.577</v>
      </c>
      <c r="K35" s="28">
        <v>189.898</v>
      </c>
      <c r="L35" s="28">
        <v>215.137</v>
      </c>
      <c r="M35" s="28">
        <v>255.58500000000001</v>
      </c>
      <c r="N35" s="28">
        <v>257.12599999999998</v>
      </c>
      <c r="O35" s="28">
        <v>258.81599999999997</v>
      </c>
      <c r="P35" s="28">
        <v>153.85</v>
      </c>
      <c r="Q35" s="28">
        <v>136.73500000000001</v>
      </c>
      <c r="R35" s="28">
        <v>225.774</v>
      </c>
      <c r="S35" s="28">
        <v>150.99799999999999</v>
      </c>
      <c r="T35" s="28">
        <v>265.97500000000002</v>
      </c>
      <c r="U35" s="28">
        <v>242.52799999999999</v>
      </c>
      <c r="V35" s="28">
        <v>113.782</v>
      </c>
      <c r="W35" s="28">
        <v>219.38499999999999</v>
      </c>
      <c r="X35" s="28">
        <v>203.52099999999999</v>
      </c>
      <c r="Y35" s="28">
        <v>197.72</v>
      </c>
      <c r="Z35" s="28">
        <v>206.84899999999999</v>
      </c>
      <c r="AA35" s="28">
        <v>201.07900000000001</v>
      </c>
      <c r="AB35" s="28">
        <v>189.84700000000001</v>
      </c>
      <c r="AC35" s="28">
        <v>167.93799999999999</v>
      </c>
      <c r="AD35" s="28">
        <v>168.971</v>
      </c>
      <c r="AE35" s="28">
        <v>166.51599999999999</v>
      </c>
      <c r="AF35" s="28">
        <v>159.69900000000001</v>
      </c>
      <c r="AG35" s="29">
        <v>199.32599999999999</v>
      </c>
    </row>
    <row r="36" spans="2:33" s="28" customFormat="1" x14ac:dyDescent="0.25">
      <c r="B36" s="37" t="s">
        <v>67</v>
      </c>
      <c r="C36" s="38" t="s">
        <v>68</v>
      </c>
      <c r="D36" s="36">
        <v>25</v>
      </c>
      <c r="E36" s="46">
        <v>1823.61</v>
      </c>
      <c r="F36" s="28">
        <v>2029.5840000000001</v>
      </c>
      <c r="G36" s="28">
        <v>2218.241</v>
      </c>
      <c r="H36" s="28">
        <v>2656.73</v>
      </c>
      <c r="I36" s="28">
        <v>2642.8380000000002</v>
      </c>
      <c r="J36" s="28">
        <v>3114.32</v>
      </c>
      <c r="K36" s="28">
        <v>3153.4360000000001</v>
      </c>
      <c r="L36" s="28">
        <v>3626</v>
      </c>
      <c r="M36" s="28">
        <v>4094.8519999999999</v>
      </c>
      <c r="N36" s="28">
        <v>4660.8739999999998</v>
      </c>
      <c r="O36" s="28">
        <v>5168.2730000000001</v>
      </c>
      <c r="P36" s="28">
        <v>5056.3990000000003</v>
      </c>
      <c r="Q36" s="28">
        <v>4878.1930000000002</v>
      </c>
      <c r="R36" s="28">
        <v>5018.3530000000001</v>
      </c>
      <c r="S36" s="28">
        <v>5379.6419999999998</v>
      </c>
      <c r="T36" s="28">
        <v>5144.4279999999999</v>
      </c>
      <c r="U36" s="28">
        <v>4816.68</v>
      </c>
      <c r="V36" s="28">
        <v>3865.72</v>
      </c>
      <c r="W36" s="28">
        <v>4528.4530000000004</v>
      </c>
      <c r="X36" s="28">
        <v>4223.2129999999997</v>
      </c>
      <c r="Y36" s="28">
        <v>3978.703</v>
      </c>
      <c r="Z36" s="28">
        <v>4056.9140000000002</v>
      </c>
      <c r="AA36" s="28">
        <v>4086.67</v>
      </c>
      <c r="AB36" s="28">
        <v>4063.9090000000001</v>
      </c>
      <c r="AC36" s="28">
        <v>4072.59</v>
      </c>
      <c r="AD36" s="28">
        <v>3956.0050000000001</v>
      </c>
      <c r="AE36" s="28">
        <v>4152.79</v>
      </c>
      <c r="AF36" s="28">
        <v>4158.5590000000002</v>
      </c>
      <c r="AG36" s="29">
        <v>4293.8310000000001</v>
      </c>
    </row>
    <row r="37" spans="2:33" s="28" customFormat="1" x14ac:dyDescent="0.25">
      <c r="B37" s="37" t="s">
        <v>69</v>
      </c>
      <c r="C37" s="38" t="s">
        <v>70</v>
      </c>
      <c r="D37" s="36">
        <v>26</v>
      </c>
      <c r="E37" s="46">
        <v>940.57799999999997</v>
      </c>
      <c r="F37" s="28">
        <v>987.29600000000005</v>
      </c>
      <c r="G37" s="28">
        <v>1069.722</v>
      </c>
      <c r="H37" s="28">
        <v>931.36199999999997</v>
      </c>
      <c r="I37" s="28">
        <v>1051.152</v>
      </c>
      <c r="J37" s="28">
        <v>1136.8320000000001</v>
      </c>
      <c r="K37" s="28">
        <v>1275.0440000000001</v>
      </c>
      <c r="L37" s="28">
        <v>1380.251</v>
      </c>
      <c r="M37" s="28">
        <v>1596.239</v>
      </c>
      <c r="N37" s="28">
        <v>1607.7539999999999</v>
      </c>
      <c r="O37" s="28">
        <v>1628.518</v>
      </c>
      <c r="P37" s="28">
        <v>1628.84</v>
      </c>
      <c r="Q37" s="28">
        <v>1692.6389999999999</v>
      </c>
      <c r="R37" s="28">
        <v>1662.3820000000001</v>
      </c>
      <c r="S37" s="28">
        <v>1672.461</v>
      </c>
      <c r="T37" s="28">
        <v>1650.6980000000001</v>
      </c>
      <c r="U37" s="28">
        <v>1666.2929999999999</v>
      </c>
      <c r="V37" s="28">
        <v>1442.6579999999999</v>
      </c>
      <c r="W37" s="28">
        <v>1656.2929999999999</v>
      </c>
      <c r="X37" s="28">
        <v>1852.769</v>
      </c>
      <c r="Y37" s="28">
        <v>1866.675</v>
      </c>
      <c r="Z37" s="28">
        <v>1886.865</v>
      </c>
      <c r="AA37" s="28">
        <v>1894.29</v>
      </c>
      <c r="AB37" s="28">
        <v>1925.9280000000001</v>
      </c>
      <c r="AC37" s="28">
        <v>1936.7429999999999</v>
      </c>
      <c r="AD37" s="28">
        <v>1964.83</v>
      </c>
      <c r="AE37" s="28">
        <v>2064.7069999999999</v>
      </c>
      <c r="AF37" s="28">
        <v>2095.4929999999999</v>
      </c>
      <c r="AG37" s="29">
        <v>2194.7570000000001</v>
      </c>
    </row>
    <row r="38" spans="2:33" s="28" customFormat="1" x14ac:dyDescent="0.25">
      <c r="B38" s="34" t="s">
        <v>71</v>
      </c>
      <c r="C38" s="35" t="s">
        <v>72</v>
      </c>
      <c r="D38" s="36">
        <v>27</v>
      </c>
      <c r="E38" s="46">
        <v>627.65899999999999</v>
      </c>
      <c r="F38" s="28">
        <v>830.327</v>
      </c>
      <c r="G38" s="28">
        <v>695.08</v>
      </c>
      <c r="H38" s="28">
        <v>849.05799999999999</v>
      </c>
      <c r="I38" s="28">
        <v>1151.2860000000001</v>
      </c>
      <c r="J38" s="28">
        <v>1289.9110000000001</v>
      </c>
      <c r="K38" s="28">
        <v>1223.9159999999999</v>
      </c>
      <c r="L38" s="28">
        <v>1541.172</v>
      </c>
      <c r="M38" s="28">
        <v>1650.5139999999999</v>
      </c>
      <c r="N38" s="28">
        <v>1981.559</v>
      </c>
      <c r="O38" s="28">
        <v>2205.7640000000001</v>
      </c>
      <c r="P38" s="28">
        <v>2389.5010000000002</v>
      </c>
      <c r="Q38" s="28">
        <v>2662.4050000000002</v>
      </c>
      <c r="R38" s="28">
        <v>2318.6280000000002</v>
      </c>
      <c r="S38" s="28">
        <v>2508.2910000000002</v>
      </c>
      <c r="T38" s="28">
        <v>2020.3420000000001</v>
      </c>
      <c r="U38" s="28">
        <v>1798.4090000000001</v>
      </c>
      <c r="V38" s="28">
        <v>2527.578</v>
      </c>
      <c r="W38" s="28">
        <v>2684.0039999999999</v>
      </c>
      <c r="X38" s="28">
        <v>2977.83</v>
      </c>
      <c r="Y38" s="28">
        <v>3394.3420000000001</v>
      </c>
      <c r="Z38" s="28">
        <v>3240.2689999999998</v>
      </c>
      <c r="AA38" s="28">
        <v>3181.5219999999999</v>
      </c>
      <c r="AB38" s="28">
        <v>3300.8960000000002</v>
      </c>
      <c r="AC38" s="28">
        <v>3501.529</v>
      </c>
      <c r="AD38" s="28">
        <v>4085.56</v>
      </c>
      <c r="AE38" s="28">
        <v>5226.8490000000002</v>
      </c>
      <c r="AF38" s="28">
        <v>3888.2739999999999</v>
      </c>
      <c r="AG38" s="29">
        <v>3820.7109999999998</v>
      </c>
    </row>
    <row r="39" spans="2:33" s="28" customFormat="1" x14ac:dyDescent="0.25">
      <c r="B39" s="34" t="s">
        <v>60</v>
      </c>
      <c r="C39" s="38" t="s">
        <v>73</v>
      </c>
      <c r="D39" s="36">
        <v>28</v>
      </c>
      <c r="E39" s="46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6.9660000000000002</v>
      </c>
      <c r="Q39" s="28">
        <v>6.8170000000000002</v>
      </c>
      <c r="R39" s="28">
        <v>9.016</v>
      </c>
      <c r="S39" s="28">
        <v>3.0390000000000001</v>
      </c>
      <c r="T39" s="28">
        <v>8.234</v>
      </c>
      <c r="U39" s="28">
        <v>5.3019999999999996</v>
      </c>
      <c r="V39" s="28">
        <v>2.8639999999999999</v>
      </c>
      <c r="W39" s="28">
        <v>9.1620000000000008</v>
      </c>
      <c r="X39" s="28">
        <v>5.5709999999999997</v>
      </c>
      <c r="Y39" s="28">
        <v>4.8620000000000001</v>
      </c>
      <c r="Z39" s="28">
        <v>9.4019999999999992</v>
      </c>
      <c r="AA39" s="28">
        <v>33.924999999999997</v>
      </c>
      <c r="AB39" s="28">
        <v>13.009</v>
      </c>
      <c r="AC39" s="28">
        <v>16.02</v>
      </c>
      <c r="AD39" s="28">
        <v>14.765000000000001</v>
      </c>
      <c r="AE39" s="28">
        <v>10.976000000000001</v>
      </c>
      <c r="AF39" s="28">
        <v>20.111999999999998</v>
      </c>
      <c r="AG39" s="29">
        <v>18.603999999999999</v>
      </c>
    </row>
    <row r="40" spans="2:33" s="28" customFormat="1" x14ac:dyDescent="0.25">
      <c r="B40" s="34" t="s">
        <v>74</v>
      </c>
      <c r="C40" s="35" t="s">
        <v>75</v>
      </c>
      <c r="D40" s="36">
        <v>29</v>
      </c>
      <c r="E40" s="46">
        <v>3360.3629999999998</v>
      </c>
      <c r="F40" s="28">
        <v>3557.5880000000002</v>
      </c>
      <c r="G40" s="28">
        <v>3870.23</v>
      </c>
      <c r="H40" s="28">
        <v>3946.152</v>
      </c>
      <c r="I40" s="28">
        <v>4087.1779999999999</v>
      </c>
      <c r="J40" s="28">
        <v>4731.5249999999996</v>
      </c>
      <c r="K40" s="28">
        <v>5051.3530000000001</v>
      </c>
      <c r="L40" s="28">
        <v>5545.9380000000001</v>
      </c>
      <c r="M40" s="28">
        <v>6547.8980000000001</v>
      </c>
      <c r="N40" s="28">
        <v>6945.0190000000002</v>
      </c>
      <c r="O40" s="28">
        <v>7587.625</v>
      </c>
      <c r="P40" s="28">
        <v>7482.1750000000002</v>
      </c>
      <c r="Q40" s="28">
        <v>8077.9480000000003</v>
      </c>
      <c r="R40" s="28">
        <v>8577.2710000000006</v>
      </c>
      <c r="S40" s="28">
        <v>9492.1849999999995</v>
      </c>
      <c r="T40" s="28">
        <v>9579.3919999999998</v>
      </c>
      <c r="U40" s="28">
        <v>10020.602000000001</v>
      </c>
      <c r="V40" s="28">
        <v>8944.9609999999993</v>
      </c>
      <c r="W40" s="28">
        <v>9975.8150000000005</v>
      </c>
      <c r="X40" s="28">
        <v>9979.8389999999999</v>
      </c>
      <c r="Y40" s="28">
        <v>10968.028</v>
      </c>
      <c r="Z40" s="28">
        <v>11098.687</v>
      </c>
      <c r="AA40" s="28">
        <v>11187.295</v>
      </c>
      <c r="AB40" s="28">
        <v>11349.425999999999</v>
      </c>
      <c r="AC40" s="28">
        <v>11409.1</v>
      </c>
      <c r="AD40" s="28">
        <v>11327.486999999999</v>
      </c>
      <c r="AE40" s="28">
        <v>11770.982</v>
      </c>
      <c r="AF40" s="28">
        <v>12932.732</v>
      </c>
      <c r="AG40" s="29">
        <v>13103.1</v>
      </c>
    </row>
    <row r="41" spans="2:33" s="28" customFormat="1" ht="20" x14ac:dyDescent="0.25">
      <c r="B41" s="47" t="s">
        <v>76</v>
      </c>
      <c r="C41" s="48" t="s">
        <v>77</v>
      </c>
      <c r="D41" s="36">
        <v>30</v>
      </c>
      <c r="E41" s="46">
        <v>1244.761</v>
      </c>
      <c r="F41" s="28">
        <v>1422.4259999999999</v>
      </c>
      <c r="G41" s="28">
        <v>1562.355</v>
      </c>
      <c r="H41" s="28">
        <v>1730.454</v>
      </c>
      <c r="I41" s="28">
        <v>1952.5630000000001</v>
      </c>
      <c r="J41" s="28">
        <v>2099.0819999999999</v>
      </c>
      <c r="K41" s="28">
        <v>2339.7649999999999</v>
      </c>
      <c r="L41" s="28">
        <v>2553.2240000000002</v>
      </c>
      <c r="M41" s="28">
        <v>2694.145</v>
      </c>
      <c r="N41" s="28">
        <v>2912.1469999999999</v>
      </c>
      <c r="O41" s="28">
        <v>3178.55</v>
      </c>
      <c r="P41" s="28">
        <v>3176.7130000000002</v>
      </c>
      <c r="Q41" s="28">
        <v>3185.46</v>
      </c>
      <c r="R41" s="28">
        <v>3250.346</v>
      </c>
      <c r="S41" s="28">
        <v>3681.8270000000002</v>
      </c>
      <c r="T41" s="28">
        <v>3510.047</v>
      </c>
      <c r="U41" s="28">
        <v>3053.893</v>
      </c>
      <c r="V41" s="28">
        <v>3034.6759999999999</v>
      </c>
      <c r="W41" s="28">
        <v>2903.0569999999998</v>
      </c>
      <c r="X41" s="28">
        <v>2910.0909999999999</v>
      </c>
      <c r="Y41" s="28">
        <v>2981.8389999999999</v>
      </c>
      <c r="Z41" s="28">
        <v>2977.52</v>
      </c>
      <c r="AA41" s="28">
        <v>3057.0729999999999</v>
      </c>
      <c r="AB41" s="28">
        <v>3262.0390000000002</v>
      </c>
      <c r="AC41" s="28">
        <v>3470.8739999999998</v>
      </c>
      <c r="AD41" s="28">
        <v>3428.0070000000001</v>
      </c>
      <c r="AE41" s="28">
        <v>3640.61</v>
      </c>
      <c r="AF41" s="28">
        <v>3945.308</v>
      </c>
      <c r="AG41" s="29">
        <v>3942.35</v>
      </c>
    </row>
    <row r="42" spans="2:33" s="28" customFormat="1" ht="30" x14ac:dyDescent="0.25">
      <c r="B42" s="47" t="s">
        <v>78</v>
      </c>
      <c r="C42" s="48" t="s">
        <v>79</v>
      </c>
      <c r="D42" s="36" t="s">
        <v>80</v>
      </c>
      <c r="E42" s="22">
        <f t="shared" ref="E42:AG42" si="9">+E40+E41</f>
        <v>4605.1239999999998</v>
      </c>
      <c r="F42" s="22">
        <f t="shared" si="9"/>
        <v>4980.0140000000001</v>
      </c>
      <c r="G42" s="22">
        <f t="shared" si="9"/>
        <v>5432.585</v>
      </c>
      <c r="H42" s="22">
        <f t="shared" si="9"/>
        <v>5676.6059999999998</v>
      </c>
      <c r="I42" s="22">
        <f t="shared" si="9"/>
        <v>6039.741</v>
      </c>
      <c r="J42" s="22">
        <f t="shared" si="9"/>
        <v>6830.607</v>
      </c>
      <c r="K42" s="22">
        <f t="shared" si="9"/>
        <v>7391.1180000000004</v>
      </c>
      <c r="L42" s="22">
        <f t="shared" si="9"/>
        <v>8099.1620000000003</v>
      </c>
      <c r="M42" s="22">
        <f t="shared" si="9"/>
        <v>9242.0429999999997</v>
      </c>
      <c r="N42" s="22">
        <f t="shared" si="9"/>
        <v>9857.1660000000011</v>
      </c>
      <c r="O42" s="22">
        <f t="shared" si="9"/>
        <v>10766.174999999999</v>
      </c>
      <c r="P42" s="22">
        <f t="shared" si="9"/>
        <v>10658.888000000001</v>
      </c>
      <c r="Q42" s="22">
        <f t="shared" si="9"/>
        <v>11263.407999999999</v>
      </c>
      <c r="R42" s="22">
        <f t="shared" si="9"/>
        <v>11827.617</v>
      </c>
      <c r="S42" s="22">
        <f t="shared" si="9"/>
        <v>13174.011999999999</v>
      </c>
      <c r="T42" s="22">
        <f t="shared" si="9"/>
        <v>13089.439</v>
      </c>
      <c r="U42" s="22">
        <f t="shared" si="9"/>
        <v>13074.495000000001</v>
      </c>
      <c r="V42" s="22">
        <f t="shared" si="9"/>
        <v>11979.636999999999</v>
      </c>
      <c r="W42" s="22">
        <f t="shared" si="9"/>
        <v>12878.871999999999</v>
      </c>
      <c r="X42" s="22">
        <f t="shared" si="9"/>
        <v>12889.93</v>
      </c>
      <c r="Y42" s="22">
        <f t="shared" si="9"/>
        <v>13949.867</v>
      </c>
      <c r="Z42" s="22">
        <f t="shared" si="9"/>
        <v>14076.207</v>
      </c>
      <c r="AA42" s="22">
        <f t="shared" si="9"/>
        <v>14244.368</v>
      </c>
      <c r="AB42" s="22">
        <f t="shared" si="9"/>
        <v>14611.465</v>
      </c>
      <c r="AC42" s="22">
        <f t="shared" si="9"/>
        <v>14879.974</v>
      </c>
      <c r="AD42" s="22">
        <f t="shared" si="9"/>
        <v>14755.493999999999</v>
      </c>
      <c r="AE42" s="22">
        <f t="shared" si="9"/>
        <v>15411.592000000001</v>
      </c>
      <c r="AF42" s="22">
        <f t="shared" si="9"/>
        <v>16878.04</v>
      </c>
      <c r="AG42" s="31">
        <f t="shared" si="9"/>
        <v>17045.45</v>
      </c>
    </row>
    <row r="43" spans="2:33" s="28" customFormat="1" ht="12" x14ac:dyDescent="0.25">
      <c r="B43" s="34" t="s">
        <v>71</v>
      </c>
      <c r="C43" s="35" t="s">
        <v>81</v>
      </c>
      <c r="D43" s="36">
        <v>32</v>
      </c>
      <c r="E43" s="46">
        <v>3156.4940000000001</v>
      </c>
      <c r="F43" s="28">
        <v>4216.1570000000002</v>
      </c>
      <c r="G43" s="28">
        <v>4615.2939999999999</v>
      </c>
      <c r="H43" s="28">
        <v>5649.8490000000002</v>
      </c>
      <c r="I43" s="28">
        <v>5983.6760000000004</v>
      </c>
      <c r="J43" s="28">
        <v>6166.6750000000002</v>
      </c>
      <c r="K43" s="28">
        <v>6522.85</v>
      </c>
      <c r="L43" s="28">
        <v>7659.9459999999999</v>
      </c>
      <c r="M43" s="28">
        <v>8152.558</v>
      </c>
      <c r="N43" s="28">
        <v>8890.9650000000001</v>
      </c>
      <c r="O43" s="28">
        <v>9923.7610000000004</v>
      </c>
      <c r="P43" s="28">
        <v>11056.624</v>
      </c>
      <c r="Q43" s="28">
        <v>11399.607</v>
      </c>
      <c r="R43" s="28">
        <v>12091.302</v>
      </c>
      <c r="S43" s="28">
        <v>13338.014999999999</v>
      </c>
      <c r="T43" s="28">
        <v>14362.091</v>
      </c>
      <c r="U43" s="28">
        <v>13588.643</v>
      </c>
      <c r="V43" s="28">
        <v>14262.288</v>
      </c>
      <c r="W43" s="28">
        <v>15631.361000000001</v>
      </c>
      <c r="X43" s="28">
        <v>14983.697</v>
      </c>
      <c r="Y43" s="28">
        <v>14523.907999999999</v>
      </c>
      <c r="Z43" s="28">
        <v>14645.777</v>
      </c>
      <c r="AA43" s="28">
        <v>14345.243</v>
      </c>
      <c r="AB43" s="28">
        <v>14406.703</v>
      </c>
      <c r="AC43" s="28">
        <v>15167.039000000001</v>
      </c>
      <c r="AD43" s="28">
        <v>18290.574000000001</v>
      </c>
      <c r="AE43" s="28">
        <v>18654.973000000002</v>
      </c>
      <c r="AF43" s="28">
        <v>19477.712</v>
      </c>
      <c r="AG43" s="29">
        <v>19812.165000000001</v>
      </c>
    </row>
    <row r="44" spans="2:33" s="28" customFormat="1" ht="11.5" x14ac:dyDescent="0.25">
      <c r="B44" s="39" t="s">
        <v>71</v>
      </c>
      <c r="C44" s="40" t="s">
        <v>82</v>
      </c>
      <c r="D44" s="41"/>
      <c r="E44" s="42" t="s">
        <v>50</v>
      </c>
      <c r="F44" s="42" t="s">
        <v>50</v>
      </c>
      <c r="G44" s="42" t="s">
        <v>50</v>
      </c>
      <c r="H44" s="42" t="s">
        <v>50</v>
      </c>
      <c r="I44" s="42" t="s">
        <v>50</v>
      </c>
      <c r="J44" s="42" t="s">
        <v>50</v>
      </c>
      <c r="K44" s="42" t="s">
        <v>50</v>
      </c>
      <c r="L44" s="42" t="s">
        <v>50</v>
      </c>
      <c r="M44" s="42" t="s">
        <v>50</v>
      </c>
      <c r="N44" s="42" t="s">
        <v>50</v>
      </c>
      <c r="O44" s="42" t="s">
        <v>50</v>
      </c>
      <c r="P44" s="42" t="s">
        <v>50</v>
      </c>
      <c r="Q44" s="42" t="s">
        <v>50</v>
      </c>
      <c r="R44" s="42" t="s">
        <v>50</v>
      </c>
      <c r="S44" s="42" t="s">
        <v>50</v>
      </c>
      <c r="T44" s="42" t="s">
        <v>50</v>
      </c>
      <c r="U44" s="42" t="s">
        <v>50</v>
      </c>
      <c r="V44" s="42" t="s">
        <v>50</v>
      </c>
      <c r="W44" s="42" t="s">
        <v>50</v>
      </c>
      <c r="X44" s="42" t="s">
        <v>50</v>
      </c>
      <c r="Y44" s="42" t="s">
        <v>50</v>
      </c>
      <c r="Z44" s="42" t="s">
        <v>50</v>
      </c>
      <c r="AA44" s="42" t="s">
        <v>50</v>
      </c>
      <c r="AB44" s="42" t="s">
        <v>50</v>
      </c>
      <c r="AC44" s="42" t="s">
        <v>50</v>
      </c>
      <c r="AD44" s="42" t="s">
        <v>50</v>
      </c>
      <c r="AE44" s="42" t="s">
        <v>50</v>
      </c>
      <c r="AF44" s="42" t="s">
        <v>50</v>
      </c>
      <c r="AG44" s="43" t="s">
        <v>50</v>
      </c>
    </row>
    <row r="45" spans="2:33" s="28" customFormat="1" ht="11.5" x14ac:dyDescent="0.25">
      <c r="B45" s="39" t="s">
        <v>71</v>
      </c>
      <c r="C45" s="40" t="s">
        <v>83</v>
      </c>
      <c r="D45" s="41"/>
      <c r="E45" s="45">
        <v>848.82600000000002</v>
      </c>
      <c r="F45" s="68">
        <v>932.82399999999996</v>
      </c>
      <c r="G45" s="68">
        <v>1113.5239999999999</v>
      </c>
      <c r="H45" s="68">
        <v>1798.134</v>
      </c>
      <c r="I45" s="68">
        <v>1773.799</v>
      </c>
      <c r="J45" s="68">
        <v>1520.923</v>
      </c>
      <c r="K45" s="68">
        <v>1767.326</v>
      </c>
      <c r="L45" s="68">
        <v>1876.7370000000001</v>
      </c>
      <c r="M45" s="68">
        <v>1903.99</v>
      </c>
      <c r="N45" s="68">
        <v>2077.232</v>
      </c>
      <c r="O45" s="68">
        <v>2056.0230000000001</v>
      </c>
      <c r="P45" s="68">
        <v>2359.114</v>
      </c>
      <c r="Q45" s="68">
        <v>2320.1489999999999</v>
      </c>
      <c r="R45" s="68">
        <v>2432.2139999999999</v>
      </c>
      <c r="S45" s="68">
        <v>2686.7550000000001</v>
      </c>
      <c r="T45" s="68">
        <v>3076.7829999999999</v>
      </c>
      <c r="U45" s="68">
        <v>3017.0320000000002</v>
      </c>
      <c r="V45" s="68">
        <v>2915.85</v>
      </c>
      <c r="W45" s="68">
        <v>3255.0050000000001</v>
      </c>
      <c r="X45" s="68">
        <v>2951.0059999999999</v>
      </c>
      <c r="Y45" s="68">
        <v>3053.3560000000002</v>
      </c>
      <c r="Z45" s="68">
        <v>3130.797</v>
      </c>
      <c r="AA45" s="68">
        <v>3206.1909999999998</v>
      </c>
      <c r="AB45" s="68">
        <v>3286.0909999999999</v>
      </c>
      <c r="AC45" s="68">
        <v>3454.8220000000001</v>
      </c>
      <c r="AD45" s="68">
        <v>3943.8319999999999</v>
      </c>
      <c r="AE45" s="68">
        <v>4298.9409999999998</v>
      </c>
      <c r="AF45" s="68">
        <v>4809.21</v>
      </c>
      <c r="AG45" s="69">
        <v>5304.9449999999997</v>
      </c>
    </row>
    <row r="46" spans="2:33" s="28" customFormat="1" ht="11.5" x14ac:dyDescent="0.25">
      <c r="B46" s="39" t="s">
        <v>71</v>
      </c>
      <c r="C46" s="40" t="s">
        <v>84</v>
      </c>
      <c r="D46" s="41"/>
      <c r="E46" s="45">
        <v>1134.54</v>
      </c>
      <c r="F46" s="68">
        <v>2101.5990000000002</v>
      </c>
      <c r="G46" s="68">
        <v>2214.6179999999999</v>
      </c>
      <c r="H46" s="68">
        <v>2352.9989999999998</v>
      </c>
      <c r="I46" s="68">
        <v>2641</v>
      </c>
      <c r="J46" s="68">
        <v>3025.8270000000002</v>
      </c>
      <c r="K46" s="68">
        <v>3059.7310000000002</v>
      </c>
      <c r="L46" s="68">
        <v>4067.1849999999999</v>
      </c>
      <c r="M46" s="68">
        <v>4489.1170000000002</v>
      </c>
      <c r="N46" s="68">
        <v>4863.2690000000002</v>
      </c>
      <c r="O46" s="68">
        <v>5606.0439999999999</v>
      </c>
      <c r="P46" s="68">
        <v>6370.0249999999996</v>
      </c>
      <c r="Q46" s="68">
        <v>6717.643</v>
      </c>
      <c r="R46" s="68">
        <v>7208.5789999999997</v>
      </c>
      <c r="S46" s="68">
        <v>7877.0559999999996</v>
      </c>
      <c r="T46" s="68">
        <v>8592.7459999999992</v>
      </c>
      <c r="U46" s="68">
        <v>7624.7870000000003</v>
      </c>
      <c r="V46" s="68">
        <v>8936.1470000000008</v>
      </c>
      <c r="W46" s="68">
        <v>9686.0400000000009</v>
      </c>
      <c r="X46" s="68">
        <v>9327.777</v>
      </c>
      <c r="Y46" s="68">
        <v>9027.0650000000005</v>
      </c>
      <c r="Z46" s="68">
        <v>8970.1229999999996</v>
      </c>
      <c r="AA46" s="68">
        <v>8950.0730000000003</v>
      </c>
      <c r="AB46" s="68">
        <v>8509.1350000000002</v>
      </c>
      <c r="AC46" s="68">
        <v>9092.2870000000003</v>
      </c>
      <c r="AD46" s="68">
        <v>11395.234</v>
      </c>
      <c r="AE46" s="68">
        <v>10798.007</v>
      </c>
      <c r="AF46" s="68">
        <v>10900.762000000001</v>
      </c>
      <c r="AG46" s="69">
        <v>11030.727999999999</v>
      </c>
    </row>
    <row r="47" spans="2:33" s="28" customFormat="1" ht="18" x14ac:dyDescent="0.25">
      <c r="B47" s="37" t="s">
        <v>85</v>
      </c>
      <c r="C47" s="35" t="s">
        <v>86</v>
      </c>
      <c r="D47" s="49" t="s">
        <v>87</v>
      </c>
      <c r="E47" s="22">
        <f t="shared" ref="E47:AG47" si="10">+E32+E33+E34+E38-E39-E40-E43</f>
        <v>10475.370000000003</v>
      </c>
      <c r="F47" s="22">
        <f t="shared" si="10"/>
        <v>11407.844000000001</v>
      </c>
      <c r="G47" s="22">
        <f t="shared" si="10"/>
        <v>13020.993</v>
      </c>
      <c r="H47" s="22">
        <f t="shared" si="10"/>
        <v>13714.663999999999</v>
      </c>
      <c r="I47" s="22">
        <f t="shared" si="10"/>
        <v>15935.470999999998</v>
      </c>
      <c r="J47" s="22">
        <f t="shared" si="10"/>
        <v>17380.756999999994</v>
      </c>
      <c r="K47" s="22">
        <f t="shared" si="10"/>
        <v>17607.688000000002</v>
      </c>
      <c r="L47" s="22">
        <f t="shared" si="10"/>
        <v>18836.434999999994</v>
      </c>
      <c r="M47" s="22">
        <f t="shared" si="10"/>
        <v>17345.306999999993</v>
      </c>
      <c r="N47" s="22">
        <f t="shared" si="10"/>
        <v>18860.337000000003</v>
      </c>
      <c r="O47" s="22">
        <f t="shared" si="10"/>
        <v>19440.573000000004</v>
      </c>
      <c r="P47" s="22">
        <f t="shared" si="10"/>
        <v>20967.169999999998</v>
      </c>
      <c r="Q47" s="22">
        <f t="shared" si="10"/>
        <v>22074.485999999994</v>
      </c>
      <c r="R47" s="22">
        <f t="shared" si="10"/>
        <v>20968.253999999997</v>
      </c>
      <c r="S47" s="22">
        <f t="shared" si="10"/>
        <v>15245.587000000007</v>
      </c>
      <c r="T47" s="22">
        <f t="shared" si="10"/>
        <v>15207.014000000003</v>
      </c>
      <c r="U47" s="22">
        <f t="shared" si="10"/>
        <v>15059.550999999996</v>
      </c>
      <c r="V47" s="22">
        <f t="shared" si="10"/>
        <v>12061.487999999994</v>
      </c>
      <c r="W47" s="22">
        <f t="shared" si="10"/>
        <v>14975.124</v>
      </c>
      <c r="X47" s="22">
        <f t="shared" si="10"/>
        <v>15570.645999999993</v>
      </c>
      <c r="Y47" s="22">
        <f t="shared" si="10"/>
        <v>16850.767999999993</v>
      </c>
      <c r="Z47" s="22">
        <f t="shared" si="10"/>
        <v>17783.603999999992</v>
      </c>
      <c r="AA47" s="22">
        <f t="shared" si="10"/>
        <v>20356.280999999995</v>
      </c>
      <c r="AB47" s="22">
        <f t="shared" si="10"/>
        <v>23598.853000000003</v>
      </c>
      <c r="AC47" s="22">
        <f t="shared" si="10"/>
        <v>25111.089000000011</v>
      </c>
      <c r="AD47" s="22">
        <f t="shared" si="10"/>
        <v>18235.039999999994</v>
      </c>
      <c r="AE47" s="22">
        <f t="shared" si="10"/>
        <v>22639.812999999991</v>
      </c>
      <c r="AF47" s="22">
        <f t="shared" si="10"/>
        <v>28348.838000000003</v>
      </c>
      <c r="AG47" s="31">
        <f t="shared" si="10"/>
        <v>32564.652000000016</v>
      </c>
    </row>
    <row r="48" spans="2:33" s="28" customFormat="1" x14ac:dyDescent="0.25">
      <c r="B48" s="34" t="s">
        <v>88</v>
      </c>
      <c r="C48" s="35" t="s">
        <v>89</v>
      </c>
      <c r="D48" s="36">
        <v>34</v>
      </c>
      <c r="E48" s="28">
        <v>13062.268</v>
      </c>
      <c r="F48" s="28">
        <v>13865.655000000001</v>
      </c>
      <c r="G48" s="28">
        <v>14997.834999999999</v>
      </c>
      <c r="H48" s="28">
        <v>16434.124</v>
      </c>
      <c r="I48" s="28">
        <v>17665.528999999999</v>
      </c>
      <c r="J48" s="28">
        <v>19838.254000000001</v>
      </c>
      <c r="K48" s="28">
        <v>21382.887999999999</v>
      </c>
      <c r="L48" s="28">
        <v>22649.100999999999</v>
      </c>
      <c r="M48" s="28">
        <v>23793.435000000001</v>
      </c>
      <c r="N48" s="28">
        <v>24929.541000000001</v>
      </c>
      <c r="O48" s="28">
        <v>26931.528999999999</v>
      </c>
      <c r="P48" s="28">
        <v>26712.109</v>
      </c>
      <c r="Q48" s="28">
        <v>26909.933000000001</v>
      </c>
      <c r="R48" s="28">
        <v>27301.483</v>
      </c>
      <c r="S48" s="28">
        <v>28943.703000000001</v>
      </c>
      <c r="T48" s="28">
        <v>28691.383999999998</v>
      </c>
      <c r="U48" s="28">
        <v>26783.294999999998</v>
      </c>
      <c r="V48" s="28">
        <v>23313.83</v>
      </c>
      <c r="W48" s="28">
        <v>24193.791000000001</v>
      </c>
      <c r="X48" s="28">
        <v>24194.485000000001</v>
      </c>
      <c r="Y48" s="28">
        <v>24476.843000000001</v>
      </c>
      <c r="Z48" s="28">
        <v>25063.669000000002</v>
      </c>
      <c r="AA48" s="28">
        <v>25546.526000000002</v>
      </c>
      <c r="AB48" s="28">
        <v>26326.030999999999</v>
      </c>
      <c r="AC48" s="28">
        <v>27301.948</v>
      </c>
      <c r="AD48" s="28">
        <v>28685.387999999999</v>
      </c>
      <c r="AE48" s="28">
        <v>30120.776000000002</v>
      </c>
      <c r="AF48" s="28">
        <v>31383.897000000001</v>
      </c>
      <c r="AG48" s="29">
        <v>32666.266</v>
      </c>
    </row>
    <row r="49" spans="2:33" s="28" customFormat="1" ht="20" x14ac:dyDescent="0.25">
      <c r="B49" s="37" t="s">
        <v>90</v>
      </c>
      <c r="C49" s="50" t="s">
        <v>91</v>
      </c>
      <c r="D49" s="36">
        <v>35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9">
        <v>0</v>
      </c>
    </row>
    <row r="50" spans="2:33" s="28" customFormat="1" ht="10.5" x14ac:dyDescent="0.25">
      <c r="B50" s="37" t="s">
        <v>92</v>
      </c>
      <c r="C50" s="38" t="s">
        <v>93</v>
      </c>
      <c r="D50" s="36" t="s">
        <v>94</v>
      </c>
      <c r="E50" s="22">
        <f t="shared" ref="E50:AG50" si="11">+ROUND(E51+E17,3)</f>
        <v>-1433.028</v>
      </c>
      <c r="F50" s="22">
        <f t="shared" si="11"/>
        <v>-1229.5250000000001</v>
      </c>
      <c r="G50" s="22">
        <f t="shared" si="11"/>
        <v>-644.35199999999998</v>
      </c>
      <c r="H50" s="22">
        <f t="shared" si="11"/>
        <v>-1280.201</v>
      </c>
      <c r="I50" s="22">
        <f t="shared" si="11"/>
        <v>-182.274</v>
      </c>
      <c r="J50" s="22">
        <f t="shared" si="11"/>
        <v>-759.66700000000003</v>
      </c>
      <c r="K50" s="22">
        <f t="shared" si="11"/>
        <v>-1959.367</v>
      </c>
      <c r="L50" s="22">
        <f t="shared" si="11"/>
        <v>-1881.796</v>
      </c>
      <c r="M50" s="22">
        <f t="shared" si="11"/>
        <v>-4422.1009999999997</v>
      </c>
      <c r="N50" s="22">
        <f t="shared" si="11"/>
        <v>-3921.0880000000002</v>
      </c>
      <c r="O50" s="22">
        <f t="shared" si="11"/>
        <v>-5191.3209999999999</v>
      </c>
      <c r="P50" s="22">
        <f t="shared" si="11"/>
        <v>-3312.74</v>
      </c>
      <c r="Q50" s="22">
        <f t="shared" si="11"/>
        <v>-2283.3180000000002</v>
      </c>
      <c r="R50" s="22">
        <f t="shared" si="11"/>
        <v>-3543.5909999999999</v>
      </c>
      <c r="S50" s="22">
        <f t="shared" si="11"/>
        <v>-10872.942999999999</v>
      </c>
      <c r="T50" s="22">
        <f t="shared" si="11"/>
        <v>-10543.224</v>
      </c>
      <c r="U50" s="22">
        <f t="shared" si="11"/>
        <v>-8673.7759999999998</v>
      </c>
      <c r="V50" s="22">
        <f t="shared" si="11"/>
        <v>-8206.5720000000001</v>
      </c>
      <c r="W50" s="22">
        <f t="shared" si="11"/>
        <v>-6314.5870000000004</v>
      </c>
      <c r="X50" s="22">
        <f t="shared" si="11"/>
        <v>-5713.7219999999998</v>
      </c>
      <c r="Y50" s="22">
        <f t="shared" si="11"/>
        <v>-4670.933</v>
      </c>
      <c r="Z50" s="22">
        <f t="shared" si="11"/>
        <v>-4349.0280000000002</v>
      </c>
      <c r="AA50" s="22">
        <f t="shared" si="11"/>
        <v>-2238.4160000000002</v>
      </c>
      <c r="AB50" s="22">
        <f t="shared" si="11"/>
        <v>310.94400000000002</v>
      </c>
      <c r="AC50" s="22">
        <f t="shared" si="11"/>
        <v>884.66600000000005</v>
      </c>
      <c r="AD50" s="22">
        <f t="shared" si="11"/>
        <v>-7368.5519999999997</v>
      </c>
      <c r="AE50" s="22">
        <f t="shared" si="11"/>
        <v>-4490.317</v>
      </c>
      <c r="AF50" s="22">
        <f t="shared" si="11"/>
        <v>283.48399999999998</v>
      </c>
      <c r="AG50" s="31">
        <f t="shared" si="11"/>
        <v>3372.364</v>
      </c>
    </row>
    <row r="51" spans="2:33" s="28" customFormat="1" ht="10.5" x14ac:dyDescent="0.25">
      <c r="B51" s="37" t="s">
        <v>95</v>
      </c>
      <c r="C51" s="38" t="s">
        <v>96</v>
      </c>
      <c r="D51" s="36" t="s">
        <v>97</v>
      </c>
      <c r="E51" s="22">
        <f t="shared" ref="E51:AG51" si="12">+E47-E48+E49</f>
        <v>-2586.8979999999974</v>
      </c>
      <c r="F51" s="22">
        <f t="shared" si="12"/>
        <v>-2457.8109999999997</v>
      </c>
      <c r="G51" s="22">
        <f t="shared" si="12"/>
        <v>-1976.8419999999987</v>
      </c>
      <c r="H51" s="22">
        <f t="shared" si="12"/>
        <v>-2719.4600000000009</v>
      </c>
      <c r="I51" s="22">
        <f t="shared" si="12"/>
        <v>-1730.0580000000009</v>
      </c>
      <c r="J51" s="22">
        <f t="shared" si="12"/>
        <v>-2457.4970000000067</v>
      </c>
      <c r="K51" s="22">
        <f t="shared" si="12"/>
        <v>-3775.1999999999971</v>
      </c>
      <c r="L51" s="22">
        <f t="shared" si="12"/>
        <v>-3812.6660000000047</v>
      </c>
      <c r="M51" s="22">
        <f t="shared" si="12"/>
        <v>-6448.1280000000079</v>
      </c>
      <c r="N51" s="22">
        <f t="shared" si="12"/>
        <v>-6069.2039999999979</v>
      </c>
      <c r="O51" s="22">
        <f t="shared" si="12"/>
        <v>-7490.9559999999947</v>
      </c>
      <c r="P51" s="22">
        <f t="shared" si="12"/>
        <v>-5744.9390000000021</v>
      </c>
      <c r="Q51" s="22">
        <f t="shared" si="12"/>
        <v>-4835.4470000000074</v>
      </c>
      <c r="R51" s="22">
        <f t="shared" si="12"/>
        <v>-6333.229000000003</v>
      </c>
      <c r="S51" s="22">
        <f t="shared" si="12"/>
        <v>-13698.115999999995</v>
      </c>
      <c r="T51" s="22">
        <f t="shared" si="12"/>
        <v>-13484.369999999995</v>
      </c>
      <c r="U51" s="22">
        <f t="shared" si="12"/>
        <v>-11723.744000000002</v>
      </c>
      <c r="V51" s="22">
        <f t="shared" si="12"/>
        <v>-11252.342000000008</v>
      </c>
      <c r="W51" s="22">
        <f t="shared" si="12"/>
        <v>-9218.6670000000013</v>
      </c>
      <c r="X51" s="22">
        <f t="shared" si="12"/>
        <v>-8623.8390000000072</v>
      </c>
      <c r="Y51" s="22">
        <f t="shared" si="12"/>
        <v>-7626.075000000008</v>
      </c>
      <c r="Z51" s="22">
        <f t="shared" si="12"/>
        <v>-7280.0650000000096</v>
      </c>
      <c r="AA51" s="22">
        <f t="shared" si="12"/>
        <v>-5190.2450000000063</v>
      </c>
      <c r="AB51" s="22">
        <f t="shared" si="12"/>
        <v>-2727.1779999999962</v>
      </c>
      <c r="AC51" s="22">
        <f t="shared" si="12"/>
        <v>-2190.8589999999895</v>
      </c>
      <c r="AD51" s="22">
        <f t="shared" si="12"/>
        <v>-10450.348000000005</v>
      </c>
      <c r="AE51" s="22">
        <f t="shared" si="12"/>
        <v>-7480.9630000000107</v>
      </c>
      <c r="AF51" s="22">
        <f t="shared" si="12"/>
        <v>-3035.0589999999975</v>
      </c>
      <c r="AG51" s="31">
        <f t="shared" si="12"/>
        <v>-101.61399999998321</v>
      </c>
    </row>
    <row r="52" spans="2:33" s="28" customFormat="1" ht="12" x14ac:dyDescent="0.25">
      <c r="B52" s="34" t="s">
        <v>98</v>
      </c>
      <c r="C52" s="38" t="s">
        <v>99</v>
      </c>
      <c r="D52" s="36" t="s">
        <v>100</v>
      </c>
      <c r="E52" s="22">
        <f t="shared" ref="E52:AG52" si="13">+E53+E54</f>
        <v>762.53700000000003</v>
      </c>
      <c r="F52" s="22">
        <f t="shared" si="13"/>
        <v>699.36900000000003</v>
      </c>
      <c r="G52" s="22">
        <f t="shared" si="13"/>
        <v>1267.115</v>
      </c>
      <c r="H52" s="22">
        <f t="shared" si="13"/>
        <v>1372.078</v>
      </c>
      <c r="I52" s="22">
        <f t="shared" si="13"/>
        <v>1294.4960000000001</v>
      </c>
      <c r="J52" s="22">
        <f t="shared" si="13"/>
        <v>1434.7860000000001</v>
      </c>
      <c r="K52" s="22">
        <f t="shared" si="13"/>
        <v>1894.4289999999999</v>
      </c>
      <c r="L52" s="22">
        <f t="shared" si="13"/>
        <v>1448.0239999999999</v>
      </c>
      <c r="M52" s="22">
        <f t="shared" si="13"/>
        <v>1745.614</v>
      </c>
      <c r="N52" s="22">
        <f t="shared" si="13"/>
        <v>1103.875</v>
      </c>
      <c r="O52" s="22">
        <f t="shared" si="13"/>
        <v>1305.578</v>
      </c>
      <c r="P52" s="22">
        <f t="shared" si="13"/>
        <v>814.10300000000007</v>
      </c>
      <c r="Q52" s="22">
        <f t="shared" si="13"/>
        <v>858.70900000000006</v>
      </c>
      <c r="R52" s="22">
        <f t="shared" si="13"/>
        <v>676.69400000000007</v>
      </c>
      <c r="S52" s="22">
        <f t="shared" si="13"/>
        <v>637.73500000000001</v>
      </c>
      <c r="T52" s="22">
        <f t="shared" si="13"/>
        <v>1178.5729999999999</v>
      </c>
      <c r="U52" s="22">
        <f t="shared" si="13"/>
        <v>651.83000000000004</v>
      </c>
      <c r="V52" s="22">
        <f t="shared" si="13"/>
        <v>1671.998</v>
      </c>
      <c r="W52" s="22">
        <f t="shared" si="13"/>
        <v>587.58200000000011</v>
      </c>
      <c r="X52" s="22">
        <f t="shared" si="13"/>
        <v>537.82299999999998</v>
      </c>
      <c r="Y52" s="22">
        <f t="shared" si="13"/>
        <v>682.79100000000005</v>
      </c>
      <c r="Z52" s="22">
        <f t="shared" si="13"/>
        <v>596.75300000000004</v>
      </c>
      <c r="AA52" s="22">
        <f t="shared" si="13"/>
        <v>363.88499999999999</v>
      </c>
      <c r="AB52" s="22">
        <f t="shared" si="13"/>
        <v>513.19299999999998</v>
      </c>
      <c r="AC52" s="22">
        <f t="shared" si="13"/>
        <v>359.09100000000001</v>
      </c>
      <c r="AD52" s="22">
        <f t="shared" si="13"/>
        <v>476.03399999999999</v>
      </c>
      <c r="AE52" s="22">
        <f t="shared" si="13"/>
        <v>1936.175</v>
      </c>
      <c r="AF52" s="22">
        <f t="shared" si="13"/>
        <v>977.90100000000007</v>
      </c>
      <c r="AG52" s="31">
        <f t="shared" si="13"/>
        <v>2185.4079999999999</v>
      </c>
    </row>
    <row r="53" spans="2:33" s="28" customFormat="1" x14ac:dyDescent="0.25">
      <c r="B53" s="37" t="s">
        <v>101</v>
      </c>
      <c r="C53" s="38" t="s">
        <v>102</v>
      </c>
      <c r="D53" s="36">
        <v>39</v>
      </c>
      <c r="E53" s="28">
        <v>56.503999999999998</v>
      </c>
      <c r="F53" s="28">
        <v>58.758000000000003</v>
      </c>
      <c r="G53" s="28">
        <v>69.856999999999999</v>
      </c>
      <c r="H53" s="28">
        <v>82.885000000000005</v>
      </c>
      <c r="I53" s="28">
        <v>92.581999999999994</v>
      </c>
      <c r="J53" s="28">
        <v>101.78</v>
      </c>
      <c r="K53" s="28">
        <v>89.683999999999997</v>
      </c>
      <c r="L53" s="28">
        <v>103.89700000000001</v>
      </c>
      <c r="M53" s="28">
        <v>102.761</v>
      </c>
      <c r="N53" s="28">
        <v>24.71</v>
      </c>
      <c r="O53" s="28">
        <v>68.046999999999997</v>
      </c>
      <c r="P53" s="28">
        <v>22.041</v>
      </c>
      <c r="Q53" s="28">
        <v>8.6910000000000007</v>
      </c>
      <c r="R53" s="28">
        <v>7.8440000000000003</v>
      </c>
      <c r="S53" s="28">
        <v>0</v>
      </c>
      <c r="T53" s="28">
        <v>84.694999999999993</v>
      </c>
      <c r="U53" s="28">
        <v>0</v>
      </c>
      <c r="V53" s="28">
        <v>258.45</v>
      </c>
      <c r="W53" s="28">
        <v>1.7430000000000001</v>
      </c>
      <c r="X53" s="28">
        <v>0</v>
      </c>
      <c r="Y53" s="28">
        <v>0</v>
      </c>
      <c r="Z53" s="28">
        <v>0.312</v>
      </c>
      <c r="AA53" s="28">
        <v>0</v>
      </c>
      <c r="AB53" s="28">
        <v>0.23400000000000001</v>
      </c>
      <c r="AC53" s="28">
        <v>0</v>
      </c>
      <c r="AD53" s="28">
        <v>7.6999999999999999E-2</v>
      </c>
      <c r="AE53" s="28">
        <v>4.0000000000000001E-3</v>
      </c>
      <c r="AF53" s="28">
        <v>5.7000000000000002E-2</v>
      </c>
      <c r="AG53" s="29">
        <v>0.13400000000000001</v>
      </c>
    </row>
    <row r="54" spans="2:33" s="28" customFormat="1" ht="12" x14ac:dyDescent="0.25">
      <c r="B54" s="37" t="s">
        <v>103</v>
      </c>
      <c r="C54" s="38" t="s">
        <v>104</v>
      </c>
      <c r="D54" s="36">
        <v>40</v>
      </c>
      <c r="E54" s="28">
        <v>706.03300000000002</v>
      </c>
      <c r="F54" s="28">
        <v>640.61099999999999</v>
      </c>
      <c r="G54" s="28">
        <v>1197.258</v>
      </c>
      <c r="H54" s="28">
        <v>1289.193</v>
      </c>
      <c r="I54" s="28">
        <v>1201.914</v>
      </c>
      <c r="J54" s="28">
        <v>1333.0060000000001</v>
      </c>
      <c r="K54" s="28">
        <v>1804.7449999999999</v>
      </c>
      <c r="L54" s="28">
        <v>1344.127</v>
      </c>
      <c r="M54" s="28">
        <v>1642.8530000000001</v>
      </c>
      <c r="N54" s="28">
        <v>1079.165</v>
      </c>
      <c r="O54" s="28">
        <v>1237.5309999999999</v>
      </c>
      <c r="P54" s="28">
        <v>792.06200000000001</v>
      </c>
      <c r="Q54" s="28">
        <v>850.01800000000003</v>
      </c>
      <c r="R54" s="28">
        <v>668.85</v>
      </c>
      <c r="S54" s="28">
        <v>637.73500000000001</v>
      </c>
      <c r="T54" s="28">
        <v>1093.8779999999999</v>
      </c>
      <c r="U54" s="28">
        <v>651.83000000000004</v>
      </c>
      <c r="V54" s="28">
        <v>1413.548</v>
      </c>
      <c r="W54" s="28">
        <v>585.83900000000006</v>
      </c>
      <c r="X54" s="28">
        <v>537.82299999999998</v>
      </c>
      <c r="Y54" s="28">
        <v>682.79100000000005</v>
      </c>
      <c r="Z54" s="28">
        <v>596.44100000000003</v>
      </c>
      <c r="AA54" s="28">
        <v>363.88499999999999</v>
      </c>
      <c r="AB54" s="28">
        <v>512.95899999999995</v>
      </c>
      <c r="AC54" s="28">
        <v>359.09100000000001</v>
      </c>
      <c r="AD54" s="28">
        <v>475.95699999999999</v>
      </c>
      <c r="AE54" s="28">
        <v>1936.171</v>
      </c>
      <c r="AF54" s="28">
        <v>977.84400000000005</v>
      </c>
      <c r="AG54" s="29">
        <v>2185.2739999999999</v>
      </c>
    </row>
    <row r="55" spans="2:33" s="28" customFormat="1" ht="12" x14ac:dyDescent="0.25">
      <c r="B55" s="34" t="s">
        <v>98</v>
      </c>
      <c r="C55" s="35" t="s">
        <v>105</v>
      </c>
      <c r="D55" s="36">
        <v>41</v>
      </c>
      <c r="E55" s="28">
        <v>1044.8150000000001</v>
      </c>
      <c r="F55" s="28">
        <v>1623.2090000000001</v>
      </c>
      <c r="G55" s="28">
        <v>1177.809</v>
      </c>
      <c r="H55" s="28">
        <v>2011.537</v>
      </c>
      <c r="I55" s="28">
        <v>1803.2650000000001</v>
      </c>
      <c r="J55" s="28">
        <v>1598.527</v>
      </c>
      <c r="K55" s="28">
        <v>2137.4479999999999</v>
      </c>
      <c r="L55" s="28">
        <v>2001.319</v>
      </c>
      <c r="M55" s="28">
        <v>1997.067</v>
      </c>
      <c r="N55" s="28">
        <v>2378.5030000000002</v>
      </c>
      <c r="O55" s="28">
        <v>2395.9349999999999</v>
      </c>
      <c r="P55" s="28">
        <v>1830.5129999999999</v>
      </c>
      <c r="Q55" s="28">
        <v>1734.258</v>
      </c>
      <c r="R55" s="28">
        <v>2727.3119999999999</v>
      </c>
      <c r="S55" s="28">
        <v>1698.73</v>
      </c>
      <c r="T55" s="28">
        <v>3942.9389999999999</v>
      </c>
      <c r="U55" s="28">
        <v>2115.203</v>
      </c>
      <c r="V55" s="28">
        <v>2244.904</v>
      </c>
      <c r="W55" s="28">
        <v>1947.07</v>
      </c>
      <c r="X55" s="28">
        <v>7109.1959999999999</v>
      </c>
      <c r="Y55" s="28">
        <v>3541.4250000000002</v>
      </c>
      <c r="Z55" s="28">
        <v>862.43</v>
      </c>
      <c r="AA55" s="28">
        <v>5015.3289999999997</v>
      </c>
      <c r="AB55" s="28">
        <v>2273.2510000000002</v>
      </c>
      <c r="AC55" s="28">
        <v>2552.2289999999998</v>
      </c>
      <c r="AD55" s="28">
        <v>4146.8310000000001</v>
      </c>
      <c r="AE55" s="28">
        <v>2746.03</v>
      </c>
      <c r="AF55" s="28">
        <v>3081.9780000000001</v>
      </c>
      <c r="AG55" s="29">
        <v>3763.087</v>
      </c>
    </row>
    <row r="56" spans="2:33" s="44" customFormat="1" ht="11.5" x14ac:dyDescent="0.25">
      <c r="B56" s="39" t="s">
        <v>98</v>
      </c>
      <c r="C56" s="40" t="s">
        <v>82</v>
      </c>
      <c r="D56" s="41"/>
      <c r="E56" s="42" t="s">
        <v>50</v>
      </c>
      <c r="F56" s="42" t="s">
        <v>50</v>
      </c>
      <c r="G56" s="42" t="s">
        <v>50</v>
      </c>
      <c r="H56" s="42" t="s">
        <v>50</v>
      </c>
      <c r="I56" s="42" t="s">
        <v>50</v>
      </c>
      <c r="J56" s="42" t="s">
        <v>50</v>
      </c>
      <c r="K56" s="42" t="s">
        <v>50</v>
      </c>
      <c r="L56" s="42" t="s">
        <v>50</v>
      </c>
      <c r="M56" s="42" t="s">
        <v>50</v>
      </c>
      <c r="N56" s="42" t="s">
        <v>50</v>
      </c>
      <c r="O56" s="42" t="s">
        <v>50</v>
      </c>
      <c r="P56" s="42" t="s">
        <v>50</v>
      </c>
      <c r="Q56" s="42" t="s">
        <v>50</v>
      </c>
      <c r="R56" s="42" t="s">
        <v>50</v>
      </c>
      <c r="S56" s="42" t="s">
        <v>50</v>
      </c>
      <c r="T56" s="42" t="s">
        <v>50</v>
      </c>
      <c r="U56" s="42" t="s">
        <v>50</v>
      </c>
      <c r="V56" s="42" t="s">
        <v>50</v>
      </c>
      <c r="W56" s="42" t="s">
        <v>50</v>
      </c>
      <c r="X56" s="42" t="s">
        <v>50</v>
      </c>
      <c r="Y56" s="42" t="s">
        <v>50</v>
      </c>
      <c r="Z56" s="42" t="s">
        <v>50</v>
      </c>
      <c r="AA56" s="42" t="s">
        <v>50</v>
      </c>
      <c r="AB56" s="42" t="s">
        <v>50</v>
      </c>
      <c r="AC56" s="42" t="s">
        <v>50</v>
      </c>
      <c r="AD56" s="42" t="s">
        <v>50</v>
      </c>
      <c r="AE56" s="42" t="s">
        <v>50</v>
      </c>
      <c r="AF56" s="42" t="s">
        <v>50</v>
      </c>
      <c r="AG56" s="43" t="s">
        <v>50</v>
      </c>
    </row>
    <row r="57" spans="2:33" s="44" customFormat="1" ht="11.5" x14ac:dyDescent="0.25">
      <c r="B57" s="39" t="s">
        <v>98</v>
      </c>
      <c r="C57" s="40" t="s">
        <v>83</v>
      </c>
      <c r="D57" s="41"/>
      <c r="E57" s="42">
        <v>527.60299999999995</v>
      </c>
      <c r="F57" s="66">
        <v>605.05799999999999</v>
      </c>
      <c r="G57" s="66">
        <v>695.56200000000001</v>
      </c>
      <c r="H57" s="66">
        <v>812.83100000000002</v>
      </c>
      <c r="I57" s="66">
        <v>919.81899999999996</v>
      </c>
      <c r="J57" s="66">
        <v>987.14800000000002</v>
      </c>
      <c r="K57" s="66">
        <v>1093.643</v>
      </c>
      <c r="L57" s="66">
        <v>1140.3</v>
      </c>
      <c r="M57" s="66">
        <v>1165.298</v>
      </c>
      <c r="N57" s="66">
        <v>1244.0060000000001</v>
      </c>
      <c r="O57" s="66">
        <v>1252.0540000000001</v>
      </c>
      <c r="P57" s="66">
        <v>1153.6959999999999</v>
      </c>
      <c r="Q57" s="66">
        <v>1105.6120000000001</v>
      </c>
      <c r="R57" s="66">
        <v>978.19200000000001</v>
      </c>
      <c r="S57" s="66">
        <v>1035.252</v>
      </c>
      <c r="T57" s="66">
        <v>1062.644</v>
      </c>
      <c r="U57" s="66">
        <v>911.86300000000006</v>
      </c>
      <c r="V57" s="66">
        <v>808.89499999999998</v>
      </c>
      <c r="W57" s="66">
        <v>475.89</v>
      </c>
      <c r="X57" s="66">
        <v>288.14</v>
      </c>
      <c r="Y57" s="66">
        <v>321.86399999999998</v>
      </c>
      <c r="Z57" s="68">
        <v>339.48200000000003</v>
      </c>
      <c r="AA57" s="68">
        <v>355.46600000000001</v>
      </c>
      <c r="AB57" s="68">
        <v>378.56900000000002</v>
      </c>
      <c r="AC57" s="68">
        <v>541.83299999999997</v>
      </c>
      <c r="AD57" s="68">
        <v>526.34900000000005</v>
      </c>
      <c r="AE57" s="68">
        <v>599.06100000000004</v>
      </c>
      <c r="AF57" s="68">
        <v>471.291</v>
      </c>
      <c r="AG57" s="69">
        <v>656.66600000000005</v>
      </c>
    </row>
    <row r="58" spans="2:33" s="44" customFormat="1" ht="11.5" x14ac:dyDescent="0.25">
      <c r="B58" s="39" t="s">
        <v>98</v>
      </c>
      <c r="C58" s="40" t="s">
        <v>84</v>
      </c>
      <c r="D58" s="41"/>
      <c r="E58" s="42">
        <v>20.366</v>
      </c>
      <c r="F58" s="66">
        <v>611.97</v>
      </c>
      <c r="G58" s="66">
        <v>23.01</v>
      </c>
      <c r="H58" s="66">
        <v>26.585999999999999</v>
      </c>
      <c r="I58" s="66">
        <v>30.192</v>
      </c>
      <c r="J58" s="66">
        <v>19.238</v>
      </c>
      <c r="K58" s="66">
        <v>27.259</v>
      </c>
      <c r="L58" s="66">
        <v>19.731999999999999</v>
      </c>
      <c r="M58" s="66">
        <v>21.722999999999999</v>
      </c>
      <c r="N58" s="66">
        <v>17.003</v>
      </c>
      <c r="O58" s="66">
        <v>16.498000000000001</v>
      </c>
      <c r="P58" s="66">
        <v>14.788</v>
      </c>
      <c r="Q58" s="66">
        <v>13.695</v>
      </c>
      <c r="R58" s="66">
        <v>9.0850000000000009</v>
      </c>
      <c r="S58" s="66">
        <v>9.9879999999999995</v>
      </c>
      <c r="T58" s="66">
        <v>3.3519999999999999</v>
      </c>
      <c r="U58" s="66">
        <v>13.622</v>
      </c>
      <c r="V58" s="66">
        <v>13.885</v>
      </c>
      <c r="W58" s="66">
        <v>13.8</v>
      </c>
      <c r="X58" s="66">
        <v>2.577</v>
      </c>
      <c r="Y58" s="66">
        <v>1.552</v>
      </c>
      <c r="Z58" s="68">
        <v>1.2</v>
      </c>
      <c r="AA58" s="68">
        <v>1.236</v>
      </c>
      <c r="AB58" s="68">
        <v>1.103</v>
      </c>
      <c r="AC58" s="68">
        <v>0.36599999999999999</v>
      </c>
      <c r="AD58" s="68">
        <v>0.438</v>
      </c>
      <c r="AE58" s="68">
        <v>0.29799999999999999</v>
      </c>
      <c r="AF58" s="68">
        <v>0.35</v>
      </c>
      <c r="AG58" s="69">
        <v>0.35</v>
      </c>
    </row>
    <row r="59" spans="2:33" s="28" customFormat="1" ht="10.5" x14ac:dyDescent="0.25">
      <c r="B59" s="34" t="s">
        <v>106</v>
      </c>
      <c r="C59" s="35" t="s">
        <v>107</v>
      </c>
      <c r="D59" s="36" t="s">
        <v>108</v>
      </c>
      <c r="E59" s="22">
        <f t="shared" ref="E59:AG59" si="14">+E60+E61</f>
        <v>2475.9360000000001</v>
      </c>
      <c r="F59" s="22">
        <f t="shared" si="14"/>
        <v>2829.752</v>
      </c>
      <c r="G59" s="22">
        <f t="shared" si="14"/>
        <v>3374.4270000000001</v>
      </c>
      <c r="H59" s="22">
        <f t="shared" si="14"/>
        <v>3377.8910000000001</v>
      </c>
      <c r="I59" s="22">
        <f t="shared" si="14"/>
        <v>3334.8679999999999</v>
      </c>
      <c r="J59" s="22">
        <f t="shared" si="14"/>
        <v>3111.8129999999996</v>
      </c>
      <c r="K59" s="22">
        <f t="shared" si="14"/>
        <v>3503.18</v>
      </c>
      <c r="L59" s="22">
        <f t="shared" si="14"/>
        <v>3302.2429999999999</v>
      </c>
      <c r="M59" s="22">
        <f t="shared" si="14"/>
        <v>3268.0060000000003</v>
      </c>
      <c r="N59" s="22">
        <f t="shared" si="14"/>
        <v>3720.36</v>
      </c>
      <c r="O59" s="22">
        <f t="shared" si="14"/>
        <v>3225.114</v>
      </c>
      <c r="P59" s="22">
        <f t="shared" si="14"/>
        <v>3066.6819999999998</v>
      </c>
      <c r="Q59" s="22">
        <f t="shared" si="14"/>
        <v>2933.2419999999997</v>
      </c>
      <c r="R59" s="22">
        <f t="shared" si="14"/>
        <v>3517.0540000000001</v>
      </c>
      <c r="S59" s="22">
        <f t="shared" si="14"/>
        <v>4287.5709999999999</v>
      </c>
      <c r="T59" s="22">
        <f t="shared" si="14"/>
        <v>6503.9369999999999</v>
      </c>
      <c r="U59" s="22">
        <f t="shared" si="14"/>
        <v>3718.4900000000002</v>
      </c>
      <c r="V59" s="22">
        <f t="shared" si="14"/>
        <v>2584.221</v>
      </c>
      <c r="W59" s="22">
        <f t="shared" si="14"/>
        <v>1857.5219999999999</v>
      </c>
      <c r="X59" s="22">
        <f t="shared" si="14"/>
        <v>1910.787</v>
      </c>
      <c r="Y59" s="22">
        <f t="shared" si="14"/>
        <v>2411.6759999999999</v>
      </c>
      <c r="Z59" s="22">
        <f t="shared" si="14"/>
        <v>1452.5840000000001</v>
      </c>
      <c r="AA59" s="22">
        <f t="shared" si="14"/>
        <v>1597.366</v>
      </c>
      <c r="AB59" s="22">
        <f t="shared" si="14"/>
        <v>1983.0940000000001</v>
      </c>
      <c r="AC59" s="22">
        <f t="shared" si="14"/>
        <v>2034.3910000000001</v>
      </c>
      <c r="AD59" s="22">
        <f t="shared" si="14"/>
        <v>2511.4180000000001</v>
      </c>
      <c r="AE59" s="22">
        <f t="shared" si="14"/>
        <v>2673.4870000000001</v>
      </c>
      <c r="AF59" s="22">
        <f t="shared" si="14"/>
        <v>3137.5340000000001</v>
      </c>
      <c r="AG59" s="31">
        <f t="shared" si="14"/>
        <v>3872.1620000000003</v>
      </c>
    </row>
    <row r="60" spans="2:33" s="28" customFormat="1" x14ac:dyDescent="0.25">
      <c r="B60" s="37" t="s">
        <v>109</v>
      </c>
      <c r="C60" s="38" t="s">
        <v>110</v>
      </c>
      <c r="D60" s="36">
        <v>43</v>
      </c>
      <c r="E60" s="28">
        <v>2473.6260000000002</v>
      </c>
      <c r="F60" s="28">
        <v>2827.1489999999999</v>
      </c>
      <c r="G60" s="28">
        <v>3371.395</v>
      </c>
      <c r="H60" s="28">
        <v>3374.3679999999999</v>
      </c>
      <c r="I60" s="28">
        <v>3331.6320000000001</v>
      </c>
      <c r="J60" s="28">
        <v>3108.2269999999999</v>
      </c>
      <c r="K60" s="28">
        <v>3499.549</v>
      </c>
      <c r="L60" s="28">
        <v>3299.3910000000001</v>
      </c>
      <c r="M60" s="28">
        <v>3264.09</v>
      </c>
      <c r="N60" s="28">
        <v>3716.768</v>
      </c>
      <c r="O60" s="28">
        <v>3222.9360000000001</v>
      </c>
      <c r="P60" s="28">
        <v>3066.4589999999998</v>
      </c>
      <c r="Q60" s="28">
        <v>2935.4549999999999</v>
      </c>
      <c r="R60" s="28">
        <v>3518.3690000000001</v>
      </c>
      <c r="S60" s="28">
        <v>4288.3450000000003</v>
      </c>
      <c r="T60" s="28">
        <v>6504.183</v>
      </c>
      <c r="U60" s="28">
        <v>3741.2640000000001</v>
      </c>
      <c r="V60" s="28">
        <v>2441.6660000000002</v>
      </c>
      <c r="W60" s="28">
        <v>1827.3969999999999</v>
      </c>
      <c r="X60" s="28">
        <v>1924.95</v>
      </c>
      <c r="Y60" s="28">
        <v>2316.1619999999998</v>
      </c>
      <c r="Z60" s="28">
        <v>1463.4490000000001</v>
      </c>
      <c r="AA60" s="28">
        <v>1600.0319999999999</v>
      </c>
      <c r="AB60" s="28">
        <v>1959.2</v>
      </c>
      <c r="AC60" s="28">
        <v>2017.1320000000001</v>
      </c>
      <c r="AD60" s="28">
        <v>2389.5830000000001</v>
      </c>
      <c r="AE60" s="28">
        <v>2628.2910000000002</v>
      </c>
      <c r="AF60" s="28">
        <v>3080.8589999999999</v>
      </c>
      <c r="AG60" s="29">
        <v>3787.5160000000001</v>
      </c>
    </row>
    <row r="61" spans="2:33" s="28" customFormat="1" x14ac:dyDescent="0.25">
      <c r="B61" s="37" t="s">
        <v>111</v>
      </c>
      <c r="C61" s="50" t="s">
        <v>112</v>
      </c>
      <c r="D61" s="36">
        <v>44</v>
      </c>
      <c r="E61" s="28">
        <v>2.31</v>
      </c>
      <c r="F61" s="28">
        <v>2.6030000000000002</v>
      </c>
      <c r="G61" s="28">
        <v>3.032</v>
      </c>
      <c r="H61" s="28">
        <v>3.5230000000000001</v>
      </c>
      <c r="I61" s="28">
        <v>3.2360000000000002</v>
      </c>
      <c r="J61" s="28">
        <v>3.5859999999999999</v>
      </c>
      <c r="K61" s="28">
        <v>3.6309999999999998</v>
      </c>
      <c r="L61" s="28">
        <v>2.8519999999999999</v>
      </c>
      <c r="M61" s="28">
        <v>3.9159999999999999</v>
      </c>
      <c r="N61" s="28">
        <v>3.5920000000000001</v>
      </c>
      <c r="O61" s="28">
        <v>2.1779999999999999</v>
      </c>
      <c r="P61" s="28">
        <v>0.223</v>
      </c>
      <c r="Q61" s="28">
        <v>-2.2130000000000001</v>
      </c>
      <c r="R61" s="28">
        <v>-1.3149999999999999</v>
      </c>
      <c r="S61" s="28">
        <v>-0.77400000000000002</v>
      </c>
      <c r="T61" s="28">
        <v>-0.246</v>
      </c>
      <c r="U61" s="28">
        <v>-22.774000000000001</v>
      </c>
      <c r="V61" s="28">
        <v>142.55500000000001</v>
      </c>
      <c r="W61" s="28">
        <v>30.125</v>
      </c>
      <c r="X61" s="28">
        <v>-14.163</v>
      </c>
      <c r="Y61" s="28">
        <v>95.513999999999996</v>
      </c>
      <c r="Z61" s="28">
        <v>-10.865</v>
      </c>
      <c r="AA61" s="28">
        <v>-2.6659999999999999</v>
      </c>
      <c r="AB61" s="28">
        <v>23.893999999999998</v>
      </c>
      <c r="AC61" s="28">
        <v>17.259</v>
      </c>
      <c r="AD61" s="28">
        <v>121.83499999999999</v>
      </c>
      <c r="AE61" s="28">
        <v>45.195999999999998</v>
      </c>
      <c r="AF61" s="28">
        <v>56.674999999999997</v>
      </c>
      <c r="AG61" s="29">
        <v>84.646000000000001</v>
      </c>
    </row>
    <row r="62" spans="2:33" s="28" customFormat="1" x14ac:dyDescent="0.25">
      <c r="B62" s="34" t="s">
        <v>113</v>
      </c>
      <c r="C62" s="50" t="s">
        <v>114</v>
      </c>
      <c r="D62" s="36">
        <v>45</v>
      </c>
      <c r="E62" s="28">
        <v>43.74</v>
      </c>
      <c r="F62" s="28">
        <v>108.312</v>
      </c>
      <c r="G62" s="28">
        <v>73.444000000000003</v>
      </c>
      <c r="H62" s="28">
        <v>84.412000000000006</v>
      </c>
      <c r="I62" s="28">
        <v>53.481999999999999</v>
      </c>
      <c r="J62" s="28">
        <v>-289.17700000000002</v>
      </c>
      <c r="K62" s="28">
        <v>-10.513</v>
      </c>
      <c r="L62" s="28">
        <v>-711.26099999999997</v>
      </c>
      <c r="M62" s="28">
        <v>99.356999999999999</v>
      </c>
      <c r="N62" s="28">
        <v>311.16000000000003</v>
      </c>
      <c r="O62" s="28">
        <v>148.078</v>
      </c>
      <c r="P62" s="28">
        <v>143.95500000000001</v>
      </c>
      <c r="Q62" s="28">
        <v>-91.793000000000006</v>
      </c>
      <c r="R62" s="28">
        <v>-1702.069</v>
      </c>
      <c r="S62" s="28">
        <v>126.93899999999999</v>
      </c>
      <c r="T62" s="28">
        <v>-12.574</v>
      </c>
      <c r="U62" s="28">
        <v>6.2080000000000002</v>
      </c>
      <c r="V62" s="28">
        <v>238.96899999999999</v>
      </c>
      <c r="W62" s="28">
        <v>23.611999999999998</v>
      </c>
      <c r="X62" s="28">
        <v>18.047000000000001</v>
      </c>
      <c r="Y62" s="28">
        <v>-10.438000000000001</v>
      </c>
      <c r="Z62" s="28">
        <v>-12.266999999999999</v>
      </c>
      <c r="AA62" s="28">
        <v>-27.114999999999998</v>
      </c>
      <c r="AB62" s="28">
        <v>-25.35</v>
      </c>
      <c r="AC62" s="28">
        <v>-11.946</v>
      </c>
      <c r="AD62" s="28">
        <v>3.8490000000000002</v>
      </c>
      <c r="AE62" s="28">
        <v>11.065</v>
      </c>
      <c r="AF62" s="28">
        <v>8.0079999999999991</v>
      </c>
      <c r="AG62" s="29">
        <v>-4.2850000000000001</v>
      </c>
    </row>
    <row r="63" spans="2:33" s="28" customFormat="1" ht="20" x14ac:dyDescent="0.25">
      <c r="B63" s="37" t="s">
        <v>115</v>
      </c>
      <c r="C63" s="50" t="s">
        <v>116</v>
      </c>
      <c r="D63" s="36" t="s">
        <v>117</v>
      </c>
      <c r="E63" s="22">
        <f t="shared" ref="E63:AG63" si="15">+E59+E62</f>
        <v>2519.6759999999999</v>
      </c>
      <c r="F63" s="22">
        <f t="shared" si="15"/>
        <v>2938.0639999999999</v>
      </c>
      <c r="G63" s="22">
        <f t="shared" si="15"/>
        <v>3447.8710000000001</v>
      </c>
      <c r="H63" s="22">
        <f t="shared" si="15"/>
        <v>3462.3029999999999</v>
      </c>
      <c r="I63" s="22">
        <f t="shared" si="15"/>
        <v>3388.35</v>
      </c>
      <c r="J63" s="22">
        <f t="shared" si="15"/>
        <v>2822.6359999999995</v>
      </c>
      <c r="K63" s="22">
        <f t="shared" si="15"/>
        <v>3492.6669999999999</v>
      </c>
      <c r="L63" s="22">
        <f t="shared" si="15"/>
        <v>2590.982</v>
      </c>
      <c r="M63" s="22">
        <f t="shared" si="15"/>
        <v>3367.3630000000003</v>
      </c>
      <c r="N63" s="22">
        <f t="shared" si="15"/>
        <v>4031.52</v>
      </c>
      <c r="O63" s="22">
        <f t="shared" si="15"/>
        <v>3373.192</v>
      </c>
      <c r="P63" s="22">
        <f t="shared" si="15"/>
        <v>3210.6369999999997</v>
      </c>
      <c r="Q63" s="22">
        <f t="shared" si="15"/>
        <v>2841.4489999999996</v>
      </c>
      <c r="R63" s="22">
        <f t="shared" si="15"/>
        <v>1814.9850000000001</v>
      </c>
      <c r="S63" s="22">
        <f t="shared" si="15"/>
        <v>4414.51</v>
      </c>
      <c r="T63" s="22">
        <f t="shared" si="15"/>
        <v>6491.3630000000003</v>
      </c>
      <c r="U63" s="22">
        <f t="shared" si="15"/>
        <v>3724.6980000000003</v>
      </c>
      <c r="V63" s="22">
        <f t="shared" si="15"/>
        <v>2823.19</v>
      </c>
      <c r="W63" s="22">
        <f t="shared" si="15"/>
        <v>1881.134</v>
      </c>
      <c r="X63" s="22">
        <f t="shared" si="15"/>
        <v>1928.8340000000001</v>
      </c>
      <c r="Y63" s="22">
        <f t="shared" si="15"/>
        <v>2401.2379999999998</v>
      </c>
      <c r="Z63" s="22">
        <f t="shared" si="15"/>
        <v>1440.317</v>
      </c>
      <c r="AA63" s="22">
        <f t="shared" si="15"/>
        <v>1570.251</v>
      </c>
      <c r="AB63" s="22">
        <f t="shared" si="15"/>
        <v>1957.7440000000001</v>
      </c>
      <c r="AC63" s="22">
        <f t="shared" si="15"/>
        <v>2022.4450000000002</v>
      </c>
      <c r="AD63" s="22">
        <f t="shared" si="15"/>
        <v>2515.2670000000003</v>
      </c>
      <c r="AE63" s="22">
        <f t="shared" si="15"/>
        <v>2684.5520000000001</v>
      </c>
      <c r="AF63" s="22">
        <f t="shared" si="15"/>
        <v>3145.5419999999999</v>
      </c>
      <c r="AG63" s="31">
        <f t="shared" si="15"/>
        <v>3867.8770000000004</v>
      </c>
    </row>
    <row r="64" spans="2:33" s="22" customFormat="1" ht="27" customHeight="1" x14ac:dyDescent="0.25">
      <c r="B64" s="51" t="s">
        <v>118</v>
      </c>
      <c r="C64" s="52" t="s">
        <v>119</v>
      </c>
      <c r="D64" s="49" t="s">
        <v>120</v>
      </c>
      <c r="E64" s="53">
        <f t="shared" ref="E64:AG64" si="16">+E50+E52-E55-E63</f>
        <v>-4234.982</v>
      </c>
      <c r="F64" s="53">
        <f t="shared" si="16"/>
        <v>-5091.4290000000001</v>
      </c>
      <c r="G64" s="53">
        <f t="shared" si="16"/>
        <v>-4002.9169999999999</v>
      </c>
      <c r="H64" s="53">
        <f t="shared" si="16"/>
        <v>-5381.9629999999997</v>
      </c>
      <c r="I64" s="53">
        <f t="shared" si="16"/>
        <v>-4079.393</v>
      </c>
      <c r="J64" s="53">
        <f t="shared" si="16"/>
        <v>-3746.0439999999994</v>
      </c>
      <c r="K64" s="53">
        <f t="shared" si="16"/>
        <v>-5695.0529999999999</v>
      </c>
      <c r="L64" s="53">
        <f t="shared" si="16"/>
        <v>-5026.0730000000003</v>
      </c>
      <c r="M64" s="53">
        <f t="shared" si="16"/>
        <v>-8040.9170000000004</v>
      </c>
      <c r="N64" s="53">
        <f t="shared" si="16"/>
        <v>-9227.2360000000008</v>
      </c>
      <c r="O64" s="53">
        <f t="shared" si="16"/>
        <v>-9654.869999999999</v>
      </c>
      <c r="P64" s="53">
        <f t="shared" si="16"/>
        <v>-7539.7869999999994</v>
      </c>
      <c r="Q64" s="53">
        <f t="shared" si="16"/>
        <v>-6000.3159999999998</v>
      </c>
      <c r="R64" s="53">
        <f t="shared" si="16"/>
        <v>-7409.1939999999995</v>
      </c>
      <c r="S64" s="53">
        <f t="shared" si="16"/>
        <v>-16348.447999999999</v>
      </c>
      <c r="T64" s="53">
        <f t="shared" si="16"/>
        <v>-19798.953000000001</v>
      </c>
      <c r="U64" s="53">
        <f t="shared" si="16"/>
        <v>-13861.847</v>
      </c>
      <c r="V64" s="53">
        <f t="shared" si="16"/>
        <v>-11602.668000000001</v>
      </c>
      <c r="W64" s="53">
        <f t="shared" si="16"/>
        <v>-9555.2089999999989</v>
      </c>
      <c r="X64" s="53">
        <f t="shared" si="16"/>
        <v>-14213.929</v>
      </c>
      <c r="Y64" s="53">
        <f t="shared" si="16"/>
        <v>-9930.8050000000003</v>
      </c>
      <c r="Z64" s="53">
        <f t="shared" si="16"/>
        <v>-6055.0219999999999</v>
      </c>
      <c r="AA64" s="53">
        <f t="shared" si="16"/>
        <v>-8460.110999999999</v>
      </c>
      <c r="AB64" s="53">
        <f t="shared" si="16"/>
        <v>-3406.8580000000002</v>
      </c>
      <c r="AC64" s="53">
        <f t="shared" si="16"/>
        <v>-3330.9169999999999</v>
      </c>
      <c r="AD64" s="53">
        <f t="shared" si="16"/>
        <v>-13554.616</v>
      </c>
      <c r="AE64" s="53">
        <f t="shared" si="16"/>
        <v>-7984.7240000000002</v>
      </c>
      <c r="AF64" s="53">
        <f t="shared" si="16"/>
        <v>-4966.1350000000002</v>
      </c>
      <c r="AG64" s="57">
        <f t="shared" si="16"/>
        <v>-2073.1920000000005</v>
      </c>
    </row>
    <row r="65" spans="2:33" s="22" customFormat="1" ht="27" customHeight="1" x14ac:dyDescent="0.25">
      <c r="B65" s="55" t="s">
        <v>121</v>
      </c>
      <c r="C65" s="56" t="s">
        <v>122</v>
      </c>
      <c r="D65" s="49" t="s">
        <v>123</v>
      </c>
      <c r="E65" s="53">
        <f t="shared" ref="E65:AG65" si="17">+E15+E19+E20+E25+E26+E39+E42+E43+E49+E55+E63</f>
        <v>29306.465999999997</v>
      </c>
      <c r="F65" s="53">
        <f t="shared" si="17"/>
        <v>32417.555999999997</v>
      </c>
      <c r="G65" s="53">
        <f t="shared" si="17"/>
        <v>33744.423999999999</v>
      </c>
      <c r="H65" s="53">
        <f t="shared" si="17"/>
        <v>37288.744999999995</v>
      </c>
      <c r="I65" s="53">
        <f t="shared" si="17"/>
        <v>39452.824999999997</v>
      </c>
      <c r="J65" s="53">
        <f t="shared" si="17"/>
        <v>41879.907999999996</v>
      </c>
      <c r="K65" s="53">
        <f t="shared" si="17"/>
        <v>45421.250999999997</v>
      </c>
      <c r="L65" s="53">
        <f t="shared" si="17"/>
        <v>47342.22</v>
      </c>
      <c r="M65" s="53">
        <f t="shared" si="17"/>
        <v>50528.502999999997</v>
      </c>
      <c r="N65" s="53">
        <f t="shared" si="17"/>
        <v>53762.847999999991</v>
      </c>
      <c r="O65" s="53">
        <f t="shared" si="17"/>
        <v>56744.798999999992</v>
      </c>
      <c r="P65" s="53">
        <f t="shared" si="17"/>
        <v>57224.139000000003</v>
      </c>
      <c r="Q65" s="53">
        <f t="shared" si="17"/>
        <v>58818.241000000002</v>
      </c>
      <c r="R65" s="53">
        <f t="shared" si="17"/>
        <v>60797.693999999996</v>
      </c>
      <c r="S65" s="53">
        <f t="shared" si="17"/>
        <v>66270.34</v>
      </c>
      <c r="T65" s="53">
        <f t="shared" si="17"/>
        <v>71509.89</v>
      </c>
      <c r="U65" s="53">
        <f t="shared" si="17"/>
        <v>66781.903000000006</v>
      </c>
      <c r="V65" s="53">
        <f t="shared" si="17"/>
        <v>62755.246000000006</v>
      </c>
      <c r="W65" s="53">
        <f t="shared" si="17"/>
        <v>64951.186000000002</v>
      </c>
      <c r="X65" s="53">
        <f t="shared" si="17"/>
        <v>69779.72600000001</v>
      </c>
      <c r="Y65" s="53">
        <f t="shared" si="17"/>
        <v>67077.077000000005</v>
      </c>
      <c r="Z65" s="53">
        <f t="shared" si="17"/>
        <v>63882.697000000007</v>
      </c>
      <c r="AA65" s="53">
        <f t="shared" si="17"/>
        <v>68070.069000000018</v>
      </c>
      <c r="AB65" s="53">
        <f t="shared" si="17"/>
        <v>66136.826000000001</v>
      </c>
      <c r="AC65" s="53">
        <f t="shared" si="17"/>
        <v>67809.874000000011</v>
      </c>
      <c r="AD65" s="53">
        <f t="shared" si="17"/>
        <v>74285.280000000013</v>
      </c>
      <c r="AE65" s="53">
        <f t="shared" si="17"/>
        <v>75570.311000000002</v>
      </c>
      <c r="AF65" s="53">
        <f t="shared" si="17"/>
        <v>79177.104000000007</v>
      </c>
      <c r="AG65" s="57">
        <f t="shared" si="17"/>
        <v>82782.339000000007</v>
      </c>
    </row>
    <row r="66" spans="2:33" s="22" customFormat="1" ht="27" customHeight="1" thickBot="1" x14ac:dyDescent="0.3">
      <c r="B66" s="58" t="s">
        <v>124</v>
      </c>
      <c r="C66" s="59" t="s">
        <v>125</v>
      </c>
      <c r="D66" s="60" t="s">
        <v>126</v>
      </c>
      <c r="E66" s="61">
        <f t="shared" ref="E66:AG66" si="18">+E14+E21++E23+E24+E33+E34+E38+E52</f>
        <v>25071.484</v>
      </c>
      <c r="F66" s="61">
        <f t="shared" si="18"/>
        <v>27326.126999999997</v>
      </c>
      <c r="G66" s="61">
        <f t="shared" si="18"/>
        <v>29741.507000000005</v>
      </c>
      <c r="H66" s="61">
        <f t="shared" si="18"/>
        <v>31906.782000000003</v>
      </c>
      <c r="I66" s="61">
        <f t="shared" si="18"/>
        <v>35373.432000000001</v>
      </c>
      <c r="J66" s="61">
        <f t="shared" si="18"/>
        <v>38133.864000000001</v>
      </c>
      <c r="K66" s="61">
        <f t="shared" si="18"/>
        <v>39726.197999999997</v>
      </c>
      <c r="L66" s="61">
        <f t="shared" si="18"/>
        <v>42316.146999999997</v>
      </c>
      <c r="M66" s="61">
        <f t="shared" si="18"/>
        <v>42487.586000000003</v>
      </c>
      <c r="N66" s="61">
        <f t="shared" si="18"/>
        <v>44535.612000000001</v>
      </c>
      <c r="O66" s="61">
        <f t="shared" si="18"/>
        <v>47089.929000000004</v>
      </c>
      <c r="P66" s="61">
        <f t="shared" si="18"/>
        <v>49684.351999999999</v>
      </c>
      <c r="Q66" s="61">
        <f t="shared" si="18"/>
        <v>52817.925000000003</v>
      </c>
      <c r="R66" s="61">
        <f t="shared" si="18"/>
        <v>53388.5</v>
      </c>
      <c r="S66" s="61">
        <f t="shared" si="18"/>
        <v>49921.892</v>
      </c>
      <c r="T66" s="61">
        <f t="shared" si="18"/>
        <v>51710.936999999998</v>
      </c>
      <c r="U66" s="61">
        <f t="shared" si="18"/>
        <v>52920.055999999997</v>
      </c>
      <c r="V66" s="61">
        <f t="shared" si="18"/>
        <v>51152.577999999994</v>
      </c>
      <c r="W66" s="61">
        <f t="shared" si="18"/>
        <v>55395.977000000006</v>
      </c>
      <c r="X66" s="61">
        <f t="shared" si="18"/>
        <v>55565.796999999999</v>
      </c>
      <c r="Y66" s="61">
        <f t="shared" si="18"/>
        <v>57146.27199999999</v>
      </c>
      <c r="Z66" s="61">
        <f t="shared" si="18"/>
        <v>57827.674999999988</v>
      </c>
      <c r="AA66" s="61">
        <f t="shared" si="18"/>
        <v>59609.957999999999</v>
      </c>
      <c r="AB66" s="61">
        <f t="shared" si="18"/>
        <v>62729.967999999993</v>
      </c>
      <c r="AC66" s="61">
        <f t="shared" si="18"/>
        <v>64478.957000000002</v>
      </c>
      <c r="AD66" s="61">
        <f t="shared" si="18"/>
        <v>60730.664000000004</v>
      </c>
      <c r="AE66" s="61">
        <f t="shared" si="18"/>
        <v>67585.587</v>
      </c>
      <c r="AF66" s="61">
        <f t="shared" si="18"/>
        <v>74210.968999999997</v>
      </c>
      <c r="AG66" s="62">
        <f t="shared" si="18"/>
        <v>80709.146999999997</v>
      </c>
    </row>
    <row r="67" spans="2:33" ht="10.5" thickTop="1" x14ac:dyDescent="0.25"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2:33" s="1" customFormat="1" x14ac:dyDescent="0.25">
      <c r="B68" s="64" t="s">
        <v>127</v>
      </c>
      <c r="D68" s="2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2:33" s="1" customFormat="1" x14ac:dyDescent="0.25">
      <c r="B69" s="71" t="s">
        <v>128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</row>
  </sheetData>
  <mergeCells count="1">
    <mergeCell ref="B69:AG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53F31-84BD-454D-85BA-751BF13A3277}">
  <sheetPr>
    <pageSetUpPr fitToPage="1"/>
  </sheetPr>
  <dimension ref="B1:AG69"/>
  <sheetViews>
    <sheetView showGridLines="0" zoomScaleNormal="100" workbookViewId="0"/>
  </sheetViews>
  <sheetFormatPr defaultColWidth="9.1796875" defaultRowHeight="10" x14ac:dyDescent="0.25"/>
  <cols>
    <col min="1" max="1" width="1.7265625" style="24" customWidth="1"/>
    <col min="2" max="2" width="11.7265625" style="24" customWidth="1"/>
    <col min="3" max="3" width="52.6328125" style="1" customWidth="1"/>
    <col min="4" max="4" width="12.6328125" style="63" customWidth="1"/>
    <col min="5" max="33" width="8.6328125" style="24" customWidth="1"/>
    <col min="34" max="16384" width="9.1796875" style="24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130</v>
      </c>
      <c r="C2" s="4"/>
      <c r="D2" s="5"/>
      <c r="E2" s="6"/>
    </row>
    <row r="3" spans="2:33" s="1" customFormat="1" ht="10.5" x14ac:dyDescent="0.25">
      <c r="B3" s="8" t="s">
        <v>1</v>
      </c>
      <c r="C3" s="9"/>
      <c r="D3" s="10"/>
    </row>
    <row r="4" spans="2:33" s="1" customFormat="1" ht="10.5" x14ac:dyDescent="0.25">
      <c r="B4" s="8"/>
      <c r="C4" s="9"/>
      <c r="D4" s="10"/>
    </row>
    <row r="5" spans="2:33" s="1" customFormat="1" ht="10.5" x14ac:dyDescent="0.25">
      <c r="B5" s="12" t="s">
        <v>2</v>
      </c>
      <c r="C5" s="9"/>
      <c r="D5" s="10"/>
    </row>
    <row r="6" spans="2:33" s="1" customFormat="1" ht="10.5" x14ac:dyDescent="0.25">
      <c r="B6" s="12" t="s">
        <v>3</v>
      </c>
      <c r="C6" s="9"/>
      <c r="D6" s="10"/>
    </row>
    <row r="7" spans="2:33" s="1" customFormat="1" ht="11" thickBot="1" x14ac:dyDescent="0.3">
      <c r="B7" s="12"/>
      <c r="C7" s="9"/>
      <c r="D7" s="10"/>
      <c r="AG7" s="13" t="s">
        <v>4</v>
      </c>
    </row>
    <row r="8" spans="2:33" s="1" customFormat="1" ht="32.25" customHeight="1" thickTop="1" thickBot="1" x14ac:dyDescent="0.3">
      <c r="B8" s="14" t="s">
        <v>5</v>
      </c>
      <c r="C8" s="15" t="s">
        <v>6</v>
      </c>
      <c r="D8" s="16"/>
      <c r="E8" s="17">
        <v>1995</v>
      </c>
      <c r="F8" s="17">
        <v>1996</v>
      </c>
      <c r="G8" s="17">
        <v>1997</v>
      </c>
      <c r="H8" s="17">
        <v>1998</v>
      </c>
      <c r="I8" s="17">
        <v>1999</v>
      </c>
      <c r="J8" s="17">
        <v>2000</v>
      </c>
      <c r="K8" s="17">
        <v>2001</v>
      </c>
      <c r="L8" s="17">
        <v>2002</v>
      </c>
      <c r="M8" s="17">
        <v>2003</v>
      </c>
      <c r="N8" s="17">
        <v>2004</v>
      </c>
      <c r="O8" s="17">
        <v>2005</v>
      </c>
      <c r="P8" s="17">
        <v>2006</v>
      </c>
      <c r="Q8" s="17">
        <v>2007</v>
      </c>
      <c r="R8" s="17">
        <v>2008</v>
      </c>
      <c r="S8" s="17">
        <v>2009</v>
      </c>
      <c r="T8" s="17">
        <v>2010</v>
      </c>
      <c r="U8" s="17">
        <v>2011</v>
      </c>
      <c r="V8" s="17">
        <v>2012</v>
      </c>
      <c r="W8" s="17">
        <v>2013</v>
      </c>
      <c r="X8" s="17">
        <v>2014</v>
      </c>
      <c r="Y8" s="17">
        <v>2015</v>
      </c>
      <c r="Z8" s="17">
        <v>2016</v>
      </c>
      <c r="AA8" s="17">
        <v>2017</v>
      </c>
      <c r="AB8" s="17">
        <v>2018</v>
      </c>
      <c r="AC8" s="17">
        <v>2019</v>
      </c>
      <c r="AD8" s="17">
        <v>2020</v>
      </c>
      <c r="AE8" s="17">
        <v>2021</v>
      </c>
      <c r="AF8" s="17">
        <v>2022</v>
      </c>
      <c r="AG8" s="18">
        <v>2023</v>
      </c>
    </row>
    <row r="9" spans="2:33" ht="11" thickTop="1" x14ac:dyDescent="0.25">
      <c r="B9" s="25" t="s">
        <v>7</v>
      </c>
      <c r="C9" s="30" t="s">
        <v>8</v>
      </c>
      <c r="D9" s="27" t="s">
        <v>9</v>
      </c>
      <c r="E9" s="22">
        <f t="shared" ref="E9:AG9" si="0">+E10+E11</f>
        <v>3043.9780000000001</v>
      </c>
      <c r="F9" s="22">
        <f t="shared" si="0"/>
        <v>3417.7939999999999</v>
      </c>
      <c r="G9" s="22">
        <f t="shared" si="0"/>
        <v>3748.7960000000003</v>
      </c>
      <c r="H9" s="22">
        <f t="shared" si="0"/>
        <v>4079.9439999999995</v>
      </c>
      <c r="I9" s="22">
        <f t="shared" si="0"/>
        <v>4592.7700000000004</v>
      </c>
      <c r="J9" s="22">
        <f t="shared" si="0"/>
        <v>5148.2510000000002</v>
      </c>
      <c r="K9" s="22">
        <f t="shared" si="0"/>
        <v>5507.7470000000003</v>
      </c>
      <c r="L9" s="22">
        <f t="shared" si="0"/>
        <v>5982.4950000000008</v>
      </c>
      <c r="M9" s="22">
        <f t="shared" si="0"/>
        <v>6266.3590000000004</v>
      </c>
      <c r="N9" s="22">
        <f t="shared" si="0"/>
        <v>6629.7450000000008</v>
      </c>
      <c r="O9" s="22">
        <f t="shared" si="0"/>
        <v>7183.7370000000001</v>
      </c>
      <c r="P9" s="22">
        <f t="shared" si="0"/>
        <v>7784.46</v>
      </c>
      <c r="Q9" s="22">
        <f t="shared" si="0"/>
        <v>8314.0210000000006</v>
      </c>
      <c r="R9" s="22">
        <f t="shared" si="0"/>
        <v>8750.57</v>
      </c>
      <c r="S9" s="22">
        <f t="shared" si="0"/>
        <v>9265.112000000001</v>
      </c>
      <c r="T9" s="22">
        <f t="shared" si="0"/>
        <v>9365.2260000000006</v>
      </c>
      <c r="U9" s="22">
        <f t="shared" si="0"/>
        <v>8948.6450000000004</v>
      </c>
      <c r="V9" s="22">
        <f t="shared" si="0"/>
        <v>8589.9179999999997</v>
      </c>
      <c r="W9" s="22">
        <f t="shared" si="0"/>
        <v>8893.2340000000004</v>
      </c>
      <c r="X9" s="22">
        <f t="shared" si="0"/>
        <v>8575.107</v>
      </c>
      <c r="Y9" s="22">
        <f t="shared" si="0"/>
        <v>8741.9599999999991</v>
      </c>
      <c r="Z9" s="65">
        <f t="shared" si="0"/>
        <v>8950.1039999999994</v>
      </c>
      <c r="AA9" s="65">
        <f t="shared" si="0"/>
        <v>9244.112000000001</v>
      </c>
      <c r="AB9" s="65">
        <f t="shared" si="0"/>
        <v>9694.82</v>
      </c>
      <c r="AC9" s="65">
        <f t="shared" si="0"/>
        <v>10225.064</v>
      </c>
      <c r="AD9" s="65">
        <f t="shared" si="0"/>
        <v>10337.763999999999</v>
      </c>
      <c r="AE9" s="65">
        <f t="shared" si="0"/>
        <v>11237.062</v>
      </c>
      <c r="AF9" s="65">
        <f t="shared" si="0"/>
        <v>12413.28</v>
      </c>
      <c r="AG9" s="23">
        <f t="shared" si="0"/>
        <v>13813.421999999999</v>
      </c>
    </row>
    <row r="10" spans="2:33" x14ac:dyDescent="0.25">
      <c r="B10" s="25" t="s">
        <v>10</v>
      </c>
      <c r="C10" s="26" t="s">
        <v>11</v>
      </c>
      <c r="D10" s="27">
        <v>2</v>
      </c>
      <c r="E10" s="28">
        <v>905.10699999999997</v>
      </c>
      <c r="F10" s="28">
        <v>986.71699999999998</v>
      </c>
      <c r="G10" s="28">
        <v>1106.5909999999999</v>
      </c>
      <c r="H10" s="28">
        <v>1111.2729999999999</v>
      </c>
      <c r="I10" s="28">
        <v>1220.9490000000001</v>
      </c>
      <c r="J10" s="28">
        <v>1358.8030000000001</v>
      </c>
      <c r="K10" s="28">
        <v>1428.8240000000001</v>
      </c>
      <c r="L10" s="28">
        <v>1420.9880000000001</v>
      </c>
      <c r="M10" s="28">
        <v>1442.7159999999999</v>
      </c>
      <c r="N10" s="28">
        <v>1421.569</v>
      </c>
      <c r="O10" s="28">
        <v>1651.7729999999999</v>
      </c>
      <c r="P10" s="28">
        <v>1661.296</v>
      </c>
      <c r="Q10" s="28">
        <v>1765.191</v>
      </c>
      <c r="R10" s="28">
        <v>1870.037</v>
      </c>
      <c r="S10" s="28">
        <v>1806.847</v>
      </c>
      <c r="T10" s="28">
        <v>1935.11</v>
      </c>
      <c r="U10" s="28">
        <v>1792.711</v>
      </c>
      <c r="V10" s="28">
        <v>1711.1990000000001</v>
      </c>
      <c r="W10" s="28">
        <v>1718.184</v>
      </c>
      <c r="X10" s="28">
        <v>1654.319</v>
      </c>
      <c r="Y10" s="28">
        <v>1840.1079999999999</v>
      </c>
      <c r="Z10" s="28">
        <v>1905.52</v>
      </c>
      <c r="AA10" s="28">
        <v>1896.681</v>
      </c>
      <c r="AB10" s="28">
        <v>2036.2370000000001</v>
      </c>
      <c r="AC10" s="28">
        <v>2137.4349999999999</v>
      </c>
      <c r="AD10" s="28">
        <v>1945.078</v>
      </c>
      <c r="AE10" s="28">
        <v>2169.4470000000001</v>
      </c>
      <c r="AF10" s="28">
        <v>2377.4720000000002</v>
      </c>
      <c r="AG10" s="29">
        <v>2646.3429999999998</v>
      </c>
    </row>
    <row r="11" spans="2:33" ht="10.5" x14ac:dyDescent="0.25">
      <c r="B11" s="25" t="s">
        <v>12</v>
      </c>
      <c r="C11" s="30" t="s">
        <v>13</v>
      </c>
      <c r="D11" s="27" t="s">
        <v>14</v>
      </c>
      <c r="E11" s="22">
        <f t="shared" ref="E11:AG11" si="1">+E12+E13</f>
        <v>2138.8710000000001</v>
      </c>
      <c r="F11" s="22">
        <f t="shared" si="1"/>
        <v>2431.0769999999998</v>
      </c>
      <c r="G11" s="22">
        <f t="shared" si="1"/>
        <v>2642.2050000000004</v>
      </c>
      <c r="H11" s="22">
        <f t="shared" si="1"/>
        <v>2968.6709999999998</v>
      </c>
      <c r="I11" s="22">
        <f t="shared" si="1"/>
        <v>3371.8209999999999</v>
      </c>
      <c r="J11" s="22">
        <f t="shared" si="1"/>
        <v>3789.4479999999999</v>
      </c>
      <c r="K11" s="22">
        <f t="shared" si="1"/>
        <v>4078.9230000000002</v>
      </c>
      <c r="L11" s="22">
        <f t="shared" si="1"/>
        <v>4561.5070000000005</v>
      </c>
      <c r="M11" s="22">
        <f t="shared" si="1"/>
        <v>4823.643</v>
      </c>
      <c r="N11" s="22">
        <f t="shared" si="1"/>
        <v>5208.1760000000004</v>
      </c>
      <c r="O11" s="22">
        <f t="shared" si="1"/>
        <v>5531.9639999999999</v>
      </c>
      <c r="P11" s="22">
        <f t="shared" si="1"/>
        <v>6123.1639999999998</v>
      </c>
      <c r="Q11" s="22">
        <f t="shared" si="1"/>
        <v>6548.83</v>
      </c>
      <c r="R11" s="22">
        <f t="shared" si="1"/>
        <v>6880.5330000000004</v>
      </c>
      <c r="S11" s="22">
        <f t="shared" si="1"/>
        <v>7458.2650000000003</v>
      </c>
      <c r="T11" s="22">
        <f t="shared" si="1"/>
        <v>7430.116</v>
      </c>
      <c r="U11" s="22">
        <f t="shared" si="1"/>
        <v>7155.9340000000002</v>
      </c>
      <c r="V11" s="22">
        <f t="shared" si="1"/>
        <v>6878.7190000000001</v>
      </c>
      <c r="W11" s="22">
        <f t="shared" si="1"/>
        <v>7175.05</v>
      </c>
      <c r="X11" s="22">
        <f t="shared" si="1"/>
        <v>6920.7880000000005</v>
      </c>
      <c r="Y11" s="22">
        <f t="shared" si="1"/>
        <v>6901.8519999999999</v>
      </c>
      <c r="Z11" s="22">
        <f t="shared" si="1"/>
        <v>7044.5839999999998</v>
      </c>
      <c r="AA11" s="22">
        <f t="shared" si="1"/>
        <v>7347.4310000000005</v>
      </c>
      <c r="AB11" s="22">
        <f t="shared" si="1"/>
        <v>7658.5830000000005</v>
      </c>
      <c r="AC11" s="22">
        <f t="shared" si="1"/>
        <v>8087.6289999999999</v>
      </c>
      <c r="AD11" s="22">
        <f t="shared" si="1"/>
        <v>8392.6859999999997</v>
      </c>
      <c r="AE11" s="22">
        <f t="shared" si="1"/>
        <v>9067.6149999999998</v>
      </c>
      <c r="AF11" s="22">
        <f t="shared" si="1"/>
        <v>10035.808000000001</v>
      </c>
      <c r="AG11" s="31">
        <f t="shared" si="1"/>
        <v>11167.079</v>
      </c>
    </row>
    <row r="12" spans="2:33" x14ac:dyDescent="0.25">
      <c r="B12" s="25" t="s">
        <v>15</v>
      </c>
      <c r="C12" s="30" t="s">
        <v>16</v>
      </c>
      <c r="D12" s="27">
        <v>4</v>
      </c>
      <c r="E12" s="28">
        <v>41.206000000000003</v>
      </c>
      <c r="F12" s="28">
        <v>42.652999999999999</v>
      </c>
      <c r="G12" s="28">
        <v>48.454000000000001</v>
      </c>
      <c r="H12" s="28">
        <v>53.186999999999998</v>
      </c>
      <c r="I12" s="28">
        <v>36.298000000000002</v>
      </c>
      <c r="J12" s="28">
        <v>39.037999999999997</v>
      </c>
      <c r="K12" s="28">
        <v>35.299999999999997</v>
      </c>
      <c r="L12" s="28">
        <v>33.06</v>
      </c>
      <c r="M12" s="28">
        <v>150.464</v>
      </c>
      <c r="N12" s="28">
        <v>60.048999999999999</v>
      </c>
      <c r="O12" s="28">
        <v>162.51</v>
      </c>
      <c r="P12" s="28">
        <v>78.781999999999996</v>
      </c>
      <c r="Q12" s="28">
        <v>100.3</v>
      </c>
      <c r="R12" s="28">
        <v>61.453000000000003</v>
      </c>
      <c r="S12" s="28">
        <v>114.35299999999999</v>
      </c>
      <c r="T12" s="28">
        <v>89.587999999999994</v>
      </c>
      <c r="U12" s="28">
        <v>84.370999999999995</v>
      </c>
      <c r="V12" s="28">
        <v>83.295000000000002</v>
      </c>
      <c r="W12" s="28">
        <v>81.863</v>
      </c>
      <c r="X12" s="28">
        <v>90.075999999999993</v>
      </c>
      <c r="Y12" s="28">
        <v>84.210999999999999</v>
      </c>
      <c r="Z12" s="28">
        <v>84.016999999999996</v>
      </c>
      <c r="AA12" s="28">
        <v>80.322000000000003</v>
      </c>
      <c r="AB12" s="28">
        <v>78.001999999999995</v>
      </c>
      <c r="AC12" s="28">
        <v>84.081999999999994</v>
      </c>
      <c r="AD12" s="28">
        <v>90.158000000000001</v>
      </c>
      <c r="AE12" s="28">
        <v>96.522999999999996</v>
      </c>
      <c r="AF12" s="28">
        <v>117.699</v>
      </c>
      <c r="AG12" s="29">
        <v>147.619</v>
      </c>
    </row>
    <row r="13" spans="2:33" x14ac:dyDescent="0.25">
      <c r="B13" s="25" t="s">
        <v>17</v>
      </c>
      <c r="C13" s="30" t="s">
        <v>18</v>
      </c>
      <c r="D13" s="27">
        <v>5</v>
      </c>
      <c r="E13" s="28">
        <v>2097.665</v>
      </c>
      <c r="F13" s="28">
        <v>2388.424</v>
      </c>
      <c r="G13" s="28">
        <v>2593.7510000000002</v>
      </c>
      <c r="H13" s="28">
        <v>2915.4839999999999</v>
      </c>
      <c r="I13" s="28">
        <v>3335.5230000000001</v>
      </c>
      <c r="J13" s="28">
        <v>3750.41</v>
      </c>
      <c r="K13" s="28">
        <v>4043.623</v>
      </c>
      <c r="L13" s="28">
        <v>4528.4470000000001</v>
      </c>
      <c r="M13" s="28">
        <v>4673.1790000000001</v>
      </c>
      <c r="N13" s="28">
        <v>5148.1270000000004</v>
      </c>
      <c r="O13" s="28">
        <v>5369.4539999999997</v>
      </c>
      <c r="P13" s="28">
        <v>6044.3819999999996</v>
      </c>
      <c r="Q13" s="28">
        <v>6448.53</v>
      </c>
      <c r="R13" s="28">
        <v>6819.08</v>
      </c>
      <c r="S13" s="28">
        <v>7343.9120000000003</v>
      </c>
      <c r="T13" s="28">
        <v>7340.5280000000002</v>
      </c>
      <c r="U13" s="28">
        <v>7071.5630000000001</v>
      </c>
      <c r="V13" s="28">
        <v>6795.424</v>
      </c>
      <c r="W13" s="28">
        <v>7093.1869999999999</v>
      </c>
      <c r="X13" s="28">
        <v>6830.7120000000004</v>
      </c>
      <c r="Y13" s="28">
        <v>6817.6409999999996</v>
      </c>
      <c r="Z13" s="28">
        <v>6960.567</v>
      </c>
      <c r="AA13" s="28">
        <v>7267.1090000000004</v>
      </c>
      <c r="AB13" s="28">
        <v>7580.5810000000001</v>
      </c>
      <c r="AC13" s="28">
        <v>8003.5469999999996</v>
      </c>
      <c r="AD13" s="28">
        <v>8302.5280000000002</v>
      </c>
      <c r="AE13" s="28">
        <v>8971.0920000000006</v>
      </c>
      <c r="AF13" s="28">
        <v>9918.1090000000004</v>
      </c>
      <c r="AG13" s="29">
        <v>11019.46</v>
      </c>
    </row>
    <row r="14" spans="2:33" ht="20" x14ac:dyDescent="0.25">
      <c r="B14" s="32" t="s">
        <v>19</v>
      </c>
      <c r="C14" s="33" t="s">
        <v>20</v>
      </c>
      <c r="D14" s="27" t="s">
        <v>21</v>
      </c>
      <c r="E14" s="22">
        <f t="shared" ref="E14:AG14" si="2">+E10+E12</f>
        <v>946.31299999999999</v>
      </c>
      <c r="F14" s="22">
        <f t="shared" si="2"/>
        <v>1029.3699999999999</v>
      </c>
      <c r="G14" s="22">
        <f t="shared" si="2"/>
        <v>1155.0449999999998</v>
      </c>
      <c r="H14" s="22">
        <f t="shared" si="2"/>
        <v>1164.4599999999998</v>
      </c>
      <c r="I14" s="22">
        <f t="shared" si="2"/>
        <v>1257.2470000000001</v>
      </c>
      <c r="J14" s="22">
        <f t="shared" si="2"/>
        <v>1397.8410000000001</v>
      </c>
      <c r="K14" s="22">
        <f t="shared" si="2"/>
        <v>1464.124</v>
      </c>
      <c r="L14" s="22">
        <f t="shared" si="2"/>
        <v>1454.048</v>
      </c>
      <c r="M14" s="22">
        <f t="shared" si="2"/>
        <v>1593.1799999999998</v>
      </c>
      <c r="N14" s="22">
        <f t="shared" si="2"/>
        <v>1481.6179999999999</v>
      </c>
      <c r="O14" s="22">
        <f t="shared" si="2"/>
        <v>1814.2829999999999</v>
      </c>
      <c r="P14" s="22">
        <f t="shared" si="2"/>
        <v>1740.078</v>
      </c>
      <c r="Q14" s="22">
        <f t="shared" si="2"/>
        <v>1865.491</v>
      </c>
      <c r="R14" s="22">
        <f t="shared" si="2"/>
        <v>1931.49</v>
      </c>
      <c r="S14" s="22">
        <f t="shared" si="2"/>
        <v>1921.2</v>
      </c>
      <c r="T14" s="22">
        <f t="shared" si="2"/>
        <v>2024.6979999999999</v>
      </c>
      <c r="U14" s="22">
        <f t="shared" si="2"/>
        <v>1877.0820000000001</v>
      </c>
      <c r="V14" s="22">
        <f t="shared" si="2"/>
        <v>1794.4940000000001</v>
      </c>
      <c r="W14" s="22">
        <f t="shared" si="2"/>
        <v>1800.047</v>
      </c>
      <c r="X14" s="22">
        <f t="shared" si="2"/>
        <v>1744.395</v>
      </c>
      <c r="Y14" s="22">
        <f t="shared" si="2"/>
        <v>1924.319</v>
      </c>
      <c r="Z14" s="22">
        <f t="shared" si="2"/>
        <v>1989.537</v>
      </c>
      <c r="AA14" s="22">
        <f t="shared" si="2"/>
        <v>1977.0030000000002</v>
      </c>
      <c r="AB14" s="22">
        <f t="shared" si="2"/>
        <v>2114.239</v>
      </c>
      <c r="AC14" s="22">
        <f t="shared" si="2"/>
        <v>2221.5169999999998</v>
      </c>
      <c r="AD14" s="22">
        <f t="shared" si="2"/>
        <v>2035.2359999999999</v>
      </c>
      <c r="AE14" s="22">
        <f t="shared" si="2"/>
        <v>2265.9700000000003</v>
      </c>
      <c r="AF14" s="22">
        <f t="shared" si="2"/>
        <v>2495.1710000000003</v>
      </c>
      <c r="AG14" s="31">
        <f t="shared" si="2"/>
        <v>2793.962</v>
      </c>
    </row>
    <row r="15" spans="2:33" x14ac:dyDescent="0.25">
      <c r="B15" s="25" t="s">
        <v>22</v>
      </c>
      <c r="C15" s="30" t="s">
        <v>23</v>
      </c>
      <c r="D15" s="27">
        <v>7</v>
      </c>
      <c r="E15" s="28">
        <v>795.92200000000003</v>
      </c>
      <c r="F15" s="28">
        <v>968.11699999999996</v>
      </c>
      <c r="G15" s="28">
        <v>1089.145</v>
      </c>
      <c r="H15" s="28">
        <v>1172.3599999999999</v>
      </c>
      <c r="I15" s="28">
        <v>1348.453</v>
      </c>
      <c r="J15" s="28">
        <v>1585.4079999999999</v>
      </c>
      <c r="K15" s="28">
        <v>1635.7629999999999</v>
      </c>
      <c r="L15" s="28">
        <v>1812.74</v>
      </c>
      <c r="M15" s="28">
        <v>1927.8489999999999</v>
      </c>
      <c r="N15" s="28">
        <v>2031.2090000000001</v>
      </c>
      <c r="O15" s="28">
        <v>2280.098</v>
      </c>
      <c r="P15" s="28">
        <v>2378.431</v>
      </c>
      <c r="Q15" s="28">
        <v>2690.569</v>
      </c>
      <c r="R15" s="28">
        <v>2856.8890000000001</v>
      </c>
      <c r="S15" s="28">
        <v>3117.6909999999998</v>
      </c>
      <c r="T15" s="28">
        <v>3131.88</v>
      </c>
      <c r="U15" s="28">
        <v>2873.2779999999998</v>
      </c>
      <c r="V15" s="28">
        <v>2803.93</v>
      </c>
      <c r="W15" s="28">
        <v>2793.116</v>
      </c>
      <c r="X15" s="28">
        <v>2738.72</v>
      </c>
      <c r="Y15" s="28">
        <v>2798.498</v>
      </c>
      <c r="Z15" s="28">
        <v>2970.16</v>
      </c>
      <c r="AA15" s="28">
        <v>3157.2820000000002</v>
      </c>
      <c r="AB15" s="28">
        <v>3258.9989999999998</v>
      </c>
      <c r="AC15" s="28">
        <v>3380.8420000000001</v>
      </c>
      <c r="AD15" s="28">
        <v>3212.444</v>
      </c>
      <c r="AE15" s="28">
        <v>3486.5010000000002</v>
      </c>
      <c r="AF15" s="28">
        <v>3917.8710000000001</v>
      </c>
      <c r="AG15" s="29">
        <v>4427.2280000000001</v>
      </c>
    </row>
    <row r="16" spans="2:33" ht="10.5" x14ac:dyDescent="0.25">
      <c r="B16" s="32" t="s">
        <v>24</v>
      </c>
      <c r="C16" s="30" t="s">
        <v>25</v>
      </c>
      <c r="D16" s="27" t="s">
        <v>26</v>
      </c>
      <c r="E16" s="22">
        <f t="shared" ref="E16:AG16" si="3">+E9-E15</f>
        <v>2248.056</v>
      </c>
      <c r="F16" s="22">
        <f t="shared" si="3"/>
        <v>2449.6769999999997</v>
      </c>
      <c r="G16" s="22">
        <f t="shared" si="3"/>
        <v>2659.6510000000003</v>
      </c>
      <c r="H16" s="22">
        <f t="shared" si="3"/>
        <v>2907.5839999999998</v>
      </c>
      <c r="I16" s="22">
        <f t="shared" si="3"/>
        <v>3244.3170000000005</v>
      </c>
      <c r="J16" s="22">
        <f t="shared" si="3"/>
        <v>3562.8430000000003</v>
      </c>
      <c r="K16" s="22">
        <f t="shared" si="3"/>
        <v>3871.9840000000004</v>
      </c>
      <c r="L16" s="22">
        <f t="shared" si="3"/>
        <v>4169.755000000001</v>
      </c>
      <c r="M16" s="22">
        <f t="shared" si="3"/>
        <v>4338.51</v>
      </c>
      <c r="N16" s="22">
        <f t="shared" si="3"/>
        <v>4598.536000000001</v>
      </c>
      <c r="O16" s="22">
        <f t="shared" si="3"/>
        <v>4903.6390000000001</v>
      </c>
      <c r="P16" s="22">
        <f t="shared" si="3"/>
        <v>5406.0290000000005</v>
      </c>
      <c r="Q16" s="22">
        <f t="shared" si="3"/>
        <v>5623.4520000000011</v>
      </c>
      <c r="R16" s="22">
        <f t="shared" si="3"/>
        <v>5893.6809999999996</v>
      </c>
      <c r="S16" s="22">
        <f t="shared" si="3"/>
        <v>6147.4210000000012</v>
      </c>
      <c r="T16" s="22">
        <f t="shared" si="3"/>
        <v>6233.3460000000005</v>
      </c>
      <c r="U16" s="22">
        <f t="shared" si="3"/>
        <v>6075.3670000000002</v>
      </c>
      <c r="V16" s="22">
        <f t="shared" si="3"/>
        <v>5785.9879999999994</v>
      </c>
      <c r="W16" s="22">
        <f t="shared" si="3"/>
        <v>6100.1180000000004</v>
      </c>
      <c r="X16" s="22">
        <f t="shared" si="3"/>
        <v>5836.3870000000006</v>
      </c>
      <c r="Y16" s="22">
        <f t="shared" si="3"/>
        <v>5943.4619999999995</v>
      </c>
      <c r="Z16" s="22">
        <f t="shared" si="3"/>
        <v>5979.9439999999995</v>
      </c>
      <c r="AA16" s="22">
        <f t="shared" si="3"/>
        <v>6086.8300000000008</v>
      </c>
      <c r="AB16" s="22">
        <f t="shared" si="3"/>
        <v>6435.8209999999999</v>
      </c>
      <c r="AC16" s="22">
        <f t="shared" si="3"/>
        <v>6844.2219999999998</v>
      </c>
      <c r="AD16" s="22">
        <f t="shared" si="3"/>
        <v>7125.32</v>
      </c>
      <c r="AE16" s="22">
        <f t="shared" si="3"/>
        <v>7750.5609999999997</v>
      </c>
      <c r="AF16" s="22">
        <f t="shared" si="3"/>
        <v>8495.4089999999997</v>
      </c>
      <c r="AG16" s="31">
        <f t="shared" si="3"/>
        <v>9386.1939999999995</v>
      </c>
    </row>
    <row r="17" spans="2:33" x14ac:dyDescent="0.25">
      <c r="B17" s="25" t="s">
        <v>27</v>
      </c>
      <c r="C17" s="30" t="s">
        <v>28</v>
      </c>
      <c r="D17" s="27">
        <v>9</v>
      </c>
      <c r="E17" s="28">
        <v>793.351</v>
      </c>
      <c r="F17" s="28">
        <v>847.18299999999999</v>
      </c>
      <c r="G17" s="28">
        <v>919.04600000000005</v>
      </c>
      <c r="H17" s="28">
        <v>990.34900000000005</v>
      </c>
      <c r="I17" s="28">
        <v>1060.1559999999999</v>
      </c>
      <c r="J17" s="28">
        <v>1157.473</v>
      </c>
      <c r="K17" s="28">
        <v>1236.039</v>
      </c>
      <c r="L17" s="28">
        <v>1315.6969999999999</v>
      </c>
      <c r="M17" s="28">
        <v>1385.9680000000001</v>
      </c>
      <c r="N17" s="28">
        <v>1493.9849999999999</v>
      </c>
      <c r="O17" s="28">
        <v>1583.39</v>
      </c>
      <c r="P17" s="28">
        <v>1677</v>
      </c>
      <c r="Q17" s="28">
        <v>1758.915</v>
      </c>
      <c r="R17" s="28">
        <v>1856.383</v>
      </c>
      <c r="S17" s="28">
        <v>1868.675</v>
      </c>
      <c r="T17" s="28">
        <v>1976.7570000000001</v>
      </c>
      <c r="U17" s="28">
        <v>2033.71</v>
      </c>
      <c r="V17" s="28">
        <v>2049.1689999999999</v>
      </c>
      <c r="W17" s="28">
        <v>2034.4059999999999</v>
      </c>
      <c r="X17" s="28">
        <v>2042.944</v>
      </c>
      <c r="Y17" s="28">
        <v>2128.4760000000001</v>
      </c>
      <c r="Z17" s="28">
        <v>2151.5050000000001</v>
      </c>
      <c r="AA17" s="28">
        <v>2242.59</v>
      </c>
      <c r="AB17" s="28">
        <v>2387.4140000000002</v>
      </c>
      <c r="AC17" s="28">
        <v>2439.5239999999999</v>
      </c>
      <c r="AD17" s="28">
        <v>2513.5320000000002</v>
      </c>
      <c r="AE17" s="28">
        <v>2891.7460000000001</v>
      </c>
      <c r="AF17" s="28">
        <v>3228.4670000000001</v>
      </c>
      <c r="AG17" s="29">
        <v>3374.8150000000001</v>
      </c>
    </row>
    <row r="18" spans="2:33" ht="10.5" x14ac:dyDescent="0.25">
      <c r="B18" s="32" t="s">
        <v>29</v>
      </c>
      <c r="C18" s="30" t="s">
        <v>30</v>
      </c>
      <c r="D18" s="27" t="s">
        <v>31</v>
      </c>
      <c r="E18" s="22">
        <f t="shared" ref="E18:AG18" si="4">+E16-E17</f>
        <v>1454.7049999999999</v>
      </c>
      <c r="F18" s="22">
        <f t="shared" si="4"/>
        <v>1602.4939999999997</v>
      </c>
      <c r="G18" s="22">
        <f t="shared" si="4"/>
        <v>1740.6050000000002</v>
      </c>
      <c r="H18" s="22">
        <f t="shared" si="4"/>
        <v>1917.2349999999997</v>
      </c>
      <c r="I18" s="22">
        <f t="shared" si="4"/>
        <v>2184.1610000000005</v>
      </c>
      <c r="J18" s="22">
        <f t="shared" si="4"/>
        <v>2405.3700000000003</v>
      </c>
      <c r="K18" s="22">
        <f t="shared" si="4"/>
        <v>2635.9450000000006</v>
      </c>
      <c r="L18" s="22">
        <f t="shared" si="4"/>
        <v>2854.0580000000009</v>
      </c>
      <c r="M18" s="22">
        <f t="shared" si="4"/>
        <v>2952.5420000000004</v>
      </c>
      <c r="N18" s="22">
        <f t="shared" si="4"/>
        <v>3104.5510000000013</v>
      </c>
      <c r="O18" s="22">
        <f t="shared" si="4"/>
        <v>3320.2489999999998</v>
      </c>
      <c r="P18" s="22">
        <f t="shared" si="4"/>
        <v>3729.0290000000005</v>
      </c>
      <c r="Q18" s="22">
        <f t="shared" si="4"/>
        <v>3864.5370000000012</v>
      </c>
      <c r="R18" s="22">
        <f t="shared" si="4"/>
        <v>4037.2979999999998</v>
      </c>
      <c r="S18" s="22">
        <f t="shared" si="4"/>
        <v>4278.746000000001</v>
      </c>
      <c r="T18" s="22">
        <f t="shared" si="4"/>
        <v>4256.5889999999999</v>
      </c>
      <c r="U18" s="22">
        <f t="shared" si="4"/>
        <v>4041.6570000000002</v>
      </c>
      <c r="V18" s="22">
        <f t="shared" si="4"/>
        <v>3736.8189999999995</v>
      </c>
      <c r="W18" s="22">
        <f t="shared" si="4"/>
        <v>4065.7120000000004</v>
      </c>
      <c r="X18" s="22">
        <f t="shared" si="4"/>
        <v>3793.4430000000007</v>
      </c>
      <c r="Y18" s="22">
        <f t="shared" si="4"/>
        <v>3814.9859999999994</v>
      </c>
      <c r="Z18" s="22">
        <f t="shared" si="4"/>
        <v>3828.4389999999994</v>
      </c>
      <c r="AA18" s="22">
        <f t="shared" si="4"/>
        <v>3844.2400000000007</v>
      </c>
      <c r="AB18" s="22">
        <f t="shared" si="4"/>
        <v>4048.4069999999997</v>
      </c>
      <c r="AC18" s="22">
        <f t="shared" si="4"/>
        <v>4404.6980000000003</v>
      </c>
      <c r="AD18" s="22">
        <f t="shared" si="4"/>
        <v>4611.7879999999996</v>
      </c>
      <c r="AE18" s="22">
        <f t="shared" si="4"/>
        <v>4858.8149999999996</v>
      </c>
      <c r="AF18" s="22">
        <f t="shared" si="4"/>
        <v>5266.9419999999991</v>
      </c>
      <c r="AG18" s="31">
        <f t="shared" si="4"/>
        <v>6011.378999999999</v>
      </c>
    </row>
    <row r="19" spans="2:33" x14ac:dyDescent="0.25">
      <c r="B19" s="25" t="s">
        <v>32</v>
      </c>
      <c r="C19" s="30" t="s">
        <v>33</v>
      </c>
      <c r="D19" s="27">
        <v>11</v>
      </c>
      <c r="E19" s="28">
        <v>1359.2280000000001</v>
      </c>
      <c r="F19" s="28">
        <v>1506.838</v>
      </c>
      <c r="G19" s="28">
        <v>1622.644</v>
      </c>
      <c r="H19" s="28">
        <v>1767.2929999999999</v>
      </c>
      <c r="I19" s="28">
        <v>2015.635</v>
      </c>
      <c r="J19" s="28">
        <v>2185.6080000000002</v>
      </c>
      <c r="K19" s="28">
        <v>2422.54</v>
      </c>
      <c r="L19" s="28">
        <v>2632.4740000000002</v>
      </c>
      <c r="M19" s="28">
        <v>2730.5259999999998</v>
      </c>
      <c r="N19" s="28">
        <v>2889.0610000000001</v>
      </c>
      <c r="O19" s="28">
        <v>3081.569</v>
      </c>
      <c r="P19" s="28">
        <v>3493.761</v>
      </c>
      <c r="Q19" s="28">
        <v>3636.4050000000002</v>
      </c>
      <c r="R19" s="28">
        <v>3793.1840000000002</v>
      </c>
      <c r="S19" s="28">
        <v>4139.817</v>
      </c>
      <c r="T19" s="28">
        <v>4094.8969999999999</v>
      </c>
      <c r="U19" s="28">
        <v>3903.1759999999999</v>
      </c>
      <c r="V19" s="28">
        <v>3525.9630000000002</v>
      </c>
      <c r="W19" s="28">
        <v>3836.2629999999999</v>
      </c>
      <c r="X19" s="28">
        <v>3588.7420000000002</v>
      </c>
      <c r="Y19" s="28">
        <v>3566.5479999999998</v>
      </c>
      <c r="Z19" s="28">
        <v>3660.002</v>
      </c>
      <c r="AA19" s="28">
        <v>3753.335</v>
      </c>
      <c r="AB19" s="28">
        <v>3940.4639999999999</v>
      </c>
      <c r="AC19" s="28">
        <v>4281.1880000000001</v>
      </c>
      <c r="AD19" s="28">
        <v>4500.7380000000003</v>
      </c>
      <c r="AE19" s="28">
        <v>4781.6880000000001</v>
      </c>
      <c r="AF19" s="28">
        <v>5215.9740000000002</v>
      </c>
      <c r="AG19" s="29">
        <v>5938.5959999999995</v>
      </c>
    </row>
    <row r="20" spans="2:33" s="28" customFormat="1" x14ac:dyDescent="0.25">
      <c r="B20" s="34" t="s">
        <v>34</v>
      </c>
      <c r="C20" s="35" t="s">
        <v>35</v>
      </c>
      <c r="D20" s="36">
        <v>12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9">
        <v>0</v>
      </c>
    </row>
    <row r="21" spans="2:33" s="28" customFormat="1" x14ac:dyDescent="0.25">
      <c r="B21" s="34" t="s">
        <v>36</v>
      </c>
      <c r="C21" s="35" t="s">
        <v>37</v>
      </c>
      <c r="D21" s="36">
        <v>13</v>
      </c>
      <c r="E21" s="28">
        <v>26.478999999999999</v>
      </c>
      <c r="F21" s="28">
        <v>41.174999999999997</v>
      </c>
      <c r="G21" s="28">
        <v>38.270000000000003</v>
      </c>
      <c r="H21" s="28">
        <v>46.658000000000001</v>
      </c>
      <c r="I21" s="28">
        <v>58.936999999999998</v>
      </c>
      <c r="J21" s="28">
        <v>32.997</v>
      </c>
      <c r="K21" s="28">
        <v>37.753</v>
      </c>
      <c r="L21" s="28">
        <v>57.03</v>
      </c>
      <c r="M21" s="28">
        <v>52.39</v>
      </c>
      <c r="N21" s="28">
        <v>51.631</v>
      </c>
      <c r="O21" s="28">
        <v>55.082000000000001</v>
      </c>
      <c r="P21" s="28">
        <v>53.831000000000003</v>
      </c>
      <c r="Q21" s="28">
        <v>63.084000000000003</v>
      </c>
      <c r="R21" s="28">
        <v>36.213999999999999</v>
      </c>
      <c r="S21" s="28">
        <v>83.216999999999999</v>
      </c>
      <c r="T21" s="28">
        <v>108.024</v>
      </c>
      <c r="U21" s="28">
        <v>108.62</v>
      </c>
      <c r="V21" s="28">
        <v>105.586</v>
      </c>
      <c r="W21" s="28">
        <v>91.641999999999996</v>
      </c>
      <c r="X21" s="28">
        <v>133.87100000000001</v>
      </c>
      <c r="Y21" s="28">
        <v>74.66</v>
      </c>
      <c r="Z21" s="28">
        <v>77.5</v>
      </c>
      <c r="AA21" s="28">
        <v>59.636000000000003</v>
      </c>
      <c r="AB21" s="28">
        <v>75.664000000000001</v>
      </c>
      <c r="AC21" s="28">
        <v>77.73</v>
      </c>
      <c r="AD21" s="28">
        <v>83.361999999999995</v>
      </c>
      <c r="AE21" s="28">
        <v>100.631</v>
      </c>
      <c r="AF21" s="28">
        <v>108.976</v>
      </c>
      <c r="AG21" s="29">
        <v>94.932000000000002</v>
      </c>
    </row>
    <row r="22" spans="2:33" s="28" customFormat="1" ht="10.5" x14ac:dyDescent="0.25">
      <c r="B22" s="37" t="s">
        <v>38</v>
      </c>
      <c r="C22" s="35" t="s">
        <v>39</v>
      </c>
      <c r="D22" s="36" t="s">
        <v>40</v>
      </c>
      <c r="E22" s="22">
        <f t="shared" ref="E22:AG22" si="5">ROUND(E18-E19-E20+E21,3)</f>
        <v>121.956</v>
      </c>
      <c r="F22" s="22">
        <f t="shared" si="5"/>
        <v>136.83099999999999</v>
      </c>
      <c r="G22" s="22">
        <f t="shared" si="5"/>
        <v>156.23099999999999</v>
      </c>
      <c r="H22" s="22">
        <f t="shared" si="5"/>
        <v>196.6</v>
      </c>
      <c r="I22" s="22">
        <f t="shared" si="5"/>
        <v>227.46299999999999</v>
      </c>
      <c r="J22" s="22">
        <f t="shared" si="5"/>
        <v>252.75899999999999</v>
      </c>
      <c r="K22" s="22">
        <f t="shared" si="5"/>
        <v>251.15799999999999</v>
      </c>
      <c r="L22" s="22">
        <f t="shared" si="5"/>
        <v>278.61399999999998</v>
      </c>
      <c r="M22" s="22">
        <f t="shared" si="5"/>
        <v>274.40600000000001</v>
      </c>
      <c r="N22" s="22">
        <f t="shared" si="5"/>
        <v>267.12099999999998</v>
      </c>
      <c r="O22" s="22">
        <f t="shared" si="5"/>
        <v>293.762</v>
      </c>
      <c r="P22" s="22">
        <f t="shared" si="5"/>
        <v>289.09899999999999</v>
      </c>
      <c r="Q22" s="22">
        <f t="shared" si="5"/>
        <v>291.21600000000001</v>
      </c>
      <c r="R22" s="22">
        <f t="shared" si="5"/>
        <v>280.32799999999997</v>
      </c>
      <c r="S22" s="22">
        <f t="shared" si="5"/>
        <v>222.14599999999999</v>
      </c>
      <c r="T22" s="22">
        <f t="shared" si="5"/>
        <v>269.71600000000001</v>
      </c>
      <c r="U22" s="22">
        <f t="shared" si="5"/>
        <v>247.101</v>
      </c>
      <c r="V22" s="22">
        <f t="shared" si="5"/>
        <v>316.44200000000001</v>
      </c>
      <c r="W22" s="22">
        <f t="shared" si="5"/>
        <v>321.09100000000001</v>
      </c>
      <c r="X22" s="22">
        <f t="shared" si="5"/>
        <v>338.572</v>
      </c>
      <c r="Y22" s="22">
        <f t="shared" si="5"/>
        <v>323.09800000000001</v>
      </c>
      <c r="Z22" s="22">
        <f t="shared" si="5"/>
        <v>245.93700000000001</v>
      </c>
      <c r="AA22" s="22">
        <f t="shared" si="5"/>
        <v>150.541</v>
      </c>
      <c r="AB22" s="22">
        <f t="shared" si="5"/>
        <v>183.607</v>
      </c>
      <c r="AC22" s="22">
        <f t="shared" si="5"/>
        <v>201.24</v>
      </c>
      <c r="AD22" s="22">
        <f t="shared" si="5"/>
        <v>194.41200000000001</v>
      </c>
      <c r="AE22" s="22">
        <f t="shared" si="5"/>
        <v>177.75800000000001</v>
      </c>
      <c r="AF22" s="22">
        <f t="shared" si="5"/>
        <v>159.94399999999999</v>
      </c>
      <c r="AG22" s="31">
        <f t="shared" si="5"/>
        <v>167.715</v>
      </c>
    </row>
    <row r="23" spans="2:33" s="28" customFormat="1" x14ac:dyDescent="0.25">
      <c r="B23" s="34" t="s">
        <v>41</v>
      </c>
      <c r="C23" s="38" t="s">
        <v>42</v>
      </c>
      <c r="D23" s="36">
        <v>15</v>
      </c>
      <c r="E23" s="28">
        <v>1050.338</v>
      </c>
      <c r="F23" s="28">
        <v>1135.771</v>
      </c>
      <c r="G23" s="28">
        <v>1227.0640000000001</v>
      </c>
      <c r="H23" s="28">
        <v>1468.127</v>
      </c>
      <c r="I23" s="28">
        <v>1724.056</v>
      </c>
      <c r="J23" s="28">
        <v>1885.605</v>
      </c>
      <c r="K23" s="28">
        <v>1892.6759999999999</v>
      </c>
      <c r="L23" s="28">
        <v>2099.864</v>
      </c>
      <c r="M23" s="28">
        <v>2092.3629999999998</v>
      </c>
      <c r="N23" s="28">
        <v>2234.7139999999999</v>
      </c>
      <c r="O23" s="28">
        <v>2428.5279999999998</v>
      </c>
      <c r="P23" s="28">
        <v>2596.7159999999999</v>
      </c>
      <c r="Q23" s="28">
        <v>2745.9029999999998</v>
      </c>
      <c r="R23" s="28">
        <v>2702.319</v>
      </c>
      <c r="S23" s="28">
        <v>2393.7570000000001</v>
      </c>
      <c r="T23" s="28">
        <v>2384.7159999999999</v>
      </c>
      <c r="U23" s="28">
        <v>2490.6959999999999</v>
      </c>
      <c r="V23" s="28">
        <v>2293.8009999999999</v>
      </c>
      <c r="W23" s="28">
        <v>2495.21</v>
      </c>
      <c r="X23" s="28">
        <v>2847.1840000000002</v>
      </c>
      <c r="Y23" s="28">
        <v>3030.1419999999998</v>
      </c>
      <c r="Z23" s="28">
        <v>3144.9540000000002</v>
      </c>
      <c r="AA23" s="28">
        <v>3307.1289999999999</v>
      </c>
      <c r="AB23" s="28">
        <v>3598.752</v>
      </c>
      <c r="AC23" s="28">
        <v>3741.4389999999999</v>
      </c>
      <c r="AD23" s="28">
        <v>3494.8339999999998</v>
      </c>
      <c r="AE23" s="28">
        <v>3925.0279999999998</v>
      </c>
      <c r="AF23" s="28">
        <v>4378.6819999999998</v>
      </c>
      <c r="AG23" s="29">
        <v>4475.6409999999996</v>
      </c>
    </row>
    <row r="24" spans="2:33" s="28" customFormat="1" x14ac:dyDescent="0.25">
      <c r="B24" s="34" t="s">
        <v>43</v>
      </c>
      <c r="C24" s="38" t="s">
        <v>44</v>
      </c>
      <c r="D24" s="36">
        <v>16</v>
      </c>
      <c r="E24" s="28">
        <v>96.453999999999994</v>
      </c>
      <c r="F24" s="28">
        <v>71.391999999999996</v>
      </c>
      <c r="G24" s="28">
        <v>79.078999999999994</v>
      </c>
      <c r="H24" s="28">
        <v>42.987000000000002</v>
      </c>
      <c r="I24" s="28">
        <v>39.334000000000003</v>
      </c>
      <c r="J24" s="28">
        <v>43.006999999999998</v>
      </c>
      <c r="K24" s="28">
        <v>42.966000000000001</v>
      </c>
      <c r="L24" s="28">
        <v>47.405000000000001</v>
      </c>
      <c r="M24" s="28">
        <v>161.91499999999999</v>
      </c>
      <c r="N24" s="28">
        <v>215.821</v>
      </c>
      <c r="O24" s="28">
        <v>229.85599999999999</v>
      </c>
      <c r="P24" s="28">
        <v>283.12599999999998</v>
      </c>
      <c r="Q24" s="28">
        <v>332.762</v>
      </c>
      <c r="R24" s="28">
        <v>333.673</v>
      </c>
      <c r="S24" s="28">
        <v>318.07299999999998</v>
      </c>
      <c r="T24" s="28">
        <v>310.00900000000001</v>
      </c>
      <c r="U24" s="28">
        <v>348.88</v>
      </c>
      <c r="V24" s="28">
        <v>431.62099999999998</v>
      </c>
      <c r="W24" s="28">
        <v>421.61599999999999</v>
      </c>
      <c r="X24" s="28">
        <v>396.31299999999999</v>
      </c>
      <c r="Y24" s="28">
        <v>366.60199999999998</v>
      </c>
      <c r="Z24" s="28">
        <v>369.529</v>
      </c>
      <c r="AA24" s="28">
        <v>366.63299999999998</v>
      </c>
      <c r="AB24" s="28">
        <v>374.06599999999997</v>
      </c>
      <c r="AC24" s="28">
        <v>361.73200000000003</v>
      </c>
      <c r="AD24" s="28">
        <v>343.33600000000001</v>
      </c>
      <c r="AE24" s="28">
        <v>324.11</v>
      </c>
      <c r="AF24" s="28">
        <v>322.298</v>
      </c>
      <c r="AG24" s="29">
        <v>364.88</v>
      </c>
    </row>
    <row r="25" spans="2:33" s="28" customFormat="1" x14ac:dyDescent="0.25">
      <c r="B25" s="34" t="s">
        <v>45</v>
      </c>
      <c r="C25" s="35" t="s">
        <v>46</v>
      </c>
      <c r="D25" s="36">
        <v>17</v>
      </c>
      <c r="E25" s="28">
        <v>54.808999999999997</v>
      </c>
      <c r="F25" s="28">
        <v>63.343000000000004</v>
      </c>
      <c r="G25" s="28">
        <v>75.311000000000007</v>
      </c>
      <c r="H25" s="28">
        <v>67.076999999999998</v>
      </c>
      <c r="I25" s="28">
        <v>83.88</v>
      </c>
      <c r="J25" s="28">
        <v>92.468000000000004</v>
      </c>
      <c r="K25" s="28">
        <v>115.846</v>
      </c>
      <c r="L25" s="28">
        <v>150.739</v>
      </c>
      <c r="M25" s="28">
        <v>157.99199999999999</v>
      </c>
      <c r="N25" s="28">
        <v>131.92400000000001</v>
      </c>
      <c r="O25" s="28">
        <v>165.79300000000001</v>
      </c>
      <c r="P25" s="28">
        <v>185.49100000000001</v>
      </c>
      <c r="Q25" s="28">
        <v>215.04599999999999</v>
      </c>
      <c r="R25" s="28">
        <v>183.233</v>
      </c>
      <c r="S25" s="28">
        <v>141.88200000000001</v>
      </c>
      <c r="T25" s="28">
        <v>173.32599999999999</v>
      </c>
      <c r="U25" s="28">
        <v>205.161</v>
      </c>
      <c r="V25" s="28">
        <v>145.81700000000001</v>
      </c>
      <c r="W25" s="28">
        <v>127.14</v>
      </c>
      <c r="X25" s="28">
        <v>113.349</v>
      </c>
      <c r="Y25" s="28">
        <v>122.589</v>
      </c>
      <c r="Z25" s="28">
        <v>114.482</v>
      </c>
      <c r="AA25" s="28">
        <v>108.57899999999999</v>
      </c>
      <c r="AB25" s="28">
        <v>164.58199999999999</v>
      </c>
      <c r="AC25" s="28">
        <v>240.26300000000001</v>
      </c>
      <c r="AD25" s="28">
        <v>385.02100000000002</v>
      </c>
      <c r="AE25" s="28">
        <v>602.91800000000001</v>
      </c>
      <c r="AF25" s="28">
        <v>461.83600000000001</v>
      </c>
      <c r="AG25" s="29">
        <v>516.73900000000003</v>
      </c>
    </row>
    <row r="26" spans="2:33" s="28" customFormat="1" ht="12" x14ac:dyDescent="0.25">
      <c r="B26" s="34" t="s">
        <v>43</v>
      </c>
      <c r="C26" s="35" t="s">
        <v>47</v>
      </c>
      <c r="D26" s="36" t="s">
        <v>48</v>
      </c>
      <c r="E26" s="22">
        <f>+E30+E31</f>
        <v>168.78700000000001</v>
      </c>
      <c r="F26" s="22">
        <f t="shared" ref="F26:AG26" si="6">+F30+F31</f>
        <v>167.99800000000002</v>
      </c>
      <c r="G26" s="22">
        <f t="shared" si="6"/>
        <v>151.35900000000001</v>
      </c>
      <c r="H26" s="22">
        <f t="shared" si="6"/>
        <v>108.557</v>
      </c>
      <c r="I26" s="22">
        <f t="shared" si="6"/>
        <v>69.807000000000002</v>
      </c>
      <c r="J26" s="22">
        <f t="shared" si="6"/>
        <v>92.007000000000005</v>
      </c>
      <c r="K26" s="22">
        <f t="shared" si="6"/>
        <v>136</v>
      </c>
      <c r="L26" s="22">
        <f t="shared" si="6"/>
        <v>131.28500000000003</v>
      </c>
      <c r="M26" s="22">
        <f t="shared" si="6"/>
        <v>126.494</v>
      </c>
      <c r="N26" s="22">
        <f t="shared" si="6"/>
        <v>140.773</v>
      </c>
      <c r="O26" s="22">
        <f t="shared" si="6"/>
        <v>138.93299999999999</v>
      </c>
      <c r="P26" s="22">
        <f t="shared" si="6"/>
        <v>201.035</v>
      </c>
      <c r="Q26" s="22">
        <f t="shared" si="6"/>
        <v>292.06099999999998</v>
      </c>
      <c r="R26" s="22">
        <f t="shared" si="6"/>
        <v>333.22099999999995</v>
      </c>
      <c r="S26" s="22">
        <f t="shared" si="6"/>
        <v>273.13299999999998</v>
      </c>
      <c r="T26" s="22">
        <f t="shared" si="6"/>
        <v>81.710000000000008</v>
      </c>
      <c r="U26" s="22">
        <f t="shared" si="6"/>
        <v>163.30199999999999</v>
      </c>
      <c r="V26" s="22">
        <f t="shared" si="6"/>
        <v>178.44</v>
      </c>
      <c r="W26" s="22">
        <f t="shared" si="6"/>
        <v>208.375</v>
      </c>
      <c r="X26" s="22">
        <f t="shared" si="6"/>
        <v>215.21199999999999</v>
      </c>
      <c r="Y26" s="22">
        <f t="shared" si="6"/>
        <v>227.5</v>
      </c>
      <c r="Z26" s="22">
        <f t="shared" si="6"/>
        <v>193.881</v>
      </c>
      <c r="AA26" s="22">
        <f t="shared" si="6"/>
        <v>195.614</v>
      </c>
      <c r="AB26" s="22">
        <f t="shared" si="6"/>
        <v>185.39</v>
      </c>
      <c r="AC26" s="22">
        <f t="shared" si="6"/>
        <v>149.51599999999999</v>
      </c>
      <c r="AD26" s="22">
        <f t="shared" si="6"/>
        <v>81.582999999999998</v>
      </c>
      <c r="AE26" s="22">
        <f t="shared" si="6"/>
        <v>97.647000000000006</v>
      </c>
      <c r="AF26" s="22">
        <f t="shared" si="6"/>
        <v>76.545999999999992</v>
      </c>
      <c r="AG26" s="31">
        <f t="shared" si="6"/>
        <v>131.624</v>
      </c>
    </row>
    <row r="27" spans="2:33" s="44" customFormat="1" x14ac:dyDescent="0.25">
      <c r="B27" s="39" t="s">
        <v>43</v>
      </c>
      <c r="C27" s="40" t="s">
        <v>131</v>
      </c>
      <c r="D27" s="42"/>
      <c r="E27" s="42">
        <v>7.4999999999999997E-2</v>
      </c>
      <c r="F27" s="42">
        <v>0</v>
      </c>
      <c r="G27" s="42">
        <v>1.4999999999999999E-2</v>
      </c>
      <c r="H27" s="42">
        <v>0</v>
      </c>
      <c r="I27" s="42">
        <v>0.29399999999999998</v>
      </c>
      <c r="J27" s="42">
        <v>0</v>
      </c>
      <c r="K27" s="42">
        <v>0</v>
      </c>
      <c r="L27" s="42">
        <v>0</v>
      </c>
      <c r="M27" s="42">
        <v>5.0000000000000001E-3</v>
      </c>
      <c r="N27" s="42">
        <v>0</v>
      </c>
      <c r="O27" s="42">
        <v>0</v>
      </c>
      <c r="P27" s="42">
        <v>8.4000000000000005E-2</v>
      </c>
      <c r="Q27" s="42">
        <v>9.9000000000000005E-2</v>
      </c>
      <c r="R27" s="42">
        <v>8.6999999999999994E-2</v>
      </c>
      <c r="S27" s="42">
        <v>0.14299999999999999</v>
      </c>
      <c r="T27" s="42">
        <v>0</v>
      </c>
      <c r="U27" s="42">
        <v>4.3999999999999997E-2</v>
      </c>
      <c r="V27" s="42">
        <v>4.0620000000000003</v>
      </c>
      <c r="W27" s="42">
        <v>37.756</v>
      </c>
      <c r="X27" s="42">
        <v>51.341000000000001</v>
      </c>
      <c r="Y27" s="42">
        <v>66.302000000000007</v>
      </c>
      <c r="Z27" s="42">
        <v>68.453000000000003</v>
      </c>
      <c r="AA27" s="42">
        <v>75.195999999999998</v>
      </c>
      <c r="AB27" s="42">
        <v>59.133000000000003</v>
      </c>
      <c r="AC27" s="42">
        <v>56.962000000000003</v>
      </c>
      <c r="AD27" s="42">
        <v>32.985999999999997</v>
      </c>
      <c r="AE27" s="42">
        <v>26.114999999999998</v>
      </c>
      <c r="AF27" s="42">
        <v>22.707999999999998</v>
      </c>
      <c r="AG27" s="43">
        <v>31.879000000000001</v>
      </c>
    </row>
    <row r="28" spans="2:33" s="44" customFormat="1" ht="11.5" x14ac:dyDescent="0.25">
      <c r="B28" s="39" t="s">
        <v>43</v>
      </c>
      <c r="C28" s="40" t="s">
        <v>51</v>
      </c>
      <c r="D28" s="41"/>
      <c r="E28" s="42" t="s">
        <v>50</v>
      </c>
      <c r="F28" s="42" t="s">
        <v>50</v>
      </c>
      <c r="G28" s="42" t="s">
        <v>50</v>
      </c>
      <c r="H28" s="42" t="s">
        <v>50</v>
      </c>
      <c r="I28" s="42" t="s">
        <v>50</v>
      </c>
      <c r="J28" s="42" t="s">
        <v>50</v>
      </c>
      <c r="K28" s="42" t="s">
        <v>50</v>
      </c>
      <c r="L28" s="42" t="s">
        <v>50</v>
      </c>
      <c r="M28" s="42" t="s">
        <v>50</v>
      </c>
      <c r="N28" s="42" t="s">
        <v>50</v>
      </c>
      <c r="O28" s="42" t="s">
        <v>50</v>
      </c>
      <c r="P28" s="42" t="s">
        <v>50</v>
      </c>
      <c r="Q28" s="42" t="s">
        <v>50</v>
      </c>
      <c r="R28" s="42" t="s">
        <v>50</v>
      </c>
      <c r="S28" s="42" t="s">
        <v>50</v>
      </c>
      <c r="T28" s="42" t="s">
        <v>50</v>
      </c>
      <c r="U28" s="42" t="s">
        <v>50</v>
      </c>
      <c r="V28" s="42" t="s">
        <v>50</v>
      </c>
      <c r="W28" s="42" t="s">
        <v>50</v>
      </c>
      <c r="X28" s="42" t="s">
        <v>50</v>
      </c>
      <c r="Y28" s="42" t="s">
        <v>50</v>
      </c>
      <c r="Z28" s="42" t="s">
        <v>50</v>
      </c>
      <c r="AA28" s="42" t="s">
        <v>50</v>
      </c>
      <c r="AB28" s="42" t="s">
        <v>50</v>
      </c>
      <c r="AC28" s="42" t="s">
        <v>50</v>
      </c>
      <c r="AD28" s="42" t="s">
        <v>50</v>
      </c>
      <c r="AE28" s="42" t="s">
        <v>50</v>
      </c>
      <c r="AF28" s="42" t="s">
        <v>50</v>
      </c>
      <c r="AG28" s="43" t="s">
        <v>50</v>
      </c>
    </row>
    <row r="29" spans="2:33" s="44" customFormat="1" ht="11.5" x14ac:dyDescent="0.25">
      <c r="B29" s="39" t="s">
        <v>43</v>
      </c>
      <c r="C29" s="40" t="s">
        <v>52</v>
      </c>
      <c r="D29" s="41"/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0.46200000000000002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  <c r="AG29" s="67">
        <v>0</v>
      </c>
    </row>
    <row r="30" spans="2:33" s="28" customFormat="1" ht="12" x14ac:dyDescent="0.25">
      <c r="B30" s="37" t="s">
        <v>53</v>
      </c>
      <c r="C30" s="35" t="s">
        <v>54</v>
      </c>
      <c r="D30" s="36">
        <v>19</v>
      </c>
      <c r="E30" s="46">
        <v>168.17400000000001</v>
      </c>
      <c r="F30" s="28">
        <v>167.20500000000001</v>
      </c>
      <c r="G30" s="28">
        <v>150.631</v>
      </c>
      <c r="H30" s="28">
        <v>106.452</v>
      </c>
      <c r="I30" s="28">
        <v>68.305999999999997</v>
      </c>
      <c r="J30" s="28">
        <v>91.198999999999998</v>
      </c>
      <c r="K30" s="28">
        <v>134.22399999999999</v>
      </c>
      <c r="L30" s="28">
        <v>129.83600000000001</v>
      </c>
      <c r="M30" s="28">
        <v>126.494</v>
      </c>
      <c r="N30" s="28">
        <v>140.773</v>
      </c>
      <c r="O30" s="28">
        <v>138.93299999999999</v>
      </c>
      <c r="P30" s="28">
        <v>186.93600000000001</v>
      </c>
      <c r="Q30" s="28">
        <v>281.83</v>
      </c>
      <c r="R30" s="28">
        <v>321.81599999999997</v>
      </c>
      <c r="S30" s="28">
        <v>260.52499999999998</v>
      </c>
      <c r="T30" s="28">
        <v>71.075000000000003</v>
      </c>
      <c r="U30" s="28">
        <v>149.22999999999999</v>
      </c>
      <c r="V30" s="28">
        <v>162.589</v>
      </c>
      <c r="W30" s="28">
        <v>195.518</v>
      </c>
      <c r="X30" s="28">
        <v>201.98699999999999</v>
      </c>
      <c r="Y30" s="28">
        <v>213.43899999999999</v>
      </c>
      <c r="Z30" s="28">
        <v>178.75800000000001</v>
      </c>
      <c r="AA30" s="28">
        <v>180.16</v>
      </c>
      <c r="AB30" s="28">
        <v>169.482</v>
      </c>
      <c r="AC30" s="28">
        <v>136.68799999999999</v>
      </c>
      <c r="AD30" s="28">
        <v>79.954999999999998</v>
      </c>
      <c r="AE30" s="28">
        <v>95.406000000000006</v>
      </c>
      <c r="AF30" s="28">
        <v>74.984999999999999</v>
      </c>
      <c r="AG30" s="29">
        <v>130.828</v>
      </c>
    </row>
    <row r="31" spans="2:33" s="28" customFormat="1" ht="12" x14ac:dyDescent="0.25">
      <c r="B31" s="37" t="s">
        <v>55</v>
      </c>
      <c r="C31" s="35" t="s">
        <v>56</v>
      </c>
      <c r="D31" s="36">
        <v>20</v>
      </c>
      <c r="E31" s="46">
        <v>0.61299999999999999</v>
      </c>
      <c r="F31" s="28">
        <v>0.79300000000000004</v>
      </c>
      <c r="G31" s="28">
        <v>0.72799999999999998</v>
      </c>
      <c r="H31" s="28">
        <v>2.105</v>
      </c>
      <c r="I31" s="28">
        <v>1.5009999999999999</v>
      </c>
      <c r="J31" s="28">
        <v>0.80800000000000005</v>
      </c>
      <c r="K31" s="28">
        <v>1.776</v>
      </c>
      <c r="L31" s="28">
        <v>1.4490000000000001</v>
      </c>
      <c r="M31" s="28">
        <v>0</v>
      </c>
      <c r="N31" s="28">
        <v>0</v>
      </c>
      <c r="O31" s="28">
        <v>0</v>
      </c>
      <c r="P31" s="28">
        <v>14.099</v>
      </c>
      <c r="Q31" s="28">
        <v>10.231</v>
      </c>
      <c r="R31" s="28">
        <v>11.404999999999999</v>
      </c>
      <c r="S31" s="28">
        <v>12.608000000000001</v>
      </c>
      <c r="T31" s="28">
        <v>10.635</v>
      </c>
      <c r="U31" s="28">
        <v>14.071999999999999</v>
      </c>
      <c r="V31" s="28">
        <v>15.851000000000001</v>
      </c>
      <c r="W31" s="28">
        <v>12.856999999999999</v>
      </c>
      <c r="X31" s="28">
        <v>13.225</v>
      </c>
      <c r="Y31" s="28">
        <v>14.061</v>
      </c>
      <c r="Z31" s="28">
        <v>15.122999999999999</v>
      </c>
      <c r="AA31" s="28">
        <v>15.454000000000001</v>
      </c>
      <c r="AB31" s="28">
        <v>15.907999999999999</v>
      </c>
      <c r="AC31" s="28">
        <v>12.827999999999999</v>
      </c>
      <c r="AD31" s="28">
        <v>1.6279999999999999</v>
      </c>
      <c r="AE31" s="28">
        <v>2.2410000000000001</v>
      </c>
      <c r="AF31" s="28">
        <v>1.5609999999999999</v>
      </c>
      <c r="AG31" s="29">
        <v>0.79600000000000004</v>
      </c>
    </row>
    <row r="32" spans="2:33" s="28" customFormat="1" ht="10.5" x14ac:dyDescent="0.25">
      <c r="B32" s="37" t="s">
        <v>57</v>
      </c>
      <c r="C32" s="35" t="s">
        <v>58</v>
      </c>
      <c r="D32" s="36" t="s">
        <v>59</v>
      </c>
      <c r="E32" s="22">
        <f t="shared" ref="E32:AG32" si="7">+E22+E23+E24-E25-E26</f>
        <v>1045.1519999999998</v>
      </c>
      <c r="F32" s="22">
        <f t="shared" si="7"/>
        <v>1112.6529999999998</v>
      </c>
      <c r="G32" s="22">
        <f t="shared" si="7"/>
        <v>1235.7040000000002</v>
      </c>
      <c r="H32" s="22">
        <f t="shared" si="7"/>
        <v>1532.08</v>
      </c>
      <c r="I32" s="22">
        <f t="shared" si="7"/>
        <v>1837.1659999999999</v>
      </c>
      <c r="J32" s="22">
        <f t="shared" si="7"/>
        <v>1996.8960000000002</v>
      </c>
      <c r="K32" s="22">
        <f t="shared" si="7"/>
        <v>1934.9539999999997</v>
      </c>
      <c r="L32" s="22">
        <f t="shared" si="7"/>
        <v>2143.8590000000004</v>
      </c>
      <c r="M32" s="22">
        <f t="shared" si="7"/>
        <v>2244.1979999999994</v>
      </c>
      <c r="N32" s="22">
        <f t="shared" si="7"/>
        <v>2444.9589999999998</v>
      </c>
      <c r="O32" s="22">
        <f t="shared" si="7"/>
        <v>2647.4199999999996</v>
      </c>
      <c r="P32" s="22">
        <f t="shared" si="7"/>
        <v>2782.415</v>
      </c>
      <c r="Q32" s="22">
        <f t="shared" si="7"/>
        <v>2862.7739999999999</v>
      </c>
      <c r="R32" s="22">
        <f t="shared" si="7"/>
        <v>2799.8659999999995</v>
      </c>
      <c r="S32" s="22">
        <f t="shared" si="7"/>
        <v>2518.9610000000002</v>
      </c>
      <c r="T32" s="22">
        <f t="shared" si="7"/>
        <v>2709.4049999999997</v>
      </c>
      <c r="U32" s="22">
        <f t="shared" si="7"/>
        <v>2718.2139999999999</v>
      </c>
      <c r="V32" s="22">
        <f t="shared" si="7"/>
        <v>2717.607</v>
      </c>
      <c r="W32" s="22">
        <f t="shared" si="7"/>
        <v>2902.402</v>
      </c>
      <c r="X32" s="22">
        <f t="shared" si="7"/>
        <v>3253.5080000000003</v>
      </c>
      <c r="Y32" s="22">
        <f t="shared" si="7"/>
        <v>3369.7529999999997</v>
      </c>
      <c r="Z32" s="22">
        <f t="shared" si="7"/>
        <v>3452.0570000000002</v>
      </c>
      <c r="AA32" s="22">
        <f t="shared" si="7"/>
        <v>3520.1099999999997</v>
      </c>
      <c r="AB32" s="22">
        <f t="shared" si="7"/>
        <v>3806.4530000000004</v>
      </c>
      <c r="AC32" s="22">
        <f t="shared" si="7"/>
        <v>3914.6320000000001</v>
      </c>
      <c r="AD32" s="22">
        <f t="shared" si="7"/>
        <v>3565.9779999999992</v>
      </c>
      <c r="AE32" s="22">
        <f t="shared" si="7"/>
        <v>3726.3309999999997</v>
      </c>
      <c r="AF32" s="22">
        <f t="shared" si="7"/>
        <v>4322.5419999999995</v>
      </c>
      <c r="AG32" s="31">
        <f t="shared" si="7"/>
        <v>4359.8729999999996</v>
      </c>
    </row>
    <row r="33" spans="2:33" s="28" customFormat="1" x14ac:dyDescent="0.25">
      <c r="B33" s="34" t="s">
        <v>60</v>
      </c>
      <c r="C33" s="35" t="s">
        <v>61</v>
      </c>
      <c r="D33" s="36">
        <v>22</v>
      </c>
      <c r="E33" s="46">
        <v>357.63400000000001</v>
      </c>
      <c r="F33" s="28">
        <v>417.15899999999999</v>
      </c>
      <c r="G33" s="28">
        <v>455.488</v>
      </c>
      <c r="H33" s="28">
        <v>492.09899999999999</v>
      </c>
      <c r="I33" s="28">
        <v>618.69899999999996</v>
      </c>
      <c r="J33" s="28">
        <v>635.37900000000002</v>
      </c>
      <c r="K33" s="28">
        <v>657.94</v>
      </c>
      <c r="L33" s="28">
        <v>714.96199999999999</v>
      </c>
      <c r="M33" s="28">
        <v>649.07399999999996</v>
      </c>
      <c r="N33" s="28">
        <v>826.99900000000002</v>
      </c>
      <c r="O33" s="28">
        <v>826.41700000000003</v>
      </c>
      <c r="P33" s="28">
        <v>858.73400000000004</v>
      </c>
      <c r="Q33" s="28">
        <v>1182.3019999999999</v>
      </c>
      <c r="R33" s="28">
        <v>1270.153</v>
      </c>
      <c r="S33" s="28">
        <v>1276.655</v>
      </c>
      <c r="T33" s="28">
        <v>893.39499999999998</v>
      </c>
      <c r="U33" s="28">
        <v>883.37800000000004</v>
      </c>
      <c r="V33" s="28">
        <v>893.18600000000004</v>
      </c>
      <c r="W33" s="28">
        <v>1123.325</v>
      </c>
      <c r="X33" s="28">
        <v>1054.7919999999999</v>
      </c>
      <c r="Y33" s="28">
        <v>1050.6289999999999</v>
      </c>
      <c r="Z33" s="28">
        <v>1079.3030000000001</v>
      </c>
      <c r="AA33" s="28">
        <v>1067.4929999999999</v>
      </c>
      <c r="AB33" s="28">
        <v>1120.5039999999999</v>
      </c>
      <c r="AC33" s="28">
        <v>1217.2280000000001</v>
      </c>
      <c r="AD33" s="28">
        <v>1124.46</v>
      </c>
      <c r="AE33" s="28">
        <v>1082.0540000000001</v>
      </c>
      <c r="AF33" s="28">
        <v>1294.752</v>
      </c>
      <c r="AG33" s="29">
        <v>1540.2739999999999</v>
      </c>
    </row>
    <row r="34" spans="2:33" s="28" customFormat="1" ht="10.5" x14ac:dyDescent="0.25">
      <c r="B34" s="34" t="s">
        <v>62</v>
      </c>
      <c r="C34" s="35" t="s">
        <v>63</v>
      </c>
      <c r="D34" s="36" t="s">
        <v>64</v>
      </c>
      <c r="E34" s="22">
        <f t="shared" ref="E34:AG34" si="8">+E35+E36+E37</f>
        <v>156.245</v>
      </c>
      <c r="F34" s="22">
        <f t="shared" si="8"/>
        <v>129.87299999999999</v>
      </c>
      <c r="G34" s="22">
        <f t="shared" si="8"/>
        <v>151.429</v>
      </c>
      <c r="H34" s="22">
        <f t="shared" si="8"/>
        <v>153.101</v>
      </c>
      <c r="I34" s="22">
        <f t="shared" si="8"/>
        <v>174.21800000000002</v>
      </c>
      <c r="J34" s="22">
        <f t="shared" si="8"/>
        <v>178.87800000000001</v>
      </c>
      <c r="K34" s="22">
        <f t="shared" si="8"/>
        <v>234.67500000000001</v>
      </c>
      <c r="L34" s="22">
        <f t="shared" si="8"/>
        <v>254.74600000000001</v>
      </c>
      <c r="M34" s="22">
        <f t="shared" si="8"/>
        <v>241.16600000000003</v>
      </c>
      <c r="N34" s="22">
        <f t="shared" si="8"/>
        <v>273.37599999999998</v>
      </c>
      <c r="O34" s="22">
        <f t="shared" si="8"/>
        <v>239.30500000000001</v>
      </c>
      <c r="P34" s="22">
        <f t="shared" si="8"/>
        <v>688.952</v>
      </c>
      <c r="Q34" s="22">
        <f t="shared" si="8"/>
        <v>720.20600000000002</v>
      </c>
      <c r="R34" s="22">
        <f t="shared" si="8"/>
        <v>717.61900000000003</v>
      </c>
      <c r="S34" s="22">
        <f t="shared" si="8"/>
        <v>788.67600000000004</v>
      </c>
      <c r="T34" s="22">
        <f t="shared" si="8"/>
        <v>736.47299999999996</v>
      </c>
      <c r="U34" s="22">
        <f t="shared" si="8"/>
        <v>694.40199999999993</v>
      </c>
      <c r="V34" s="22">
        <f t="shared" si="8"/>
        <v>639.16300000000001</v>
      </c>
      <c r="W34" s="22">
        <f t="shared" si="8"/>
        <v>758.13100000000009</v>
      </c>
      <c r="X34" s="22">
        <f t="shared" si="8"/>
        <v>631.74900000000002</v>
      </c>
      <c r="Y34" s="22">
        <f t="shared" si="8"/>
        <v>609.649</v>
      </c>
      <c r="Z34" s="22">
        <f t="shared" si="8"/>
        <v>618.58100000000002</v>
      </c>
      <c r="AA34" s="22">
        <f t="shared" si="8"/>
        <v>628.04600000000005</v>
      </c>
      <c r="AB34" s="22">
        <f t="shared" si="8"/>
        <v>630.79300000000001</v>
      </c>
      <c r="AC34" s="22">
        <f t="shared" si="8"/>
        <v>649.86599999999999</v>
      </c>
      <c r="AD34" s="22">
        <f t="shared" si="8"/>
        <v>665.60900000000004</v>
      </c>
      <c r="AE34" s="22">
        <f t="shared" si="8"/>
        <v>676.09199999999998</v>
      </c>
      <c r="AF34" s="22">
        <f t="shared" si="8"/>
        <v>708.34199999999998</v>
      </c>
      <c r="AG34" s="31">
        <f t="shared" si="8"/>
        <v>761.13400000000001</v>
      </c>
    </row>
    <row r="35" spans="2:33" s="28" customFormat="1" x14ac:dyDescent="0.25">
      <c r="B35" s="37" t="s">
        <v>65</v>
      </c>
      <c r="C35" s="38" t="s">
        <v>66</v>
      </c>
      <c r="D35" s="36">
        <v>24</v>
      </c>
      <c r="E35" s="46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  <c r="AG35" s="29">
        <v>0</v>
      </c>
    </row>
    <row r="36" spans="2:33" s="28" customFormat="1" x14ac:dyDescent="0.25">
      <c r="B36" s="37" t="s">
        <v>67</v>
      </c>
      <c r="C36" s="38" t="s">
        <v>68</v>
      </c>
      <c r="D36" s="36">
        <v>25</v>
      </c>
      <c r="E36" s="46">
        <v>154.494</v>
      </c>
      <c r="F36" s="28">
        <v>126.401</v>
      </c>
      <c r="G36" s="28">
        <v>147.76300000000001</v>
      </c>
      <c r="H36" s="28">
        <v>149.19</v>
      </c>
      <c r="I36" s="28">
        <v>169.82900000000001</v>
      </c>
      <c r="J36" s="28">
        <v>174.05500000000001</v>
      </c>
      <c r="K36" s="28">
        <v>229.29300000000001</v>
      </c>
      <c r="L36" s="28">
        <v>248.875</v>
      </c>
      <c r="M36" s="28">
        <v>235.06200000000001</v>
      </c>
      <c r="N36" s="28">
        <v>267.09699999999998</v>
      </c>
      <c r="O36" s="28">
        <v>232.66900000000001</v>
      </c>
      <c r="P36" s="28">
        <v>682.13</v>
      </c>
      <c r="Q36" s="28">
        <v>710.09699999999998</v>
      </c>
      <c r="R36" s="28">
        <v>707.19600000000003</v>
      </c>
      <c r="S36" s="28">
        <v>777.83699999999999</v>
      </c>
      <c r="T36" s="28">
        <v>725.82799999999997</v>
      </c>
      <c r="U36" s="28">
        <v>683.31899999999996</v>
      </c>
      <c r="V36" s="28">
        <v>630.077</v>
      </c>
      <c r="W36" s="28">
        <v>748.13300000000004</v>
      </c>
      <c r="X36" s="28">
        <v>614.64300000000003</v>
      </c>
      <c r="Y36" s="28">
        <v>590.81700000000001</v>
      </c>
      <c r="Z36" s="28">
        <v>607.35</v>
      </c>
      <c r="AA36" s="28">
        <v>618.02700000000004</v>
      </c>
      <c r="AB36" s="28">
        <v>630.43600000000004</v>
      </c>
      <c r="AC36" s="28">
        <v>649.86599999999999</v>
      </c>
      <c r="AD36" s="28">
        <v>665.60900000000004</v>
      </c>
      <c r="AE36" s="28">
        <v>676.09199999999998</v>
      </c>
      <c r="AF36" s="28">
        <v>708.34199999999998</v>
      </c>
      <c r="AG36" s="29">
        <v>761.13400000000001</v>
      </c>
    </row>
    <row r="37" spans="2:33" s="28" customFormat="1" x14ac:dyDescent="0.25">
      <c r="B37" s="37" t="s">
        <v>69</v>
      </c>
      <c r="C37" s="38" t="s">
        <v>70</v>
      </c>
      <c r="D37" s="36">
        <v>26</v>
      </c>
      <c r="E37" s="46">
        <v>1.7509999999999999</v>
      </c>
      <c r="F37" s="28">
        <v>3.472</v>
      </c>
      <c r="G37" s="28">
        <v>3.6659999999999999</v>
      </c>
      <c r="H37" s="28">
        <v>3.911</v>
      </c>
      <c r="I37" s="28">
        <v>4.3890000000000002</v>
      </c>
      <c r="J37" s="28">
        <v>4.8230000000000004</v>
      </c>
      <c r="K37" s="28">
        <v>5.3819999999999997</v>
      </c>
      <c r="L37" s="28">
        <v>5.8710000000000004</v>
      </c>
      <c r="M37" s="28">
        <v>6.1040000000000001</v>
      </c>
      <c r="N37" s="28">
        <v>6.2789999999999999</v>
      </c>
      <c r="O37" s="28">
        <v>6.6360000000000001</v>
      </c>
      <c r="P37" s="28">
        <v>6.8220000000000001</v>
      </c>
      <c r="Q37" s="28">
        <v>10.109</v>
      </c>
      <c r="R37" s="28">
        <v>10.423</v>
      </c>
      <c r="S37" s="28">
        <v>10.839</v>
      </c>
      <c r="T37" s="28">
        <v>10.645</v>
      </c>
      <c r="U37" s="28">
        <v>11.083</v>
      </c>
      <c r="V37" s="28">
        <v>9.0860000000000003</v>
      </c>
      <c r="W37" s="28">
        <v>9.9979999999999993</v>
      </c>
      <c r="X37" s="28">
        <v>17.106000000000002</v>
      </c>
      <c r="Y37" s="28">
        <v>18.832000000000001</v>
      </c>
      <c r="Z37" s="28">
        <v>11.231</v>
      </c>
      <c r="AA37" s="28">
        <v>10.019</v>
      </c>
      <c r="AB37" s="28">
        <v>0.35699999999999998</v>
      </c>
      <c r="AC37" s="28">
        <v>0</v>
      </c>
      <c r="AD37" s="28">
        <v>0</v>
      </c>
      <c r="AE37" s="28">
        <v>0</v>
      </c>
      <c r="AF37" s="28">
        <v>0</v>
      </c>
      <c r="AG37" s="29">
        <v>0</v>
      </c>
    </row>
    <row r="38" spans="2:33" s="28" customFormat="1" x14ac:dyDescent="0.25">
      <c r="B38" s="34" t="s">
        <v>71</v>
      </c>
      <c r="C38" s="35" t="s">
        <v>72</v>
      </c>
      <c r="D38" s="36">
        <v>27</v>
      </c>
      <c r="E38" s="46">
        <v>912.80399999999997</v>
      </c>
      <c r="F38" s="28">
        <v>984.81200000000001</v>
      </c>
      <c r="G38" s="28">
        <v>1181.721</v>
      </c>
      <c r="H38" s="28">
        <v>1869.2270000000001</v>
      </c>
      <c r="I38" s="28">
        <v>1858.069</v>
      </c>
      <c r="J38" s="28">
        <v>1591.73</v>
      </c>
      <c r="K38" s="28">
        <v>1846.81</v>
      </c>
      <c r="L38" s="28">
        <v>1996.655</v>
      </c>
      <c r="M38" s="28">
        <v>1991.6579999999999</v>
      </c>
      <c r="N38" s="28">
        <v>2262.1289999999999</v>
      </c>
      <c r="O38" s="28">
        <v>2213.0039999999999</v>
      </c>
      <c r="P38" s="28">
        <v>2690.873</v>
      </c>
      <c r="Q38" s="28">
        <v>2712.6010000000001</v>
      </c>
      <c r="R38" s="28">
        <v>3036.0259999999998</v>
      </c>
      <c r="S38" s="28">
        <v>3358.9540000000002</v>
      </c>
      <c r="T38" s="28">
        <v>3526.4259999999999</v>
      </c>
      <c r="U38" s="28">
        <v>3522.2860000000001</v>
      </c>
      <c r="V38" s="28">
        <v>3335.384</v>
      </c>
      <c r="W38" s="28">
        <v>3505.471</v>
      </c>
      <c r="X38" s="28">
        <v>3273.9189999999999</v>
      </c>
      <c r="Y38" s="28">
        <v>3384.1410000000001</v>
      </c>
      <c r="Z38" s="28">
        <v>3523.518</v>
      </c>
      <c r="AA38" s="28">
        <v>3799.93</v>
      </c>
      <c r="AB38" s="28">
        <v>3758.4079999999999</v>
      </c>
      <c r="AC38" s="28">
        <v>3775.4569999999999</v>
      </c>
      <c r="AD38" s="28">
        <v>4304.3530000000001</v>
      </c>
      <c r="AE38" s="28">
        <v>4667.9570000000003</v>
      </c>
      <c r="AF38" s="28">
        <v>5239.1719999999996</v>
      </c>
      <c r="AG38" s="29">
        <v>5684.32</v>
      </c>
    </row>
    <row r="39" spans="2:33" s="28" customFormat="1" x14ac:dyDescent="0.25">
      <c r="B39" s="34" t="s">
        <v>60</v>
      </c>
      <c r="C39" s="38" t="s">
        <v>73</v>
      </c>
      <c r="D39" s="36">
        <v>28</v>
      </c>
      <c r="E39" s="46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2.1999999999999999E-2</v>
      </c>
      <c r="Q39" s="28">
        <v>4.4999999999999998E-2</v>
      </c>
      <c r="R39" s="28">
        <v>0.81699999999999995</v>
      </c>
      <c r="S39" s="28">
        <v>3.089</v>
      </c>
      <c r="T39" s="28">
        <v>0.46</v>
      </c>
      <c r="U39" s="28">
        <v>2.3650000000000002</v>
      </c>
      <c r="V39" s="28">
        <v>13.939</v>
      </c>
      <c r="W39" s="28">
        <v>13.944000000000001</v>
      </c>
      <c r="X39" s="28">
        <v>12.662000000000001</v>
      </c>
      <c r="Y39" s="28">
        <v>12.317</v>
      </c>
      <c r="Z39" s="28">
        <v>19.312000000000001</v>
      </c>
      <c r="AA39" s="28">
        <v>23.882000000000001</v>
      </c>
      <c r="AB39" s="28">
        <v>26.725000000000001</v>
      </c>
      <c r="AC39" s="28">
        <v>28.024000000000001</v>
      </c>
      <c r="AD39" s="28">
        <v>5.3540000000000001</v>
      </c>
      <c r="AE39" s="28">
        <v>4.3029999999999999</v>
      </c>
      <c r="AF39" s="28">
        <v>4.2679999999999998</v>
      </c>
      <c r="AG39" s="29">
        <v>7.2</v>
      </c>
    </row>
    <row r="40" spans="2:33" s="28" customFormat="1" x14ac:dyDescent="0.25">
      <c r="B40" s="34" t="s">
        <v>74</v>
      </c>
      <c r="C40" s="35" t="s">
        <v>75</v>
      </c>
      <c r="D40" s="36">
        <v>29</v>
      </c>
      <c r="E40" s="46">
        <v>266.79500000000002</v>
      </c>
      <c r="F40" s="28">
        <v>245.73699999999999</v>
      </c>
      <c r="G40" s="28">
        <v>273.05900000000003</v>
      </c>
      <c r="H40" s="28">
        <v>284.17099999999999</v>
      </c>
      <c r="I40" s="28">
        <v>311.88</v>
      </c>
      <c r="J40" s="28">
        <v>342.51299999999998</v>
      </c>
      <c r="K40" s="28">
        <v>408.76</v>
      </c>
      <c r="L40" s="28">
        <v>444.11799999999999</v>
      </c>
      <c r="M40" s="28">
        <v>440.52699999999999</v>
      </c>
      <c r="N40" s="28">
        <v>477.928</v>
      </c>
      <c r="O40" s="28">
        <v>452.30599999999998</v>
      </c>
      <c r="P40" s="28">
        <v>915.07100000000003</v>
      </c>
      <c r="Q40" s="28">
        <v>952.29100000000005</v>
      </c>
      <c r="R40" s="28">
        <v>982.72799999999995</v>
      </c>
      <c r="S40" s="28">
        <v>1060.6569999999999</v>
      </c>
      <c r="T40" s="28">
        <v>1043.9110000000001</v>
      </c>
      <c r="U40" s="28">
        <v>1005.7140000000001</v>
      </c>
      <c r="V40" s="28">
        <v>974.17399999999998</v>
      </c>
      <c r="W40" s="28">
        <v>1120.039</v>
      </c>
      <c r="X40" s="28">
        <v>993.04899999999998</v>
      </c>
      <c r="Y40" s="28">
        <v>984.03</v>
      </c>
      <c r="Z40" s="28">
        <v>1022.081</v>
      </c>
      <c r="AA40" s="28">
        <v>1049.3810000000001</v>
      </c>
      <c r="AB40" s="28">
        <v>1079.636</v>
      </c>
      <c r="AC40" s="28">
        <v>1127.71</v>
      </c>
      <c r="AD40" s="28">
        <v>1188.989</v>
      </c>
      <c r="AE40" s="28">
        <v>1238.7819999999999</v>
      </c>
      <c r="AF40" s="28">
        <v>1282.828</v>
      </c>
      <c r="AG40" s="29">
        <v>1358.396</v>
      </c>
    </row>
    <row r="41" spans="2:33" s="28" customFormat="1" ht="20" x14ac:dyDescent="0.25">
      <c r="B41" s="47" t="s">
        <v>76</v>
      </c>
      <c r="C41" s="48" t="s">
        <v>77</v>
      </c>
      <c r="D41" s="36">
        <v>30</v>
      </c>
      <c r="E41" s="46">
        <v>31.998000000000001</v>
      </c>
      <c r="F41" s="28">
        <v>93.385999999999996</v>
      </c>
      <c r="G41" s="28">
        <v>96.408000000000001</v>
      </c>
      <c r="H41" s="28">
        <v>89.563999999999993</v>
      </c>
      <c r="I41" s="28">
        <v>104.85299999999999</v>
      </c>
      <c r="J41" s="28">
        <v>96.861000000000004</v>
      </c>
      <c r="K41" s="28">
        <v>114.654</v>
      </c>
      <c r="L41" s="28">
        <v>117.16</v>
      </c>
      <c r="M41" s="28">
        <v>239.99700000000001</v>
      </c>
      <c r="N41" s="28">
        <v>351.66699999999997</v>
      </c>
      <c r="O41" s="28">
        <v>300.12400000000002</v>
      </c>
      <c r="P41" s="28">
        <v>301.01100000000002</v>
      </c>
      <c r="Q41" s="28">
        <v>306.93799999999999</v>
      </c>
      <c r="R41" s="28">
        <v>474.82</v>
      </c>
      <c r="S41" s="28">
        <v>353.20400000000001</v>
      </c>
      <c r="T41" s="28">
        <v>344.40699999999998</v>
      </c>
      <c r="U41" s="28">
        <v>342.209</v>
      </c>
      <c r="V41" s="28">
        <v>293.36799999999999</v>
      </c>
      <c r="W41" s="28">
        <v>336.29399999999998</v>
      </c>
      <c r="X41" s="28">
        <v>327.435</v>
      </c>
      <c r="Y41" s="28">
        <v>298.88799999999998</v>
      </c>
      <c r="Z41" s="28">
        <v>333.57299999999998</v>
      </c>
      <c r="AA41" s="28">
        <v>356.197</v>
      </c>
      <c r="AB41" s="28">
        <v>367.46800000000002</v>
      </c>
      <c r="AC41" s="28">
        <v>501.21600000000001</v>
      </c>
      <c r="AD41" s="28">
        <v>499.48899999999998</v>
      </c>
      <c r="AE41" s="28">
        <v>529.68799999999999</v>
      </c>
      <c r="AF41" s="28">
        <v>636.93700000000001</v>
      </c>
      <c r="AG41" s="29">
        <v>685.03</v>
      </c>
    </row>
    <row r="42" spans="2:33" s="28" customFormat="1" ht="30" x14ac:dyDescent="0.25">
      <c r="B42" s="47" t="s">
        <v>78</v>
      </c>
      <c r="C42" s="48" t="s">
        <v>79</v>
      </c>
      <c r="D42" s="36" t="s">
        <v>80</v>
      </c>
      <c r="E42" s="22">
        <f t="shared" ref="E42:AG42" si="9">+E40+E41</f>
        <v>298.79300000000001</v>
      </c>
      <c r="F42" s="22">
        <f t="shared" si="9"/>
        <v>339.12299999999999</v>
      </c>
      <c r="G42" s="22">
        <f t="shared" si="9"/>
        <v>369.46700000000004</v>
      </c>
      <c r="H42" s="22">
        <f t="shared" si="9"/>
        <v>373.73500000000001</v>
      </c>
      <c r="I42" s="22">
        <f t="shared" si="9"/>
        <v>416.733</v>
      </c>
      <c r="J42" s="22">
        <f t="shared" si="9"/>
        <v>439.37399999999997</v>
      </c>
      <c r="K42" s="22">
        <f t="shared" si="9"/>
        <v>523.41399999999999</v>
      </c>
      <c r="L42" s="22">
        <f t="shared" si="9"/>
        <v>561.27800000000002</v>
      </c>
      <c r="M42" s="22">
        <f t="shared" si="9"/>
        <v>680.524</v>
      </c>
      <c r="N42" s="22">
        <f t="shared" si="9"/>
        <v>829.59500000000003</v>
      </c>
      <c r="O42" s="22">
        <f t="shared" si="9"/>
        <v>752.43000000000006</v>
      </c>
      <c r="P42" s="22">
        <f t="shared" si="9"/>
        <v>1216.0820000000001</v>
      </c>
      <c r="Q42" s="22">
        <f t="shared" si="9"/>
        <v>1259.229</v>
      </c>
      <c r="R42" s="22">
        <f t="shared" si="9"/>
        <v>1457.548</v>
      </c>
      <c r="S42" s="22">
        <f t="shared" si="9"/>
        <v>1413.8609999999999</v>
      </c>
      <c r="T42" s="22">
        <f t="shared" si="9"/>
        <v>1388.318</v>
      </c>
      <c r="U42" s="22">
        <f t="shared" si="9"/>
        <v>1347.923</v>
      </c>
      <c r="V42" s="22">
        <f t="shared" si="9"/>
        <v>1267.5419999999999</v>
      </c>
      <c r="W42" s="22">
        <f t="shared" si="9"/>
        <v>1456.3330000000001</v>
      </c>
      <c r="X42" s="22">
        <f t="shared" si="9"/>
        <v>1320.4839999999999</v>
      </c>
      <c r="Y42" s="22">
        <f t="shared" si="9"/>
        <v>1282.9179999999999</v>
      </c>
      <c r="Z42" s="22">
        <f t="shared" si="9"/>
        <v>1355.654</v>
      </c>
      <c r="AA42" s="22">
        <f t="shared" si="9"/>
        <v>1405.578</v>
      </c>
      <c r="AB42" s="22">
        <f t="shared" si="9"/>
        <v>1447.104</v>
      </c>
      <c r="AC42" s="22">
        <f t="shared" si="9"/>
        <v>1628.9259999999999</v>
      </c>
      <c r="AD42" s="22">
        <f t="shared" si="9"/>
        <v>1688.4780000000001</v>
      </c>
      <c r="AE42" s="22">
        <f t="shared" si="9"/>
        <v>1768.4699999999998</v>
      </c>
      <c r="AF42" s="22">
        <f t="shared" si="9"/>
        <v>1919.7649999999999</v>
      </c>
      <c r="AG42" s="31">
        <f t="shared" si="9"/>
        <v>2043.4259999999999</v>
      </c>
    </row>
    <row r="43" spans="2:33" s="28" customFormat="1" ht="12" x14ac:dyDescent="0.25">
      <c r="B43" s="34" t="s">
        <v>71</v>
      </c>
      <c r="C43" s="35" t="s">
        <v>81</v>
      </c>
      <c r="D43" s="36">
        <v>32</v>
      </c>
      <c r="E43" s="46">
        <v>156.83000000000001</v>
      </c>
      <c r="F43" s="28">
        <v>191.34700000000001</v>
      </c>
      <c r="G43" s="28">
        <v>211.679</v>
      </c>
      <c r="H43" s="28">
        <v>229.38300000000001</v>
      </c>
      <c r="I43" s="28">
        <v>276.77499999999998</v>
      </c>
      <c r="J43" s="28">
        <v>297.70600000000002</v>
      </c>
      <c r="K43" s="28">
        <v>322.46499999999997</v>
      </c>
      <c r="L43" s="28">
        <v>344.036</v>
      </c>
      <c r="M43" s="28">
        <v>354.62200000000001</v>
      </c>
      <c r="N43" s="28">
        <v>416.30500000000001</v>
      </c>
      <c r="O43" s="28">
        <v>434.44799999999998</v>
      </c>
      <c r="P43" s="28">
        <v>547.75400000000002</v>
      </c>
      <c r="Q43" s="28">
        <v>602.79300000000001</v>
      </c>
      <c r="R43" s="28">
        <v>540.83100000000002</v>
      </c>
      <c r="S43" s="28">
        <v>671.30799999999999</v>
      </c>
      <c r="T43" s="28">
        <v>1016.206</v>
      </c>
      <c r="U43" s="28">
        <v>758.88199999999995</v>
      </c>
      <c r="V43" s="28">
        <v>791.03599999999994</v>
      </c>
      <c r="W43" s="28">
        <v>678.03</v>
      </c>
      <c r="X43" s="28">
        <v>634.48599999999999</v>
      </c>
      <c r="Y43" s="28">
        <v>664.43899999999996</v>
      </c>
      <c r="Z43" s="28">
        <v>660.67700000000002</v>
      </c>
      <c r="AA43" s="28">
        <v>670.02800000000002</v>
      </c>
      <c r="AB43" s="28">
        <v>704.93799999999999</v>
      </c>
      <c r="AC43" s="28">
        <v>665.35599999999999</v>
      </c>
      <c r="AD43" s="28">
        <v>744.09199999999998</v>
      </c>
      <c r="AE43" s="28">
        <v>838.9</v>
      </c>
      <c r="AF43" s="28">
        <v>879.76</v>
      </c>
      <c r="AG43" s="29">
        <v>995.80600000000004</v>
      </c>
    </row>
    <row r="44" spans="2:33" s="28" customFormat="1" x14ac:dyDescent="0.25">
      <c r="B44" s="39" t="s">
        <v>71</v>
      </c>
      <c r="C44" s="40" t="s">
        <v>132</v>
      </c>
      <c r="D44" s="41"/>
      <c r="E44" s="68">
        <v>4.5970000000000004</v>
      </c>
      <c r="F44" s="42">
        <v>5.8630000000000004</v>
      </c>
      <c r="G44" s="42">
        <v>6.6639999999999997</v>
      </c>
      <c r="H44" s="42">
        <v>7.61</v>
      </c>
      <c r="I44" s="42">
        <v>7.8730000000000002</v>
      </c>
      <c r="J44" s="42">
        <v>9.9920000000000009</v>
      </c>
      <c r="K44" s="42">
        <v>14.01</v>
      </c>
      <c r="L44" s="42">
        <v>17.440000000000001</v>
      </c>
      <c r="M44" s="42">
        <v>24.771999999999998</v>
      </c>
      <c r="N44" s="42">
        <v>23.716000000000001</v>
      </c>
      <c r="O44" s="42">
        <v>30.094000000000001</v>
      </c>
      <c r="P44" s="42">
        <v>32.152999999999999</v>
      </c>
      <c r="Q44" s="42">
        <v>32.011000000000003</v>
      </c>
      <c r="R44" s="42">
        <v>37.774999999999999</v>
      </c>
      <c r="S44" s="42">
        <v>38.548000000000002</v>
      </c>
      <c r="T44" s="42">
        <v>69.38</v>
      </c>
      <c r="U44" s="42">
        <v>68.974000000000004</v>
      </c>
      <c r="V44" s="42">
        <v>64.25</v>
      </c>
      <c r="W44" s="42">
        <v>61.575000000000003</v>
      </c>
      <c r="X44" s="42">
        <v>59.676000000000002</v>
      </c>
      <c r="Y44" s="42">
        <v>58.585999999999999</v>
      </c>
      <c r="Z44" s="42">
        <v>75.305999999999997</v>
      </c>
      <c r="AA44" s="42">
        <v>75.183000000000007</v>
      </c>
      <c r="AB44" s="42">
        <v>77.013999999999996</v>
      </c>
      <c r="AC44" s="42">
        <v>74.325999999999993</v>
      </c>
      <c r="AD44" s="42">
        <v>134.874</v>
      </c>
      <c r="AE44" s="42">
        <v>171.93799999999999</v>
      </c>
      <c r="AF44" s="42">
        <v>171.499</v>
      </c>
      <c r="AG44" s="43">
        <v>159.46100000000001</v>
      </c>
    </row>
    <row r="45" spans="2:33" s="28" customFormat="1" ht="11.5" x14ac:dyDescent="0.25">
      <c r="B45" s="39" t="s">
        <v>71</v>
      </c>
      <c r="C45" s="40" t="s">
        <v>83</v>
      </c>
      <c r="D45" s="41"/>
      <c r="E45" s="42" t="s">
        <v>50</v>
      </c>
      <c r="F45" s="42" t="s">
        <v>50</v>
      </c>
      <c r="G45" s="42" t="s">
        <v>50</v>
      </c>
      <c r="H45" s="42" t="s">
        <v>50</v>
      </c>
      <c r="I45" s="42" t="s">
        <v>50</v>
      </c>
      <c r="J45" s="42" t="s">
        <v>50</v>
      </c>
      <c r="K45" s="42" t="s">
        <v>50</v>
      </c>
      <c r="L45" s="42" t="s">
        <v>50</v>
      </c>
      <c r="M45" s="42" t="s">
        <v>50</v>
      </c>
      <c r="N45" s="42" t="s">
        <v>50</v>
      </c>
      <c r="O45" s="42" t="s">
        <v>50</v>
      </c>
      <c r="P45" s="42" t="s">
        <v>50</v>
      </c>
      <c r="Q45" s="42" t="s">
        <v>50</v>
      </c>
      <c r="R45" s="42" t="s">
        <v>50</v>
      </c>
      <c r="S45" s="42" t="s">
        <v>50</v>
      </c>
      <c r="T45" s="42" t="s">
        <v>50</v>
      </c>
      <c r="U45" s="42" t="s">
        <v>50</v>
      </c>
      <c r="V45" s="42" t="s">
        <v>50</v>
      </c>
      <c r="W45" s="42" t="s">
        <v>50</v>
      </c>
      <c r="X45" s="42" t="s">
        <v>50</v>
      </c>
      <c r="Y45" s="42" t="s">
        <v>50</v>
      </c>
      <c r="Z45" s="42" t="s">
        <v>50</v>
      </c>
      <c r="AA45" s="42" t="s">
        <v>50</v>
      </c>
      <c r="AB45" s="42" t="s">
        <v>50</v>
      </c>
      <c r="AC45" s="42" t="s">
        <v>50</v>
      </c>
      <c r="AD45" s="42" t="s">
        <v>50</v>
      </c>
      <c r="AE45" s="42" t="s">
        <v>50</v>
      </c>
      <c r="AF45" s="42" t="s">
        <v>50</v>
      </c>
      <c r="AG45" s="43" t="s">
        <v>50</v>
      </c>
    </row>
    <row r="46" spans="2:33" s="28" customFormat="1" ht="11.5" x14ac:dyDescent="0.25">
      <c r="B46" s="39" t="s">
        <v>71</v>
      </c>
      <c r="C46" s="40" t="s">
        <v>84</v>
      </c>
      <c r="D46" s="41"/>
      <c r="E46" s="45">
        <v>1.3220000000000001</v>
      </c>
      <c r="F46" s="68">
        <v>1.611</v>
      </c>
      <c r="G46" s="68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v>0</v>
      </c>
      <c r="R46" s="68">
        <v>5.0000000000000001E-3</v>
      </c>
      <c r="S46" s="68">
        <v>4.4340000000000002</v>
      </c>
      <c r="T46" s="68">
        <v>6.0060000000000002</v>
      </c>
      <c r="U46" s="68">
        <v>8.718</v>
      </c>
      <c r="V46" s="68">
        <v>8.9420000000000002</v>
      </c>
      <c r="W46" s="68">
        <v>11.846</v>
      </c>
      <c r="X46" s="68">
        <v>0.316</v>
      </c>
      <c r="Y46" s="68">
        <v>0.55200000000000005</v>
      </c>
      <c r="Z46" s="68">
        <v>0.73899999999999999</v>
      </c>
      <c r="AA46" s="68">
        <v>0.92700000000000005</v>
      </c>
      <c r="AB46" s="68">
        <v>1.2749999999999999</v>
      </c>
      <c r="AC46" s="68">
        <v>1.133</v>
      </c>
      <c r="AD46" s="68">
        <v>1.3819999999999999</v>
      </c>
      <c r="AE46" s="68">
        <v>2.9430000000000001</v>
      </c>
      <c r="AF46" s="68">
        <v>1.3819999999999999</v>
      </c>
      <c r="AG46" s="69">
        <v>1.514</v>
      </c>
    </row>
    <row r="47" spans="2:33" s="28" customFormat="1" ht="18" x14ac:dyDescent="0.25">
      <c r="B47" s="37" t="s">
        <v>85</v>
      </c>
      <c r="C47" s="35" t="s">
        <v>86</v>
      </c>
      <c r="D47" s="49" t="s">
        <v>87</v>
      </c>
      <c r="E47" s="22">
        <f t="shared" ref="E47:AG47" si="10">+E32+E33+E34+E38-E39-E40-E43</f>
        <v>2048.21</v>
      </c>
      <c r="F47" s="22">
        <f t="shared" si="10"/>
        <v>2207.4129999999996</v>
      </c>
      <c r="G47" s="22">
        <f t="shared" si="10"/>
        <v>2539.6040000000003</v>
      </c>
      <c r="H47" s="22">
        <f t="shared" si="10"/>
        <v>3532.953</v>
      </c>
      <c r="I47" s="22">
        <f t="shared" si="10"/>
        <v>3899.4969999999998</v>
      </c>
      <c r="J47" s="22">
        <f t="shared" si="10"/>
        <v>3762.6639999999998</v>
      </c>
      <c r="K47" s="22">
        <f t="shared" si="10"/>
        <v>3943.1539999999995</v>
      </c>
      <c r="L47" s="22">
        <f t="shared" si="10"/>
        <v>4322.0680000000002</v>
      </c>
      <c r="M47" s="22">
        <f t="shared" si="10"/>
        <v>4330.9469999999992</v>
      </c>
      <c r="N47" s="22">
        <f t="shared" si="10"/>
        <v>4913.2299999999996</v>
      </c>
      <c r="O47" s="22">
        <f t="shared" si="10"/>
        <v>5039.3919999999989</v>
      </c>
      <c r="P47" s="22">
        <f t="shared" si="10"/>
        <v>5558.1270000000004</v>
      </c>
      <c r="Q47" s="22">
        <f t="shared" si="10"/>
        <v>5922.7539999999999</v>
      </c>
      <c r="R47" s="22">
        <f t="shared" si="10"/>
        <v>6299.2879999999986</v>
      </c>
      <c r="S47" s="22">
        <f t="shared" si="10"/>
        <v>6208.1920000000009</v>
      </c>
      <c r="T47" s="22">
        <f t="shared" si="10"/>
        <v>5805.1219999999985</v>
      </c>
      <c r="U47" s="22">
        <f t="shared" si="10"/>
        <v>6051.3190000000004</v>
      </c>
      <c r="V47" s="22">
        <f t="shared" si="10"/>
        <v>5806.1909999999998</v>
      </c>
      <c r="W47" s="22">
        <f t="shared" si="10"/>
        <v>6477.3160000000007</v>
      </c>
      <c r="X47" s="22">
        <f t="shared" si="10"/>
        <v>6573.7710000000006</v>
      </c>
      <c r="Y47" s="22">
        <f t="shared" si="10"/>
        <v>6753.3860000000013</v>
      </c>
      <c r="Z47" s="22">
        <f t="shared" si="10"/>
        <v>6971.389000000001</v>
      </c>
      <c r="AA47" s="22">
        <f t="shared" si="10"/>
        <v>7272.2879999999996</v>
      </c>
      <c r="AB47" s="22">
        <f t="shared" si="10"/>
        <v>7504.8589999999986</v>
      </c>
      <c r="AC47" s="22">
        <f t="shared" si="10"/>
        <v>7736.0930000000008</v>
      </c>
      <c r="AD47" s="22">
        <f t="shared" si="10"/>
        <v>7721.9650000000011</v>
      </c>
      <c r="AE47" s="22">
        <f t="shared" si="10"/>
        <v>8070.4490000000023</v>
      </c>
      <c r="AF47" s="22">
        <f t="shared" si="10"/>
        <v>9397.9519999999993</v>
      </c>
      <c r="AG47" s="31">
        <f t="shared" si="10"/>
        <v>9984.1989999999969</v>
      </c>
    </row>
    <row r="48" spans="2:33" s="28" customFormat="1" x14ac:dyDescent="0.25">
      <c r="B48" s="34" t="s">
        <v>88</v>
      </c>
      <c r="C48" s="35" t="s">
        <v>89</v>
      </c>
      <c r="D48" s="36">
        <v>34</v>
      </c>
      <c r="E48" s="28">
        <v>2129.663</v>
      </c>
      <c r="F48" s="28">
        <v>2481.81</v>
      </c>
      <c r="G48" s="28">
        <v>2690.1590000000001</v>
      </c>
      <c r="H48" s="28">
        <v>3005.0479999999998</v>
      </c>
      <c r="I48" s="28">
        <v>3440.3760000000002</v>
      </c>
      <c r="J48" s="28">
        <v>3847.2710000000002</v>
      </c>
      <c r="K48" s="28">
        <v>4158.277</v>
      </c>
      <c r="L48" s="28">
        <v>4645.607</v>
      </c>
      <c r="M48" s="28">
        <v>4913.1760000000004</v>
      </c>
      <c r="N48" s="28">
        <v>5499.7939999999999</v>
      </c>
      <c r="O48" s="28">
        <v>5669.5780000000004</v>
      </c>
      <c r="P48" s="28">
        <v>6345.393</v>
      </c>
      <c r="Q48" s="28">
        <v>6755.4679999999998</v>
      </c>
      <c r="R48" s="28">
        <v>7293.9</v>
      </c>
      <c r="S48" s="28">
        <v>7697.116</v>
      </c>
      <c r="T48" s="28">
        <v>7684.9350000000004</v>
      </c>
      <c r="U48" s="28">
        <v>7413.7719999999999</v>
      </c>
      <c r="V48" s="28">
        <v>7088.7920000000004</v>
      </c>
      <c r="W48" s="28">
        <v>7429.4809999999998</v>
      </c>
      <c r="X48" s="28">
        <v>7158.1469999999999</v>
      </c>
      <c r="Y48" s="28">
        <v>7116.5290000000005</v>
      </c>
      <c r="Z48" s="28">
        <v>7294.14</v>
      </c>
      <c r="AA48" s="28">
        <v>7623.3059999999996</v>
      </c>
      <c r="AB48" s="28">
        <v>7948.049</v>
      </c>
      <c r="AC48" s="28">
        <v>8504.7630000000008</v>
      </c>
      <c r="AD48" s="28">
        <v>8802.0169999999998</v>
      </c>
      <c r="AE48" s="28">
        <v>9500.7800000000007</v>
      </c>
      <c r="AF48" s="28">
        <v>10555.046</v>
      </c>
      <c r="AG48" s="29">
        <v>11704.49</v>
      </c>
    </row>
    <row r="49" spans="2:33" s="28" customFormat="1" ht="20" x14ac:dyDescent="0.25">
      <c r="B49" s="37" t="s">
        <v>90</v>
      </c>
      <c r="C49" s="50" t="s">
        <v>91</v>
      </c>
      <c r="D49" s="36">
        <v>35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9">
        <v>0</v>
      </c>
    </row>
    <row r="50" spans="2:33" s="28" customFormat="1" ht="10.5" x14ac:dyDescent="0.25">
      <c r="B50" s="37" t="s">
        <v>92</v>
      </c>
      <c r="C50" s="38" t="s">
        <v>93</v>
      </c>
      <c r="D50" s="36" t="s">
        <v>94</v>
      </c>
      <c r="E50" s="22">
        <f t="shared" ref="E50:AG50" si="11">+ROUND(E51+E17,3)</f>
        <v>711.89800000000002</v>
      </c>
      <c r="F50" s="22">
        <f t="shared" si="11"/>
        <v>572.78599999999994</v>
      </c>
      <c r="G50" s="22">
        <f t="shared" si="11"/>
        <v>768.49099999999999</v>
      </c>
      <c r="H50" s="22">
        <f t="shared" si="11"/>
        <v>1518.2539999999999</v>
      </c>
      <c r="I50" s="22">
        <f t="shared" si="11"/>
        <v>1519.277</v>
      </c>
      <c r="J50" s="22">
        <f t="shared" si="11"/>
        <v>1072.866</v>
      </c>
      <c r="K50" s="22">
        <f t="shared" si="11"/>
        <v>1020.9160000000001</v>
      </c>
      <c r="L50" s="22">
        <f t="shared" si="11"/>
        <v>992.15800000000002</v>
      </c>
      <c r="M50" s="22">
        <f t="shared" si="11"/>
        <v>803.73900000000003</v>
      </c>
      <c r="N50" s="22">
        <f t="shared" si="11"/>
        <v>907.42100000000005</v>
      </c>
      <c r="O50" s="22">
        <f t="shared" si="11"/>
        <v>953.20399999999995</v>
      </c>
      <c r="P50" s="22">
        <f t="shared" si="11"/>
        <v>889.73400000000004</v>
      </c>
      <c r="Q50" s="22">
        <f t="shared" si="11"/>
        <v>926.20100000000002</v>
      </c>
      <c r="R50" s="22">
        <f t="shared" si="11"/>
        <v>861.77099999999996</v>
      </c>
      <c r="S50" s="22">
        <f t="shared" si="11"/>
        <v>379.75099999999998</v>
      </c>
      <c r="T50" s="22">
        <f t="shared" si="11"/>
        <v>96.944000000000003</v>
      </c>
      <c r="U50" s="22">
        <f t="shared" si="11"/>
        <v>671.25699999999995</v>
      </c>
      <c r="V50" s="22">
        <f t="shared" si="11"/>
        <v>766.56799999999998</v>
      </c>
      <c r="W50" s="22">
        <f t="shared" si="11"/>
        <v>1082.241</v>
      </c>
      <c r="X50" s="22">
        <f t="shared" si="11"/>
        <v>1458.568</v>
      </c>
      <c r="Y50" s="22">
        <f t="shared" si="11"/>
        <v>1765.3330000000001</v>
      </c>
      <c r="Z50" s="22">
        <f t="shared" si="11"/>
        <v>1828.7539999999999</v>
      </c>
      <c r="AA50" s="22">
        <f t="shared" si="11"/>
        <v>1891.5719999999999</v>
      </c>
      <c r="AB50" s="22">
        <f t="shared" si="11"/>
        <v>1944.2239999999999</v>
      </c>
      <c r="AC50" s="22">
        <f t="shared" si="11"/>
        <v>1670.854</v>
      </c>
      <c r="AD50" s="22">
        <f t="shared" si="11"/>
        <v>1433.48</v>
      </c>
      <c r="AE50" s="22">
        <f t="shared" si="11"/>
        <v>1461.415</v>
      </c>
      <c r="AF50" s="22">
        <f t="shared" si="11"/>
        <v>2071.373</v>
      </c>
      <c r="AG50" s="31">
        <f t="shared" si="11"/>
        <v>1654.5239999999999</v>
      </c>
    </row>
    <row r="51" spans="2:33" s="28" customFormat="1" ht="10.5" x14ac:dyDescent="0.25">
      <c r="B51" s="37" t="s">
        <v>95</v>
      </c>
      <c r="C51" s="38" t="s">
        <v>96</v>
      </c>
      <c r="D51" s="36" t="s">
        <v>97</v>
      </c>
      <c r="E51" s="22">
        <f t="shared" ref="E51:AG51" si="12">+E47-E48+E49</f>
        <v>-81.452999999999975</v>
      </c>
      <c r="F51" s="22">
        <f t="shared" si="12"/>
        <v>-274.39700000000039</v>
      </c>
      <c r="G51" s="22">
        <f t="shared" si="12"/>
        <v>-150.55499999999984</v>
      </c>
      <c r="H51" s="22">
        <f t="shared" si="12"/>
        <v>527.9050000000002</v>
      </c>
      <c r="I51" s="22">
        <f t="shared" si="12"/>
        <v>459.12099999999964</v>
      </c>
      <c r="J51" s="22">
        <f t="shared" si="12"/>
        <v>-84.607000000000426</v>
      </c>
      <c r="K51" s="22">
        <f t="shared" si="12"/>
        <v>-215.1230000000005</v>
      </c>
      <c r="L51" s="22">
        <f t="shared" si="12"/>
        <v>-323.53899999999976</v>
      </c>
      <c r="M51" s="22">
        <f t="shared" si="12"/>
        <v>-582.22900000000118</v>
      </c>
      <c r="N51" s="22">
        <f t="shared" si="12"/>
        <v>-586.56400000000031</v>
      </c>
      <c r="O51" s="22">
        <f t="shared" si="12"/>
        <v>-630.18600000000151</v>
      </c>
      <c r="P51" s="22">
        <f t="shared" si="12"/>
        <v>-787.26599999999962</v>
      </c>
      <c r="Q51" s="22">
        <f t="shared" si="12"/>
        <v>-832.71399999999994</v>
      </c>
      <c r="R51" s="22">
        <f t="shared" si="12"/>
        <v>-994.61200000000099</v>
      </c>
      <c r="S51" s="22">
        <f t="shared" si="12"/>
        <v>-1488.9239999999991</v>
      </c>
      <c r="T51" s="22">
        <f t="shared" si="12"/>
        <v>-1879.8130000000019</v>
      </c>
      <c r="U51" s="22">
        <f t="shared" si="12"/>
        <v>-1362.4529999999995</v>
      </c>
      <c r="V51" s="22">
        <f t="shared" si="12"/>
        <v>-1282.6010000000006</v>
      </c>
      <c r="W51" s="22">
        <f t="shared" si="12"/>
        <v>-952.16499999999905</v>
      </c>
      <c r="X51" s="22">
        <f t="shared" si="12"/>
        <v>-584.37599999999929</v>
      </c>
      <c r="Y51" s="22">
        <f t="shared" si="12"/>
        <v>-363.14299999999912</v>
      </c>
      <c r="Z51" s="22">
        <f t="shared" si="12"/>
        <v>-322.75099999999929</v>
      </c>
      <c r="AA51" s="22">
        <f t="shared" si="12"/>
        <v>-351.01800000000003</v>
      </c>
      <c r="AB51" s="22">
        <f t="shared" si="12"/>
        <v>-443.19000000000142</v>
      </c>
      <c r="AC51" s="22">
        <f t="shared" si="12"/>
        <v>-768.67000000000007</v>
      </c>
      <c r="AD51" s="22">
        <f t="shared" si="12"/>
        <v>-1080.0519999999988</v>
      </c>
      <c r="AE51" s="22">
        <f t="shared" si="12"/>
        <v>-1430.3309999999983</v>
      </c>
      <c r="AF51" s="22">
        <f t="shared" si="12"/>
        <v>-1157.094000000001</v>
      </c>
      <c r="AG51" s="31">
        <f t="shared" si="12"/>
        <v>-1720.2910000000029</v>
      </c>
    </row>
    <row r="52" spans="2:33" s="28" customFormat="1" ht="12" x14ac:dyDescent="0.25">
      <c r="B52" s="34" t="s">
        <v>98</v>
      </c>
      <c r="C52" s="38" t="s">
        <v>99</v>
      </c>
      <c r="D52" s="36" t="s">
        <v>100</v>
      </c>
      <c r="E52" s="22">
        <f t="shared" ref="E52:AG52" si="13">+E53+E54</f>
        <v>915.93600000000004</v>
      </c>
      <c r="F52" s="22">
        <f t="shared" si="13"/>
        <v>1122.5259999999998</v>
      </c>
      <c r="G52" s="22">
        <f t="shared" si="13"/>
        <v>1297.4560000000001</v>
      </c>
      <c r="H52" s="22">
        <f t="shared" si="13"/>
        <v>1388.9270000000001</v>
      </c>
      <c r="I52" s="22">
        <f t="shared" si="13"/>
        <v>1513.8600000000001</v>
      </c>
      <c r="J52" s="22">
        <f t="shared" si="13"/>
        <v>1468.817</v>
      </c>
      <c r="K52" s="22">
        <f t="shared" si="13"/>
        <v>1984.1179999999999</v>
      </c>
      <c r="L52" s="22">
        <f t="shared" si="13"/>
        <v>1941.2829999999999</v>
      </c>
      <c r="M52" s="22">
        <f t="shared" si="13"/>
        <v>1877.962</v>
      </c>
      <c r="N52" s="22">
        <f t="shared" si="13"/>
        <v>1930.6559999999999</v>
      </c>
      <c r="O52" s="22">
        <f t="shared" si="13"/>
        <v>1909.0840000000001</v>
      </c>
      <c r="P52" s="22">
        <f t="shared" si="13"/>
        <v>1656.43</v>
      </c>
      <c r="Q52" s="22">
        <f t="shared" si="13"/>
        <v>1619.857</v>
      </c>
      <c r="R52" s="22">
        <f t="shared" si="13"/>
        <v>1585.0530000000001</v>
      </c>
      <c r="S52" s="22">
        <f t="shared" si="13"/>
        <v>1541.9069999999999</v>
      </c>
      <c r="T52" s="22">
        <f t="shared" si="13"/>
        <v>1821.1420000000001</v>
      </c>
      <c r="U52" s="22">
        <f t="shared" si="13"/>
        <v>1848.0240000000001</v>
      </c>
      <c r="V52" s="22">
        <f t="shared" si="13"/>
        <v>1832.421</v>
      </c>
      <c r="W52" s="22">
        <f t="shared" si="13"/>
        <v>1372.731</v>
      </c>
      <c r="X52" s="22">
        <f t="shared" si="13"/>
        <v>971.10699999999997</v>
      </c>
      <c r="Y52" s="22">
        <f t="shared" si="13"/>
        <v>1003.452</v>
      </c>
      <c r="Z52" s="22">
        <f t="shared" si="13"/>
        <v>742.60599999999999</v>
      </c>
      <c r="AA52" s="22">
        <f t="shared" si="13"/>
        <v>666.471</v>
      </c>
      <c r="AB52" s="22">
        <f t="shared" si="13"/>
        <v>795.66</v>
      </c>
      <c r="AC52" s="22">
        <f t="shared" si="13"/>
        <v>989.15800000000002</v>
      </c>
      <c r="AD52" s="22">
        <f t="shared" si="13"/>
        <v>1122.377</v>
      </c>
      <c r="AE52" s="22">
        <f t="shared" si="13"/>
        <v>1316.444</v>
      </c>
      <c r="AF52" s="22">
        <f t="shared" si="13"/>
        <v>1065.404</v>
      </c>
      <c r="AG52" s="31">
        <f t="shared" si="13"/>
        <v>1533.489</v>
      </c>
    </row>
    <row r="53" spans="2:33" s="28" customFormat="1" x14ac:dyDescent="0.25">
      <c r="B53" s="37" t="s">
        <v>101</v>
      </c>
      <c r="C53" s="38" t="s">
        <v>102</v>
      </c>
      <c r="D53" s="36">
        <v>39</v>
      </c>
      <c r="E53" s="28">
        <v>0.48399999999999999</v>
      </c>
      <c r="F53" s="28">
        <v>0.91800000000000004</v>
      </c>
      <c r="G53" s="28">
        <v>1.3919999999999999</v>
      </c>
      <c r="H53" s="28">
        <v>1.496</v>
      </c>
      <c r="I53" s="28">
        <v>1.496</v>
      </c>
      <c r="J53" s="28">
        <v>1.222</v>
      </c>
      <c r="K53" s="28">
        <v>1.2869999999999999</v>
      </c>
      <c r="L53" s="28">
        <v>1.196</v>
      </c>
      <c r="M53" s="28">
        <v>2.2149999999999999</v>
      </c>
      <c r="N53" s="28">
        <v>2.1669999999999998</v>
      </c>
      <c r="O53" s="28">
        <v>0.78400000000000003</v>
      </c>
      <c r="P53" s="28">
        <v>0.98699999999999999</v>
      </c>
      <c r="Q53" s="28">
        <v>0.93500000000000005</v>
      </c>
      <c r="R53" s="28">
        <v>0.40200000000000002</v>
      </c>
      <c r="S53" s="28">
        <v>0.27300000000000002</v>
      </c>
      <c r="T53" s="28">
        <v>0.188</v>
      </c>
      <c r="U53" s="28">
        <v>2.7E-2</v>
      </c>
      <c r="V53" s="28">
        <v>0.01</v>
      </c>
      <c r="W53" s="28">
        <v>3.0000000000000001E-3</v>
      </c>
      <c r="X53" s="28">
        <v>1E-3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  <c r="AG53" s="29">
        <v>0</v>
      </c>
    </row>
    <row r="54" spans="2:33" s="28" customFormat="1" ht="12" x14ac:dyDescent="0.25">
      <c r="B54" s="37" t="s">
        <v>103</v>
      </c>
      <c r="C54" s="38" t="s">
        <v>104</v>
      </c>
      <c r="D54" s="36">
        <v>40</v>
      </c>
      <c r="E54" s="28">
        <v>915.452</v>
      </c>
      <c r="F54" s="28">
        <v>1121.6079999999999</v>
      </c>
      <c r="G54" s="28">
        <v>1296.0640000000001</v>
      </c>
      <c r="H54" s="28">
        <v>1387.431</v>
      </c>
      <c r="I54" s="28">
        <v>1512.364</v>
      </c>
      <c r="J54" s="28">
        <v>1467.595</v>
      </c>
      <c r="K54" s="28">
        <v>1982.8309999999999</v>
      </c>
      <c r="L54" s="28">
        <v>1940.087</v>
      </c>
      <c r="M54" s="28">
        <v>1875.7470000000001</v>
      </c>
      <c r="N54" s="28">
        <v>1928.489</v>
      </c>
      <c r="O54" s="28">
        <v>1908.3</v>
      </c>
      <c r="P54" s="28">
        <v>1655.443</v>
      </c>
      <c r="Q54" s="28">
        <v>1618.922</v>
      </c>
      <c r="R54" s="28">
        <v>1584.6510000000001</v>
      </c>
      <c r="S54" s="28">
        <v>1541.634</v>
      </c>
      <c r="T54" s="28">
        <v>1820.954</v>
      </c>
      <c r="U54" s="28">
        <v>1847.9970000000001</v>
      </c>
      <c r="V54" s="28">
        <v>1832.4110000000001</v>
      </c>
      <c r="W54" s="28">
        <v>1372.7280000000001</v>
      </c>
      <c r="X54" s="28">
        <v>971.10599999999999</v>
      </c>
      <c r="Y54" s="28">
        <v>1003.452</v>
      </c>
      <c r="Z54" s="28">
        <v>742.60599999999999</v>
      </c>
      <c r="AA54" s="28">
        <v>666.471</v>
      </c>
      <c r="AB54" s="28">
        <v>795.66</v>
      </c>
      <c r="AC54" s="28">
        <v>989.15800000000002</v>
      </c>
      <c r="AD54" s="28">
        <v>1122.377</v>
      </c>
      <c r="AE54" s="28">
        <v>1316.444</v>
      </c>
      <c r="AF54" s="28">
        <v>1065.404</v>
      </c>
      <c r="AG54" s="29">
        <v>1533.489</v>
      </c>
    </row>
    <row r="55" spans="2:33" s="28" customFormat="1" ht="12" x14ac:dyDescent="0.25">
      <c r="B55" s="34" t="s">
        <v>98</v>
      </c>
      <c r="C55" s="35" t="s">
        <v>105</v>
      </c>
      <c r="D55" s="36">
        <v>41</v>
      </c>
      <c r="E55" s="28">
        <v>142.958</v>
      </c>
      <c r="F55" s="28">
        <v>217.571</v>
      </c>
      <c r="G55" s="28">
        <v>206.07400000000001</v>
      </c>
      <c r="H55" s="28">
        <v>242.81899999999999</v>
      </c>
      <c r="I55" s="28">
        <v>260.065</v>
      </c>
      <c r="J55" s="28">
        <v>240.03</v>
      </c>
      <c r="K55" s="28">
        <v>296.19099999999997</v>
      </c>
      <c r="L55" s="28">
        <v>318.15300000000002</v>
      </c>
      <c r="M55" s="28">
        <v>334.048</v>
      </c>
      <c r="N55" s="28">
        <v>359.60300000000001</v>
      </c>
      <c r="O55" s="28">
        <v>339.74099999999999</v>
      </c>
      <c r="P55" s="28">
        <v>264.05099999999999</v>
      </c>
      <c r="Q55" s="28">
        <v>293.08600000000001</v>
      </c>
      <c r="R55" s="28">
        <v>315.80500000000001</v>
      </c>
      <c r="S55" s="28">
        <v>304.86200000000002</v>
      </c>
      <c r="T55" s="28">
        <v>358.57</v>
      </c>
      <c r="U55" s="28">
        <v>355.43700000000001</v>
      </c>
      <c r="V55" s="28">
        <v>306.589</v>
      </c>
      <c r="W55" s="28">
        <v>183.14099999999999</v>
      </c>
      <c r="X55" s="28">
        <v>200.107</v>
      </c>
      <c r="Y55" s="28">
        <v>184.99199999999999</v>
      </c>
      <c r="Z55" s="28">
        <v>244.98699999999999</v>
      </c>
      <c r="AA55" s="28">
        <v>316.08100000000002</v>
      </c>
      <c r="AB55" s="28">
        <v>422.298</v>
      </c>
      <c r="AC55" s="28">
        <v>273.61799999999999</v>
      </c>
      <c r="AD55" s="28">
        <v>529.62900000000002</v>
      </c>
      <c r="AE55" s="28">
        <v>492.803</v>
      </c>
      <c r="AF55" s="28">
        <v>568.16800000000001</v>
      </c>
      <c r="AG55" s="29">
        <v>312.46600000000001</v>
      </c>
    </row>
    <row r="56" spans="2:33" s="44" customFormat="1" x14ac:dyDescent="0.25">
      <c r="B56" s="39" t="s">
        <v>98</v>
      </c>
      <c r="C56" s="40" t="s">
        <v>132</v>
      </c>
      <c r="D56" s="41"/>
      <c r="E56" s="66">
        <v>0.51900000000000002</v>
      </c>
      <c r="F56" s="66">
        <v>9.1869999999999994</v>
      </c>
      <c r="G56" s="66">
        <v>8.1649999999999991</v>
      </c>
      <c r="H56" s="66">
        <v>11.927</v>
      </c>
      <c r="I56" s="66">
        <v>11.731999999999999</v>
      </c>
      <c r="J56" s="66">
        <v>7.9459999999999997</v>
      </c>
      <c r="K56" s="66">
        <v>4.8280000000000003</v>
      </c>
      <c r="L56" s="66">
        <v>6.88</v>
      </c>
      <c r="M56" s="66">
        <v>27.962</v>
      </c>
      <c r="N56" s="66">
        <v>23.565000000000001</v>
      </c>
      <c r="O56" s="66">
        <v>39.131999999999998</v>
      </c>
      <c r="P56" s="66">
        <v>16.995000000000001</v>
      </c>
      <c r="Q56" s="66">
        <v>15.311999999999999</v>
      </c>
      <c r="R56" s="66">
        <v>27.222999999999999</v>
      </c>
      <c r="S56" s="66">
        <v>10.704000000000001</v>
      </c>
      <c r="T56" s="66">
        <v>41.643999999999998</v>
      </c>
      <c r="U56" s="66">
        <v>12.385999999999999</v>
      </c>
      <c r="V56" s="66">
        <v>26.132999999999999</v>
      </c>
      <c r="W56" s="66">
        <v>9.7129999999999992</v>
      </c>
      <c r="X56" s="66">
        <v>10.992000000000001</v>
      </c>
      <c r="Y56" s="66">
        <v>3.1680000000000001</v>
      </c>
      <c r="Z56" s="66">
        <v>3.8239999999999998</v>
      </c>
      <c r="AA56" s="66">
        <v>14.846</v>
      </c>
      <c r="AB56" s="66">
        <v>18.065999999999999</v>
      </c>
      <c r="AC56" s="66">
        <v>24.550999999999998</v>
      </c>
      <c r="AD56" s="66">
        <v>23.541</v>
      </c>
      <c r="AE56" s="66">
        <v>31.433</v>
      </c>
      <c r="AF56" s="66">
        <v>36.066000000000003</v>
      </c>
      <c r="AG56" s="67">
        <v>12.57</v>
      </c>
    </row>
    <row r="57" spans="2:33" s="44" customFormat="1" ht="11.5" x14ac:dyDescent="0.25">
      <c r="B57" s="39" t="s">
        <v>98</v>
      </c>
      <c r="C57" s="40" t="s">
        <v>83</v>
      </c>
      <c r="D57" s="41"/>
      <c r="E57" s="42" t="s">
        <v>50</v>
      </c>
      <c r="F57" s="42" t="s">
        <v>50</v>
      </c>
      <c r="G57" s="42" t="s">
        <v>50</v>
      </c>
      <c r="H57" s="42" t="s">
        <v>50</v>
      </c>
      <c r="I57" s="42" t="s">
        <v>50</v>
      </c>
      <c r="J57" s="42" t="s">
        <v>50</v>
      </c>
      <c r="K57" s="42" t="s">
        <v>50</v>
      </c>
      <c r="L57" s="42" t="s">
        <v>50</v>
      </c>
      <c r="M57" s="42" t="s">
        <v>50</v>
      </c>
      <c r="N57" s="42" t="s">
        <v>50</v>
      </c>
      <c r="O57" s="42" t="s">
        <v>50</v>
      </c>
      <c r="P57" s="42" t="s">
        <v>50</v>
      </c>
      <c r="Q57" s="42" t="s">
        <v>50</v>
      </c>
      <c r="R57" s="42" t="s">
        <v>50</v>
      </c>
      <c r="S57" s="42" t="s">
        <v>50</v>
      </c>
      <c r="T57" s="42" t="s">
        <v>50</v>
      </c>
      <c r="U57" s="42" t="s">
        <v>50</v>
      </c>
      <c r="V57" s="42" t="s">
        <v>50</v>
      </c>
      <c r="W57" s="42" t="s">
        <v>50</v>
      </c>
      <c r="X57" s="42" t="s">
        <v>50</v>
      </c>
      <c r="Y57" s="42" t="s">
        <v>50</v>
      </c>
      <c r="Z57" s="42" t="s">
        <v>50</v>
      </c>
      <c r="AA57" s="42" t="s">
        <v>50</v>
      </c>
      <c r="AB57" s="42" t="s">
        <v>50</v>
      </c>
      <c r="AC57" s="42" t="s">
        <v>50</v>
      </c>
      <c r="AD57" s="42" t="s">
        <v>50</v>
      </c>
      <c r="AE57" s="42" t="s">
        <v>50</v>
      </c>
      <c r="AF57" s="42" t="s">
        <v>50</v>
      </c>
      <c r="AG57" s="43" t="s">
        <v>50</v>
      </c>
    </row>
    <row r="58" spans="2:33" s="44" customFormat="1" ht="11.5" x14ac:dyDescent="0.25">
      <c r="B58" s="39" t="s">
        <v>98</v>
      </c>
      <c r="C58" s="40" t="s">
        <v>84</v>
      </c>
      <c r="D58" s="41"/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1.5</v>
      </c>
      <c r="S58" s="42">
        <v>1</v>
      </c>
      <c r="T58" s="42">
        <v>0.25</v>
      </c>
      <c r="U58" s="42">
        <v>2.5000000000000001E-2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3">
        <v>0</v>
      </c>
    </row>
    <row r="59" spans="2:33" s="28" customFormat="1" ht="10.5" x14ac:dyDescent="0.25">
      <c r="B59" s="34" t="s">
        <v>106</v>
      </c>
      <c r="C59" s="35" t="s">
        <v>107</v>
      </c>
      <c r="D59" s="36" t="s">
        <v>108</v>
      </c>
      <c r="E59" s="22">
        <f t="shared" ref="E59:AG59" si="14">+E60+E61</f>
        <v>1433.8130000000001</v>
      </c>
      <c r="F59" s="22">
        <f t="shared" si="14"/>
        <v>1750.643</v>
      </c>
      <c r="G59" s="22">
        <f t="shared" si="14"/>
        <v>2297.0970000000002</v>
      </c>
      <c r="H59" s="22">
        <f t="shared" si="14"/>
        <v>2248.2730000000001</v>
      </c>
      <c r="I59" s="22">
        <f t="shared" si="14"/>
        <v>2498.7910000000002</v>
      </c>
      <c r="J59" s="22">
        <f t="shared" si="14"/>
        <v>2733.4849999999997</v>
      </c>
      <c r="K59" s="22">
        <f t="shared" si="14"/>
        <v>3228.6759999999999</v>
      </c>
      <c r="L59" s="22">
        <f t="shared" si="14"/>
        <v>3198.4969999999998</v>
      </c>
      <c r="M59" s="22">
        <f t="shared" si="14"/>
        <v>3087.268</v>
      </c>
      <c r="N59" s="22">
        <f t="shared" si="14"/>
        <v>3000.5630000000001</v>
      </c>
      <c r="O59" s="22">
        <f t="shared" si="14"/>
        <v>3219.3980000000001</v>
      </c>
      <c r="P59" s="22">
        <f t="shared" si="14"/>
        <v>2483.7869999999998</v>
      </c>
      <c r="Q59" s="22">
        <f t="shared" si="14"/>
        <v>2700.5419999999999</v>
      </c>
      <c r="R59" s="22">
        <f t="shared" si="14"/>
        <v>3115.1019999999999</v>
      </c>
      <c r="S59" s="22">
        <f t="shared" si="14"/>
        <v>2896.8409999999999</v>
      </c>
      <c r="T59" s="22">
        <f t="shared" si="14"/>
        <v>2964.098</v>
      </c>
      <c r="U59" s="22">
        <f t="shared" si="14"/>
        <v>2376.3609999999999</v>
      </c>
      <c r="V59" s="22">
        <f t="shared" si="14"/>
        <v>1690.393</v>
      </c>
      <c r="W59" s="22">
        <f t="shared" si="14"/>
        <v>1885.778</v>
      </c>
      <c r="X59" s="22">
        <f t="shared" si="14"/>
        <v>1514.9009999999998</v>
      </c>
      <c r="Y59" s="22">
        <f t="shared" si="14"/>
        <v>1715.693</v>
      </c>
      <c r="Z59" s="22">
        <f t="shared" si="14"/>
        <v>1433.13</v>
      </c>
      <c r="AA59" s="22">
        <f t="shared" si="14"/>
        <v>1878.3119999999999</v>
      </c>
      <c r="AB59" s="22">
        <f t="shared" si="14"/>
        <v>1773.0550000000001</v>
      </c>
      <c r="AC59" s="22">
        <f t="shared" si="14"/>
        <v>1967.4459999999999</v>
      </c>
      <c r="AD59" s="22">
        <f t="shared" si="14"/>
        <v>2238.2959999999998</v>
      </c>
      <c r="AE59" s="22">
        <f t="shared" si="14"/>
        <v>2921.0620000000004</v>
      </c>
      <c r="AF59" s="22">
        <f t="shared" si="14"/>
        <v>2674.8849999999998</v>
      </c>
      <c r="AG59" s="31">
        <f t="shared" si="14"/>
        <v>3119.0770000000002</v>
      </c>
    </row>
    <row r="60" spans="2:33" s="28" customFormat="1" x14ac:dyDescent="0.25">
      <c r="B60" s="37" t="s">
        <v>109</v>
      </c>
      <c r="C60" s="38" t="s">
        <v>110</v>
      </c>
      <c r="D60" s="36">
        <v>43</v>
      </c>
      <c r="E60" s="28">
        <v>1433.4090000000001</v>
      </c>
      <c r="F60" s="28">
        <v>1750.1610000000001</v>
      </c>
      <c r="G60" s="28">
        <v>2296.1970000000001</v>
      </c>
      <c r="H60" s="28">
        <v>2247.4940000000001</v>
      </c>
      <c r="I60" s="28">
        <v>2497.9760000000001</v>
      </c>
      <c r="J60" s="28">
        <v>2732.6439999999998</v>
      </c>
      <c r="K60" s="28">
        <v>3227.7779999999998</v>
      </c>
      <c r="L60" s="28">
        <v>3197.3519999999999</v>
      </c>
      <c r="M60" s="28">
        <v>3082.5059999999999</v>
      </c>
      <c r="N60" s="28">
        <v>2995.2260000000001</v>
      </c>
      <c r="O60" s="28">
        <v>3213.7170000000001</v>
      </c>
      <c r="P60" s="28">
        <v>2478.1489999999999</v>
      </c>
      <c r="Q60" s="28">
        <v>2691.4859999999999</v>
      </c>
      <c r="R60" s="28">
        <v>3104.2809999999999</v>
      </c>
      <c r="S60" s="28">
        <v>2883.7979999999998</v>
      </c>
      <c r="T60" s="28">
        <v>2957.2069999999999</v>
      </c>
      <c r="U60" s="28">
        <v>2372.7669999999998</v>
      </c>
      <c r="V60" s="28">
        <v>1687.7760000000001</v>
      </c>
      <c r="W60" s="28">
        <v>1873.883</v>
      </c>
      <c r="X60" s="28">
        <v>1500.7539999999999</v>
      </c>
      <c r="Y60" s="28">
        <v>1711.3520000000001</v>
      </c>
      <c r="Z60" s="28">
        <v>1432.9870000000001</v>
      </c>
      <c r="AA60" s="28">
        <v>1876.356</v>
      </c>
      <c r="AB60" s="28">
        <v>1769.23</v>
      </c>
      <c r="AC60" s="28">
        <v>1964.972</v>
      </c>
      <c r="AD60" s="28">
        <v>2218.605</v>
      </c>
      <c r="AE60" s="28">
        <v>2914.82</v>
      </c>
      <c r="AF60" s="28">
        <v>2673.2469999999998</v>
      </c>
      <c r="AG60" s="29">
        <v>3106.8530000000001</v>
      </c>
    </row>
    <row r="61" spans="2:33" s="28" customFormat="1" x14ac:dyDescent="0.25">
      <c r="B61" s="37" t="s">
        <v>111</v>
      </c>
      <c r="C61" s="50" t="s">
        <v>112</v>
      </c>
      <c r="D61" s="36">
        <v>44</v>
      </c>
      <c r="E61" s="28">
        <v>0.40400000000000003</v>
      </c>
      <c r="F61" s="28">
        <v>0.48199999999999998</v>
      </c>
      <c r="G61" s="28">
        <v>0.9</v>
      </c>
      <c r="H61" s="28">
        <v>0.77900000000000003</v>
      </c>
      <c r="I61" s="28">
        <v>0.81499999999999995</v>
      </c>
      <c r="J61" s="28">
        <v>0.84099999999999997</v>
      </c>
      <c r="K61" s="28">
        <v>0.89800000000000002</v>
      </c>
      <c r="L61" s="28">
        <v>1.145</v>
      </c>
      <c r="M61" s="28">
        <v>4.7619999999999996</v>
      </c>
      <c r="N61" s="28">
        <v>5.3369999999999997</v>
      </c>
      <c r="O61" s="28">
        <v>5.681</v>
      </c>
      <c r="P61" s="28">
        <v>5.6379999999999999</v>
      </c>
      <c r="Q61" s="28">
        <v>9.0559999999999992</v>
      </c>
      <c r="R61" s="28">
        <v>10.821</v>
      </c>
      <c r="S61" s="28">
        <v>13.042999999999999</v>
      </c>
      <c r="T61" s="28">
        <v>6.891</v>
      </c>
      <c r="U61" s="28">
        <v>3.5939999999999999</v>
      </c>
      <c r="V61" s="28">
        <v>2.617</v>
      </c>
      <c r="W61" s="28">
        <v>11.895</v>
      </c>
      <c r="X61" s="28">
        <v>14.147</v>
      </c>
      <c r="Y61" s="28">
        <v>4.3410000000000002</v>
      </c>
      <c r="Z61" s="28">
        <v>0.14299999999999999</v>
      </c>
      <c r="AA61" s="28">
        <v>1.956</v>
      </c>
      <c r="AB61" s="28">
        <v>3.8250000000000002</v>
      </c>
      <c r="AC61" s="28">
        <v>2.4740000000000002</v>
      </c>
      <c r="AD61" s="28">
        <v>19.690999999999999</v>
      </c>
      <c r="AE61" s="28">
        <v>6.242</v>
      </c>
      <c r="AF61" s="28">
        <v>1.6379999999999999</v>
      </c>
      <c r="AG61" s="29">
        <v>12.224</v>
      </c>
    </row>
    <row r="62" spans="2:33" s="28" customFormat="1" x14ac:dyDescent="0.25">
      <c r="B62" s="34" t="s">
        <v>113</v>
      </c>
      <c r="C62" s="50" t="s">
        <v>114</v>
      </c>
      <c r="D62" s="36">
        <v>45</v>
      </c>
      <c r="E62" s="28">
        <v>-15.058</v>
      </c>
      <c r="F62" s="28">
        <v>-11.882</v>
      </c>
      <c r="G62" s="28">
        <v>-24.526</v>
      </c>
      <c r="H62" s="28">
        <v>3.7360000000000002</v>
      </c>
      <c r="I62" s="28">
        <v>-5.0330000000000004</v>
      </c>
      <c r="J62" s="28">
        <v>51.31</v>
      </c>
      <c r="K62" s="28">
        <v>14.682</v>
      </c>
      <c r="L62" s="28">
        <v>69.299000000000007</v>
      </c>
      <c r="M62" s="28">
        <v>-49.125999999999998</v>
      </c>
      <c r="N62" s="28">
        <v>3.2949999999999999</v>
      </c>
      <c r="O62" s="28">
        <v>-119.815</v>
      </c>
      <c r="P62" s="28">
        <v>3.9969999999999999</v>
      </c>
      <c r="Q62" s="28">
        <v>17.498000000000001</v>
      </c>
      <c r="R62" s="28">
        <v>112.04</v>
      </c>
      <c r="S62" s="28">
        <v>104.992</v>
      </c>
      <c r="T62" s="28">
        <v>138.376</v>
      </c>
      <c r="U62" s="28">
        <v>-11.347</v>
      </c>
      <c r="V62" s="28">
        <v>-233.303</v>
      </c>
      <c r="W62" s="28">
        <v>76.972999999999999</v>
      </c>
      <c r="X62" s="28">
        <v>59.908999999999999</v>
      </c>
      <c r="Y62" s="28">
        <v>91.814999999999998</v>
      </c>
      <c r="Z62" s="28">
        <v>30.225000000000001</v>
      </c>
      <c r="AA62" s="28">
        <v>15.65</v>
      </c>
      <c r="AB62" s="28">
        <v>45.29</v>
      </c>
      <c r="AC62" s="28">
        <v>-185.49199999999999</v>
      </c>
      <c r="AD62" s="28">
        <v>-4.907</v>
      </c>
      <c r="AE62" s="28">
        <v>-35.363999999999997</v>
      </c>
      <c r="AF62" s="28">
        <v>-15.734999999999999</v>
      </c>
      <c r="AG62" s="29">
        <v>-14.223000000000001</v>
      </c>
    </row>
    <row r="63" spans="2:33" s="28" customFormat="1" ht="20" x14ac:dyDescent="0.25">
      <c r="B63" s="37" t="s">
        <v>115</v>
      </c>
      <c r="C63" s="50" t="s">
        <v>116</v>
      </c>
      <c r="D63" s="36" t="s">
        <v>117</v>
      </c>
      <c r="E63" s="22">
        <f t="shared" ref="E63:AG63" si="15">+E59+E62</f>
        <v>1418.7550000000001</v>
      </c>
      <c r="F63" s="22">
        <f t="shared" si="15"/>
        <v>1738.761</v>
      </c>
      <c r="G63" s="22">
        <f t="shared" si="15"/>
        <v>2272.5710000000004</v>
      </c>
      <c r="H63" s="22">
        <f t="shared" si="15"/>
        <v>2252.009</v>
      </c>
      <c r="I63" s="22">
        <f t="shared" si="15"/>
        <v>2493.7580000000003</v>
      </c>
      <c r="J63" s="22">
        <f t="shared" si="15"/>
        <v>2784.7949999999996</v>
      </c>
      <c r="K63" s="22">
        <f t="shared" si="15"/>
        <v>3243.3579999999997</v>
      </c>
      <c r="L63" s="22">
        <f t="shared" si="15"/>
        <v>3267.7959999999998</v>
      </c>
      <c r="M63" s="22">
        <f t="shared" si="15"/>
        <v>3038.1419999999998</v>
      </c>
      <c r="N63" s="22">
        <f t="shared" si="15"/>
        <v>3003.8580000000002</v>
      </c>
      <c r="O63" s="22">
        <f t="shared" si="15"/>
        <v>3099.5830000000001</v>
      </c>
      <c r="P63" s="22">
        <f t="shared" si="15"/>
        <v>2487.7839999999997</v>
      </c>
      <c r="Q63" s="22">
        <f t="shared" si="15"/>
        <v>2718.04</v>
      </c>
      <c r="R63" s="22">
        <f t="shared" si="15"/>
        <v>3227.1419999999998</v>
      </c>
      <c r="S63" s="22">
        <f t="shared" si="15"/>
        <v>3001.8330000000001</v>
      </c>
      <c r="T63" s="22">
        <f t="shared" si="15"/>
        <v>3102.4740000000002</v>
      </c>
      <c r="U63" s="22">
        <f t="shared" si="15"/>
        <v>2365.0139999999997</v>
      </c>
      <c r="V63" s="22">
        <f t="shared" si="15"/>
        <v>1457.0900000000001</v>
      </c>
      <c r="W63" s="22">
        <f t="shared" si="15"/>
        <v>1962.751</v>
      </c>
      <c r="X63" s="22">
        <f t="shared" si="15"/>
        <v>1574.81</v>
      </c>
      <c r="Y63" s="22">
        <f t="shared" si="15"/>
        <v>1807.508</v>
      </c>
      <c r="Z63" s="22">
        <f t="shared" si="15"/>
        <v>1463.355</v>
      </c>
      <c r="AA63" s="22">
        <f t="shared" si="15"/>
        <v>1893.962</v>
      </c>
      <c r="AB63" s="22">
        <f t="shared" si="15"/>
        <v>1818.345</v>
      </c>
      <c r="AC63" s="22">
        <f t="shared" si="15"/>
        <v>1781.954</v>
      </c>
      <c r="AD63" s="22">
        <f t="shared" si="15"/>
        <v>2233.3889999999997</v>
      </c>
      <c r="AE63" s="22">
        <f t="shared" si="15"/>
        <v>2885.6980000000003</v>
      </c>
      <c r="AF63" s="22">
        <f t="shared" si="15"/>
        <v>2659.1499999999996</v>
      </c>
      <c r="AG63" s="31">
        <f t="shared" si="15"/>
        <v>3104.8540000000003</v>
      </c>
    </row>
    <row r="64" spans="2:33" s="22" customFormat="1" ht="27" customHeight="1" x14ac:dyDescent="0.25">
      <c r="B64" s="51" t="s">
        <v>118</v>
      </c>
      <c r="C64" s="52" t="s">
        <v>119</v>
      </c>
      <c r="D64" s="49" t="s">
        <v>120</v>
      </c>
      <c r="E64" s="53">
        <f t="shared" ref="E64:AG64" si="16">+E50+E52-E55-E63</f>
        <v>66.120999999999867</v>
      </c>
      <c r="F64" s="53">
        <f t="shared" si="16"/>
        <v>-261.02</v>
      </c>
      <c r="G64" s="53">
        <f t="shared" si="16"/>
        <v>-412.69800000000032</v>
      </c>
      <c r="H64" s="53">
        <f t="shared" si="16"/>
        <v>412.35300000000007</v>
      </c>
      <c r="I64" s="53">
        <f t="shared" si="16"/>
        <v>279.31399999999985</v>
      </c>
      <c r="J64" s="53">
        <f t="shared" si="16"/>
        <v>-483.14199999999983</v>
      </c>
      <c r="K64" s="53">
        <f t="shared" si="16"/>
        <v>-534.51499999999942</v>
      </c>
      <c r="L64" s="53">
        <f t="shared" si="16"/>
        <v>-652.50800000000027</v>
      </c>
      <c r="M64" s="53">
        <f t="shared" si="16"/>
        <v>-690.48899999999958</v>
      </c>
      <c r="N64" s="53">
        <f t="shared" si="16"/>
        <v>-525.38400000000001</v>
      </c>
      <c r="O64" s="53">
        <f t="shared" si="16"/>
        <v>-577.03600000000006</v>
      </c>
      <c r="P64" s="53">
        <f t="shared" si="16"/>
        <v>-205.67099999999937</v>
      </c>
      <c r="Q64" s="53">
        <f t="shared" si="16"/>
        <v>-465.06800000000021</v>
      </c>
      <c r="R64" s="53">
        <f t="shared" si="16"/>
        <v>-1096.1229999999996</v>
      </c>
      <c r="S64" s="53">
        <f t="shared" si="16"/>
        <v>-1385.0370000000003</v>
      </c>
      <c r="T64" s="53">
        <f t="shared" si="16"/>
        <v>-1542.9580000000001</v>
      </c>
      <c r="U64" s="53">
        <f t="shared" si="16"/>
        <v>-201.16999999999962</v>
      </c>
      <c r="V64" s="53">
        <f t="shared" si="16"/>
        <v>835.31</v>
      </c>
      <c r="W64" s="53">
        <f t="shared" si="16"/>
        <v>309.0799999999997</v>
      </c>
      <c r="X64" s="53">
        <f t="shared" si="16"/>
        <v>654.75800000000027</v>
      </c>
      <c r="Y64" s="53">
        <f t="shared" si="16"/>
        <v>776.28499999999963</v>
      </c>
      <c r="Z64" s="53">
        <f t="shared" si="16"/>
        <v>863.01799999999957</v>
      </c>
      <c r="AA64" s="53">
        <f t="shared" si="16"/>
        <v>347.99999999999955</v>
      </c>
      <c r="AB64" s="53">
        <f t="shared" si="16"/>
        <v>499.24100000000021</v>
      </c>
      <c r="AC64" s="53">
        <f t="shared" si="16"/>
        <v>604.44000000000028</v>
      </c>
      <c r="AD64" s="53">
        <f t="shared" si="16"/>
        <v>-207.1609999999996</v>
      </c>
      <c r="AE64" s="53">
        <f t="shared" si="16"/>
        <v>-600.64200000000028</v>
      </c>
      <c r="AF64" s="53">
        <f t="shared" si="16"/>
        <v>-90.540999999999713</v>
      </c>
      <c r="AG64" s="57">
        <f t="shared" si="16"/>
        <v>-229.30700000000024</v>
      </c>
    </row>
    <row r="65" spans="2:33" s="22" customFormat="1" ht="27" customHeight="1" x14ac:dyDescent="0.25">
      <c r="B65" s="55" t="s">
        <v>121</v>
      </c>
      <c r="C65" s="56" t="s">
        <v>122</v>
      </c>
      <c r="D65" s="49" t="s">
        <v>123</v>
      </c>
      <c r="E65" s="53">
        <f t="shared" ref="E65:AG65" si="17">+E15+E19+E20+E25+E26+E39+E42+E43+E49+E55+E63</f>
        <v>4396.0820000000003</v>
      </c>
      <c r="F65" s="53">
        <f t="shared" si="17"/>
        <v>5193.098</v>
      </c>
      <c r="G65" s="53">
        <f t="shared" si="17"/>
        <v>5998.25</v>
      </c>
      <c r="H65" s="53">
        <f t="shared" si="17"/>
        <v>6213.2329999999993</v>
      </c>
      <c r="I65" s="53">
        <f t="shared" si="17"/>
        <v>6965.1059999999998</v>
      </c>
      <c r="J65" s="53">
        <f t="shared" si="17"/>
        <v>7717.3959999999988</v>
      </c>
      <c r="K65" s="53">
        <f t="shared" si="17"/>
        <v>8695.5769999999993</v>
      </c>
      <c r="L65" s="53">
        <f t="shared" si="17"/>
        <v>9218.5010000000002</v>
      </c>
      <c r="M65" s="53">
        <f t="shared" si="17"/>
        <v>9350.1970000000001</v>
      </c>
      <c r="N65" s="53">
        <f t="shared" si="17"/>
        <v>9802.3280000000013</v>
      </c>
      <c r="O65" s="53">
        <f t="shared" si="17"/>
        <v>10292.594999999999</v>
      </c>
      <c r="P65" s="53">
        <f t="shared" si="17"/>
        <v>10774.411</v>
      </c>
      <c r="Q65" s="53">
        <f t="shared" si="17"/>
        <v>11707.274000000001</v>
      </c>
      <c r="R65" s="53">
        <f t="shared" si="17"/>
        <v>12708.67</v>
      </c>
      <c r="S65" s="53">
        <f t="shared" si="17"/>
        <v>13067.475999999999</v>
      </c>
      <c r="T65" s="53">
        <f t="shared" si="17"/>
        <v>13347.841</v>
      </c>
      <c r="U65" s="53">
        <f t="shared" si="17"/>
        <v>11974.537999999999</v>
      </c>
      <c r="V65" s="53">
        <f t="shared" si="17"/>
        <v>10490.346</v>
      </c>
      <c r="W65" s="53">
        <f t="shared" si="17"/>
        <v>11259.093000000001</v>
      </c>
      <c r="X65" s="53">
        <f t="shared" si="17"/>
        <v>10398.572</v>
      </c>
      <c r="Y65" s="53">
        <f t="shared" si="17"/>
        <v>10667.308999999999</v>
      </c>
      <c r="Z65" s="53">
        <f t="shared" si="17"/>
        <v>10682.509999999998</v>
      </c>
      <c r="AA65" s="53">
        <f t="shared" si="17"/>
        <v>11524.340999999999</v>
      </c>
      <c r="AB65" s="53">
        <f t="shared" si="17"/>
        <v>11968.845000000001</v>
      </c>
      <c r="AC65" s="53">
        <f t="shared" si="17"/>
        <v>12429.687</v>
      </c>
      <c r="AD65" s="53">
        <f t="shared" si="17"/>
        <v>13380.728000000001</v>
      </c>
      <c r="AE65" s="53">
        <f t="shared" si="17"/>
        <v>14958.928</v>
      </c>
      <c r="AF65" s="53">
        <f t="shared" si="17"/>
        <v>15703.338</v>
      </c>
      <c r="AG65" s="57">
        <f t="shared" si="17"/>
        <v>17477.939000000002</v>
      </c>
    </row>
    <row r="66" spans="2:33" s="22" customFormat="1" ht="27" customHeight="1" thickBot="1" x14ac:dyDescent="0.3">
      <c r="B66" s="58" t="s">
        <v>124</v>
      </c>
      <c r="C66" s="59" t="s">
        <v>125</v>
      </c>
      <c r="D66" s="60" t="s">
        <v>126</v>
      </c>
      <c r="E66" s="61">
        <f t="shared" ref="E66:AG66" si="18">+E14+E21++E23+E24+E33+E34+E38+E52</f>
        <v>4462.2030000000004</v>
      </c>
      <c r="F66" s="61">
        <f t="shared" si="18"/>
        <v>4932.0779999999995</v>
      </c>
      <c r="G66" s="61">
        <f t="shared" si="18"/>
        <v>5585.5519999999997</v>
      </c>
      <c r="H66" s="61">
        <f t="shared" si="18"/>
        <v>6625.5860000000011</v>
      </c>
      <c r="I66" s="61">
        <f t="shared" si="18"/>
        <v>7244.42</v>
      </c>
      <c r="J66" s="61">
        <f t="shared" si="18"/>
        <v>7234.2539999999999</v>
      </c>
      <c r="K66" s="61">
        <f t="shared" si="18"/>
        <v>8161.0619999999999</v>
      </c>
      <c r="L66" s="61">
        <f t="shared" si="18"/>
        <v>8565.9930000000004</v>
      </c>
      <c r="M66" s="61">
        <f t="shared" si="18"/>
        <v>8659.7079999999987</v>
      </c>
      <c r="N66" s="61">
        <f t="shared" si="18"/>
        <v>9276.9439999999995</v>
      </c>
      <c r="O66" s="61">
        <f t="shared" si="18"/>
        <v>9715.5590000000011</v>
      </c>
      <c r="P66" s="61">
        <f t="shared" si="18"/>
        <v>10568.740000000002</v>
      </c>
      <c r="Q66" s="61">
        <f t="shared" si="18"/>
        <v>11242.206</v>
      </c>
      <c r="R66" s="61">
        <f t="shared" si="18"/>
        <v>11612.546999999999</v>
      </c>
      <c r="S66" s="61">
        <f t="shared" si="18"/>
        <v>11682.439</v>
      </c>
      <c r="T66" s="61">
        <f t="shared" si="18"/>
        <v>11804.883</v>
      </c>
      <c r="U66" s="61">
        <f t="shared" si="18"/>
        <v>11773.368</v>
      </c>
      <c r="V66" s="61">
        <f t="shared" si="18"/>
        <v>11325.656000000001</v>
      </c>
      <c r="W66" s="61">
        <f t="shared" si="18"/>
        <v>11568.173000000001</v>
      </c>
      <c r="X66" s="61">
        <f t="shared" si="18"/>
        <v>11053.33</v>
      </c>
      <c r="Y66" s="61">
        <f t="shared" si="18"/>
        <v>11443.593999999999</v>
      </c>
      <c r="Z66" s="61">
        <f t="shared" si="18"/>
        <v>11545.528</v>
      </c>
      <c r="AA66" s="61">
        <f t="shared" si="18"/>
        <v>11872.341</v>
      </c>
      <c r="AB66" s="61">
        <f t="shared" si="18"/>
        <v>12468.085999999999</v>
      </c>
      <c r="AC66" s="61">
        <f t="shared" si="18"/>
        <v>13034.126999999999</v>
      </c>
      <c r="AD66" s="61">
        <f t="shared" si="18"/>
        <v>13173.567000000001</v>
      </c>
      <c r="AE66" s="61">
        <f t="shared" si="18"/>
        <v>14358.286</v>
      </c>
      <c r="AF66" s="61">
        <f t="shared" si="18"/>
        <v>15612.797</v>
      </c>
      <c r="AG66" s="62">
        <f t="shared" si="18"/>
        <v>17248.632000000001</v>
      </c>
    </row>
    <row r="67" spans="2:33" ht="10.5" thickTop="1" x14ac:dyDescent="0.25"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2:33" s="1" customFormat="1" x14ac:dyDescent="0.25">
      <c r="B68" s="64" t="s">
        <v>127</v>
      </c>
      <c r="D68" s="2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2:33" s="1" customFormat="1" x14ac:dyDescent="0.25">
      <c r="B69" s="71" t="s">
        <v>128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</row>
  </sheetData>
  <mergeCells count="1">
    <mergeCell ref="B69:AG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86C99-329A-4217-887E-8887A24FF79A}">
  <sheetPr>
    <pageSetUpPr fitToPage="1"/>
  </sheetPr>
  <dimension ref="B1:AG69"/>
  <sheetViews>
    <sheetView showGridLines="0" zoomScaleNormal="100" workbookViewId="0"/>
  </sheetViews>
  <sheetFormatPr defaultColWidth="9.1796875" defaultRowHeight="10" x14ac:dyDescent="0.25"/>
  <cols>
    <col min="1" max="1" width="1.7265625" style="24" customWidth="1"/>
    <col min="2" max="2" width="11.7265625" style="24" customWidth="1"/>
    <col min="3" max="3" width="52.6328125" style="1" customWidth="1"/>
    <col min="4" max="4" width="12.6328125" style="63" customWidth="1"/>
    <col min="5" max="33" width="8.6328125" style="24" customWidth="1"/>
    <col min="34" max="16384" width="9.1796875" style="24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133</v>
      </c>
      <c r="C2" s="4"/>
      <c r="D2" s="5"/>
      <c r="E2" s="6"/>
    </row>
    <row r="3" spans="2:33" s="1" customFormat="1" ht="10.5" x14ac:dyDescent="0.25">
      <c r="B3" s="8" t="s">
        <v>1</v>
      </c>
      <c r="C3" s="9"/>
      <c r="D3" s="10"/>
    </row>
    <row r="4" spans="2:33" s="1" customFormat="1" ht="10.5" x14ac:dyDescent="0.25">
      <c r="B4" s="8"/>
      <c r="C4" s="9"/>
      <c r="D4" s="10"/>
    </row>
    <row r="5" spans="2:33" s="1" customFormat="1" ht="10.5" x14ac:dyDescent="0.25">
      <c r="B5" s="12" t="s">
        <v>2</v>
      </c>
      <c r="C5" s="9"/>
      <c r="D5" s="10"/>
    </row>
    <row r="6" spans="2:33" s="1" customFormat="1" ht="10.5" x14ac:dyDescent="0.25">
      <c r="B6" s="12" t="s">
        <v>3</v>
      </c>
      <c r="C6" s="9"/>
      <c r="D6" s="10"/>
    </row>
    <row r="7" spans="2:33" s="1" customFormat="1" ht="11" thickBot="1" x14ac:dyDescent="0.3">
      <c r="B7" s="12"/>
      <c r="C7" s="9"/>
      <c r="D7" s="10"/>
      <c r="AG7" s="13" t="s">
        <v>4</v>
      </c>
    </row>
    <row r="8" spans="2:33" s="1" customFormat="1" ht="32.25" customHeight="1" thickTop="1" thickBot="1" x14ac:dyDescent="0.3">
      <c r="B8" s="14" t="s">
        <v>5</v>
      </c>
      <c r="C8" s="15" t="s">
        <v>6</v>
      </c>
      <c r="D8" s="16"/>
      <c r="E8" s="17">
        <v>1995</v>
      </c>
      <c r="F8" s="17">
        <v>1996</v>
      </c>
      <c r="G8" s="17">
        <v>1997</v>
      </c>
      <c r="H8" s="17">
        <v>1998</v>
      </c>
      <c r="I8" s="17">
        <v>1999</v>
      </c>
      <c r="J8" s="17">
        <v>2000</v>
      </c>
      <c r="K8" s="17">
        <v>2001</v>
      </c>
      <c r="L8" s="17">
        <v>2002</v>
      </c>
      <c r="M8" s="17">
        <v>2003</v>
      </c>
      <c r="N8" s="17">
        <v>2004</v>
      </c>
      <c r="O8" s="17">
        <v>2005</v>
      </c>
      <c r="P8" s="17">
        <v>2006</v>
      </c>
      <c r="Q8" s="17">
        <v>2007</v>
      </c>
      <c r="R8" s="17">
        <v>2008</v>
      </c>
      <c r="S8" s="17">
        <v>2009</v>
      </c>
      <c r="T8" s="17">
        <v>2010</v>
      </c>
      <c r="U8" s="17">
        <v>2011</v>
      </c>
      <c r="V8" s="17">
        <v>2012</v>
      </c>
      <c r="W8" s="17">
        <v>2013</v>
      </c>
      <c r="X8" s="17">
        <v>2014</v>
      </c>
      <c r="Y8" s="17">
        <v>2015</v>
      </c>
      <c r="Z8" s="17">
        <v>2016</v>
      </c>
      <c r="AA8" s="17">
        <v>2017</v>
      </c>
      <c r="AB8" s="17">
        <v>2018</v>
      </c>
      <c r="AC8" s="17">
        <v>2019</v>
      </c>
      <c r="AD8" s="17">
        <v>2020</v>
      </c>
      <c r="AE8" s="17">
        <v>2021</v>
      </c>
      <c r="AF8" s="17">
        <v>2022</v>
      </c>
      <c r="AG8" s="18">
        <v>2023</v>
      </c>
    </row>
    <row r="9" spans="2:33" ht="11" thickTop="1" x14ac:dyDescent="0.25">
      <c r="B9" s="25" t="s">
        <v>7</v>
      </c>
      <c r="C9" s="30" t="s">
        <v>8</v>
      </c>
      <c r="D9" s="27" t="s">
        <v>9</v>
      </c>
      <c r="E9" s="22">
        <f t="shared" ref="E9:AG9" si="0">+E10+E11</f>
        <v>293.29600000000005</v>
      </c>
      <c r="F9" s="22">
        <f t="shared" si="0"/>
        <v>307.00400000000002</v>
      </c>
      <c r="G9" s="22">
        <f t="shared" si="0"/>
        <v>292.79599999999999</v>
      </c>
      <c r="H9" s="22">
        <f t="shared" si="0"/>
        <v>341.32900000000001</v>
      </c>
      <c r="I9" s="22">
        <f t="shared" si="0"/>
        <v>369.99399999999997</v>
      </c>
      <c r="J9" s="22">
        <f t="shared" si="0"/>
        <v>397.87899999999996</v>
      </c>
      <c r="K9" s="22">
        <f t="shared" si="0"/>
        <v>443.42999999999995</v>
      </c>
      <c r="L9" s="22">
        <f t="shared" si="0"/>
        <v>459.75400000000002</v>
      </c>
      <c r="M9" s="22">
        <f t="shared" si="0"/>
        <v>529.38299999999992</v>
      </c>
      <c r="N9" s="22">
        <f t="shared" si="0"/>
        <v>553.17200000000003</v>
      </c>
      <c r="O9" s="22">
        <f t="shared" si="0"/>
        <v>544.87700000000007</v>
      </c>
      <c r="P9" s="22">
        <f t="shared" si="0"/>
        <v>561.54700000000003</v>
      </c>
      <c r="Q9" s="22">
        <f t="shared" si="0"/>
        <v>568.34199999999998</v>
      </c>
      <c r="R9" s="22">
        <f t="shared" si="0"/>
        <v>572.68300000000011</v>
      </c>
      <c r="S9" s="22">
        <f t="shared" si="0"/>
        <v>545.46100000000001</v>
      </c>
      <c r="T9" s="22">
        <f t="shared" si="0"/>
        <v>552.76599999999996</v>
      </c>
      <c r="U9" s="22">
        <f t="shared" si="0"/>
        <v>458.60300000000001</v>
      </c>
      <c r="V9" s="22">
        <f t="shared" si="0"/>
        <v>390.96500000000003</v>
      </c>
      <c r="W9" s="22">
        <f t="shared" si="0"/>
        <v>408.49199999999996</v>
      </c>
      <c r="X9" s="22">
        <f t="shared" si="0"/>
        <v>391.35</v>
      </c>
      <c r="Y9" s="22">
        <f t="shared" si="0"/>
        <v>355.11800000000005</v>
      </c>
      <c r="Z9" s="65">
        <f t="shared" si="0"/>
        <v>351.57299999999998</v>
      </c>
      <c r="AA9" s="65">
        <f t="shared" si="0"/>
        <v>369.56399999999996</v>
      </c>
      <c r="AB9" s="65">
        <f t="shared" si="0"/>
        <v>373.15800000000002</v>
      </c>
      <c r="AC9" s="65">
        <f t="shared" si="0"/>
        <v>388.58100000000002</v>
      </c>
      <c r="AD9" s="65">
        <f t="shared" si="0"/>
        <v>399.3</v>
      </c>
      <c r="AE9" s="65">
        <f t="shared" si="0"/>
        <v>412.98200000000003</v>
      </c>
      <c r="AF9" s="65">
        <f t="shared" si="0"/>
        <v>424.97</v>
      </c>
      <c r="AG9" s="23">
        <f t="shared" si="0"/>
        <v>465.58499999999992</v>
      </c>
    </row>
    <row r="10" spans="2:33" x14ac:dyDescent="0.25">
      <c r="B10" s="25" t="s">
        <v>10</v>
      </c>
      <c r="C10" s="26" t="s">
        <v>11</v>
      </c>
      <c r="D10" s="27">
        <v>2</v>
      </c>
      <c r="E10" s="28">
        <v>23.315000000000001</v>
      </c>
      <c r="F10" s="28">
        <v>23.658000000000001</v>
      </c>
      <c r="G10" s="28">
        <v>21.530999999999999</v>
      </c>
      <c r="H10" s="28">
        <v>23.030999999999999</v>
      </c>
      <c r="I10" s="28">
        <v>24.661000000000001</v>
      </c>
      <c r="J10" s="28">
        <v>24.669</v>
      </c>
      <c r="K10" s="28">
        <v>25.587</v>
      </c>
      <c r="L10" s="28">
        <v>23.013999999999999</v>
      </c>
      <c r="M10" s="28">
        <v>25.329000000000001</v>
      </c>
      <c r="N10" s="28">
        <v>20.335000000000001</v>
      </c>
      <c r="O10" s="28">
        <v>21.748000000000001</v>
      </c>
      <c r="P10" s="28">
        <v>29.596</v>
      </c>
      <c r="Q10" s="28">
        <v>28.905999999999999</v>
      </c>
      <c r="R10" s="28">
        <v>28.016999999999999</v>
      </c>
      <c r="S10" s="28">
        <v>23.335999999999999</v>
      </c>
      <c r="T10" s="28">
        <v>22.901</v>
      </c>
      <c r="U10" s="28">
        <v>18.741</v>
      </c>
      <c r="V10" s="28">
        <v>18.056000000000001</v>
      </c>
      <c r="W10" s="28">
        <v>18.224</v>
      </c>
      <c r="X10" s="28">
        <v>17.010999999999999</v>
      </c>
      <c r="Y10" s="28">
        <v>17.260999999999999</v>
      </c>
      <c r="Z10" s="28">
        <v>16.597000000000001</v>
      </c>
      <c r="AA10" s="28">
        <v>15.669</v>
      </c>
      <c r="AB10" s="28">
        <v>15.506</v>
      </c>
      <c r="AC10" s="28">
        <v>15.646000000000001</v>
      </c>
      <c r="AD10" s="28">
        <v>15.468</v>
      </c>
      <c r="AE10" s="28">
        <v>24.148</v>
      </c>
      <c r="AF10" s="28">
        <v>28.902000000000001</v>
      </c>
      <c r="AG10" s="29">
        <v>29.690999999999999</v>
      </c>
    </row>
    <row r="11" spans="2:33" ht="10.5" x14ac:dyDescent="0.25">
      <c r="B11" s="25" t="s">
        <v>12</v>
      </c>
      <c r="C11" s="30" t="s">
        <v>13</v>
      </c>
      <c r="D11" s="27" t="s">
        <v>14</v>
      </c>
      <c r="E11" s="22">
        <f t="shared" ref="E11:AG11" si="1">+E12+E13</f>
        <v>269.98100000000005</v>
      </c>
      <c r="F11" s="22">
        <f t="shared" si="1"/>
        <v>283.346</v>
      </c>
      <c r="G11" s="22">
        <f t="shared" si="1"/>
        <v>271.26499999999999</v>
      </c>
      <c r="H11" s="22">
        <f t="shared" si="1"/>
        <v>318.298</v>
      </c>
      <c r="I11" s="22">
        <f t="shared" si="1"/>
        <v>345.33299999999997</v>
      </c>
      <c r="J11" s="22">
        <f t="shared" si="1"/>
        <v>373.21</v>
      </c>
      <c r="K11" s="22">
        <f t="shared" si="1"/>
        <v>417.84299999999996</v>
      </c>
      <c r="L11" s="22">
        <f t="shared" si="1"/>
        <v>436.74</v>
      </c>
      <c r="M11" s="22">
        <f t="shared" si="1"/>
        <v>504.05399999999997</v>
      </c>
      <c r="N11" s="22">
        <f t="shared" si="1"/>
        <v>532.83699999999999</v>
      </c>
      <c r="O11" s="22">
        <f t="shared" si="1"/>
        <v>523.12900000000002</v>
      </c>
      <c r="P11" s="22">
        <f t="shared" si="1"/>
        <v>531.95100000000002</v>
      </c>
      <c r="Q11" s="22">
        <f t="shared" si="1"/>
        <v>539.43600000000004</v>
      </c>
      <c r="R11" s="22">
        <f t="shared" si="1"/>
        <v>544.66600000000005</v>
      </c>
      <c r="S11" s="22">
        <f t="shared" si="1"/>
        <v>522.125</v>
      </c>
      <c r="T11" s="22">
        <f t="shared" si="1"/>
        <v>529.86500000000001</v>
      </c>
      <c r="U11" s="22">
        <f t="shared" si="1"/>
        <v>439.86200000000002</v>
      </c>
      <c r="V11" s="22">
        <f t="shared" si="1"/>
        <v>372.90900000000005</v>
      </c>
      <c r="W11" s="22">
        <f t="shared" si="1"/>
        <v>390.26799999999997</v>
      </c>
      <c r="X11" s="22">
        <f t="shared" si="1"/>
        <v>374.339</v>
      </c>
      <c r="Y11" s="22">
        <f t="shared" si="1"/>
        <v>337.85700000000003</v>
      </c>
      <c r="Z11" s="22">
        <f t="shared" si="1"/>
        <v>334.976</v>
      </c>
      <c r="AA11" s="22">
        <f t="shared" si="1"/>
        <v>353.89499999999998</v>
      </c>
      <c r="AB11" s="22">
        <f t="shared" si="1"/>
        <v>357.65200000000004</v>
      </c>
      <c r="AC11" s="22">
        <f t="shared" si="1"/>
        <v>372.935</v>
      </c>
      <c r="AD11" s="22">
        <f t="shared" si="1"/>
        <v>383.83199999999999</v>
      </c>
      <c r="AE11" s="22">
        <f t="shared" si="1"/>
        <v>388.834</v>
      </c>
      <c r="AF11" s="22">
        <f t="shared" si="1"/>
        <v>396.06800000000004</v>
      </c>
      <c r="AG11" s="31">
        <f t="shared" si="1"/>
        <v>435.89399999999995</v>
      </c>
    </row>
    <row r="12" spans="2:33" x14ac:dyDescent="0.25">
      <c r="B12" s="25" t="s">
        <v>15</v>
      </c>
      <c r="C12" s="30" t="s">
        <v>16</v>
      </c>
      <c r="D12" s="27">
        <v>4</v>
      </c>
      <c r="E12" s="28">
        <v>0.95799999999999996</v>
      </c>
      <c r="F12" s="28">
        <v>0.88300000000000001</v>
      </c>
      <c r="G12" s="28">
        <v>0.878</v>
      </c>
      <c r="H12" s="28">
        <v>0.90300000000000002</v>
      </c>
      <c r="I12" s="28">
        <v>1.2170000000000001</v>
      </c>
      <c r="J12" s="28">
        <v>1.4470000000000001</v>
      </c>
      <c r="K12" s="28">
        <v>1.508</v>
      </c>
      <c r="L12" s="28">
        <v>1.946</v>
      </c>
      <c r="M12" s="28">
        <v>2.0009999999999999</v>
      </c>
      <c r="N12" s="28">
        <v>2.3809999999999998</v>
      </c>
      <c r="O12" s="28">
        <v>3.0459999999999998</v>
      </c>
      <c r="P12" s="28">
        <v>3.9140000000000001</v>
      </c>
      <c r="Q12" s="28">
        <v>3.806</v>
      </c>
      <c r="R12" s="28">
        <v>7.7389999999999999</v>
      </c>
      <c r="S12" s="28">
        <v>7.32</v>
      </c>
      <c r="T12" s="28">
        <v>8.5649999999999995</v>
      </c>
      <c r="U12" s="28">
        <v>9.9320000000000004</v>
      </c>
      <c r="V12" s="28">
        <v>10.946</v>
      </c>
      <c r="W12" s="28">
        <v>9.2769999999999992</v>
      </c>
      <c r="X12" s="28">
        <v>9.3019999999999996</v>
      </c>
      <c r="Y12" s="28">
        <v>14.353</v>
      </c>
      <c r="Z12" s="28">
        <v>13.315</v>
      </c>
      <c r="AA12" s="28">
        <v>13.976000000000001</v>
      </c>
      <c r="AB12" s="28">
        <v>15.657999999999999</v>
      </c>
      <c r="AC12" s="28">
        <v>15.82</v>
      </c>
      <c r="AD12" s="28">
        <v>10.432</v>
      </c>
      <c r="AE12" s="28">
        <v>11.385999999999999</v>
      </c>
      <c r="AF12" s="28">
        <v>11.569000000000001</v>
      </c>
      <c r="AG12" s="29">
        <v>13.352</v>
      </c>
    </row>
    <row r="13" spans="2:33" x14ac:dyDescent="0.25">
      <c r="B13" s="25" t="s">
        <v>17</v>
      </c>
      <c r="C13" s="30" t="s">
        <v>18</v>
      </c>
      <c r="D13" s="27">
        <v>5</v>
      </c>
      <c r="E13" s="28">
        <v>269.02300000000002</v>
      </c>
      <c r="F13" s="28">
        <v>282.46300000000002</v>
      </c>
      <c r="G13" s="28">
        <v>270.387</v>
      </c>
      <c r="H13" s="28">
        <v>317.39499999999998</v>
      </c>
      <c r="I13" s="28">
        <v>344.11599999999999</v>
      </c>
      <c r="J13" s="28">
        <v>371.76299999999998</v>
      </c>
      <c r="K13" s="28">
        <v>416.33499999999998</v>
      </c>
      <c r="L13" s="28">
        <v>434.79399999999998</v>
      </c>
      <c r="M13" s="28">
        <v>502.053</v>
      </c>
      <c r="N13" s="28">
        <v>530.45600000000002</v>
      </c>
      <c r="O13" s="28">
        <v>520.08299999999997</v>
      </c>
      <c r="P13" s="28">
        <v>528.03700000000003</v>
      </c>
      <c r="Q13" s="28">
        <v>535.63</v>
      </c>
      <c r="R13" s="28">
        <v>536.92700000000002</v>
      </c>
      <c r="S13" s="28">
        <v>514.80499999999995</v>
      </c>
      <c r="T13" s="28">
        <v>521.29999999999995</v>
      </c>
      <c r="U13" s="28">
        <v>429.93</v>
      </c>
      <c r="V13" s="28">
        <v>361.96300000000002</v>
      </c>
      <c r="W13" s="28">
        <v>380.99099999999999</v>
      </c>
      <c r="X13" s="28">
        <v>365.03699999999998</v>
      </c>
      <c r="Y13" s="28">
        <v>323.50400000000002</v>
      </c>
      <c r="Z13" s="28">
        <v>321.661</v>
      </c>
      <c r="AA13" s="28">
        <v>339.91899999999998</v>
      </c>
      <c r="AB13" s="28">
        <v>341.99400000000003</v>
      </c>
      <c r="AC13" s="28">
        <v>357.11500000000001</v>
      </c>
      <c r="AD13" s="28">
        <v>373.4</v>
      </c>
      <c r="AE13" s="28">
        <v>377.44799999999998</v>
      </c>
      <c r="AF13" s="28">
        <v>384.49900000000002</v>
      </c>
      <c r="AG13" s="29">
        <v>422.54199999999997</v>
      </c>
    </row>
    <row r="14" spans="2:33" ht="20" x14ac:dyDescent="0.25">
      <c r="B14" s="32" t="s">
        <v>19</v>
      </c>
      <c r="C14" s="33" t="s">
        <v>20</v>
      </c>
      <c r="D14" s="27" t="s">
        <v>21</v>
      </c>
      <c r="E14" s="22">
        <f t="shared" ref="E14:AG14" si="2">+E10+E12</f>
        <v>24.273</v>
      </c>
      <c r="F14" s="22">
        <f t="shared" si="2"/>
        <v>24.541</v>
      </c>
      <c r="G14" s="22">
        <f t="shared" si="2"/>
        <v>22.408999999999999</v>
      </c>
      <c r="H14" s="22">
        <f t="shared" si="2"/>
        <v>23.933999999999997</v>
      </c>
      <c r="I14" s="22">
        <f t="shared" si="2"/>
        <v>25.878</v>
      </c>
      <c r="J14" s="22">
        <f t="shared" si="2"/>
        <v>26.116</v>
      </c>
      <c r="K14" s="22">
        <f t="shared" si="2"/>
        <v>27.094999999999999</v>
      </c>
      <c r="L14" s="22">
        <f t="shared" si="2"/>
        <v>24.96</v>
      </c>
      <c r="M14" s="22">
        <f t="shared" si="2"/>
        <v>27.330000000000002</v>
      </c>
      <c r="N14" s="22">
        <f t="shared" si="2"/>
        <v>22.716000000000001</v>
      </c>
      <c r="O14" s="22">
        <f t="shared" si="2"/>
        <v>24.794</v>
      </c>
      <c r="P14" s="22">
        <f t="shared" si="2"/>
        <v>33.51</v>
      </c>
      <c r="Q14" s="22">
        <f t="shared" si="2"/>
        <v>32.711999999999996</v>
      </c>
      <c r="R14" s="22">
        <f t="shared" si="2"/>
        <v>35.756</v>
      </c>
      <c r="S14" s="22">
        <f t="shared" si="2"/>
        <v>30.655999999999999</v>
      </c>
      <c r="T14" s="22">
        <f t="shared" si="2"/>
        <v>31.466000000000001</v>
      </c>
      <c r="U14" s="22">
        <f t="shared" si="2"/>
        <v>28.673000000000002</v>
      </c>
      <c r="V14" s="22">
        <f t="shared" si="2"/>
        <v>29.002000000000002</v>
      </c>
      <c r="W14" s="22">
        <f t="shared" si="2"/>
        <v>27.500999999999998</v>
      </c>
      <c r="X14" s="22">
        <f t="shared" si="2"/>
        <v>26.312999999999999</v>
      </c>
      <c r="Y14" s="22">
        <f t="shared" si="2"/>
        <v>31.613999999999997</v>
      </c>
      <c r="Z14" s="22">
        <f t="shared" si="2"/>
        <v>29.911999999999999</v>
      </c>
      <c r="AA14" s="22">
        <f t="shared" si="2"/>
        <v>29.645000000000003</v>
      </c>
      <c r="AB14" s="22">
        <f t="shared" si="2"/>
        <v>31.164000000000001</v>
      </c>
      <c r="AC14" s="22">
        <f t="shared" si="2"/>
        <v>31.466000000000001</v>
      </c>
      <c r="AD14" s="22">
        <f t="shared" si="2"/>
        <v>25.9</v>
      </c>
      <c r="AE14" s="22">
        <f t="shared" si="2"/>
        <v>35.533999999999999</v>
      </c>
      <c r="AF14" s="22">
        <f t="shared" si="2"/>
        <v>40.471000000000004</v>
      </c>
      <c r="AG14" s="31">
        <f t="shared" si="2"/>
        <v>43.042999999999999</v>
      </c>
    </row>
    <row r="15" spans="2:33" x14ac:dyDescent="0.25">
      <c r="B15" s="25" t="s">
        <v>22</v>
      </c>
      <c r="C15" s="30" t="s">
        <v>23</v>
      </c>
      <c r="D15" s="27">
        <v>7</v>
      </c>
      <c r="E15" s="28">
        <v>79.855000000000004</v>
      </c>
      <c r="F15" s="28">
        <v>89.697999999999993</v>
      </c>
      <c r="G15" s="28">
        <v>85.734999999999999</v>
      </c>
      <c r="H15" s="28">
        <v>95.88</v>
      </c>
      <c r="I15" s="28">
        <v>104.139</v>
      </c>
      <c r="J15" s="28">
        <v>117.09399999999999</v>
      </c>
      <c r="K15" s="28">
        <v>117.949</v>
      </c>
      <c r="L15" s="28">
        <v>141.26599999999999</v>
      </c>
      <c r="M15" s="28">
        <v>91.307000000000002</v>
      </c>
      <c r="N15" s="28">
        <v>149.238</v>
      </c>
      <c r="O15" s="28">
        <v>146.018</v>
      </c>
      <c r="P15" s="28">
        <v>146.87700000000001</v>
      </c>
      <c r="Q15" s="28">
        <v>172.804</v>
      </c>
      <c r="R15" s="28">
        <v>173.304</v>
      </c>
      <c r="S15" s="28">
        <v>138.53</v>
      </c>
      <c r="T15" s="28">
        <v>162.35599999999999</v>
      </c>
      <c r="U15" s="28">
        <v>99.322000000000003</v>
      </c>
      <c r="V15" s="28">
        <v>99.209000000000003</v>
      </c>
      <c r="W15" s="28">
        <v>88.697999999999993</v>
      </c>
      <c r="X15" s="28">
        <v>78.399000000000001</v>
      </c>
      <c r="Y15" s="28">
        <v>71.222999999999999</v>
      </c>
      <c r="Z15" s="28">
        <v>64.893000000000001</v>
      </c>
      <c r="AA15" s="28">
        <v>72.783000000000001</v>
      </c>
      <c r="AB15" s="28">
        <v>63.548000000000002</v>
      </c>
      <c r="AC15" s="28">
        <v>65.069000000000003</v>
      </c>
      <c r="AD15" s="28">
        <v>72.540999999999997</v>
      </c>
      <c r="AE15" s="28">
        <v>77.736999999999995</v>
      </c>
      <c r="AF15" s="28">
        <v>75.159000000000006</v>
      </c>
      <c r="AG15" s="29">
        <v>94.731999999999999</v>
      </c>
    </row>
    <row r="16" spans="2:33" ht="10.5" x14ac:dyDescent="0.25">
      <c r="B16" s="32" t="s">
        <v>24</v>
      </c>
      <c r="C16" s="30" t="s">
        <v>25</v>
      </c>
      <c r="D16" s="27" t="s">
        <v>26</v>
      </c>
      <c r="E16" s="22">
        <f t="shared" ref="E16:AG16" si="3">+E9-E15</f>
        <v>213.44100000000003</v>
      </c>
      <c r="F16" s="22">
        <f t="shared" si="3"/>
        <v>217.30600000000004</v>
      </c>
      <c r="G16" s="22">
        <f t="shared" si="3"/>
        <v>207.06099999999998</v>
      </c>
      <c r="H16" s="22">
        <f t="shared" si="3"/>
        <v>245.44900000000001</v>
      </c>
      <c r="I16" s="22">
        <f t="shared" si="3"/>
        <v>265.85499999999996</v>
      </c>
      <c r="J16" s="22">
        <f t="shared" si="3"/>
        <v>280.78499999999997</v>
      </c>
      <c r="K16" s="22">
        <f t="shared" si="3"/>
        <v>325.48099999999994</v>
      </c>
      <c r="L16" s="22">
        <f t="shared" si="3"/>
        <v>318.48800000000006</v>
      </c>
      <c r="M16" s="22">
        <f t="shared" si="3"/>
        <v>438.07599999999991</v>
      </c>
      <c r="N16" s="22">
        <f t="shared" si="3"/>
        <v>403.93400000000003</v>
      </c>
      <c r="O16" s="22">
        <f t="shared" si="3"/>
        <v>398.85900000000004</v>
      </c>
      <c r="P16" s="22">
        <f t="shared" si="3"/>
        <v>414.67</v>
      </c>
      <c r="Q16" s="22">
        <f t="shared" si="3"/>
        <v>395.53800000000001</v>
      </c>
      <c r="R16" s="22">
        <f t="shared" si="3"/>
        <v>399.37900000000013</v>
      </c>
      <c r="S16" s="22">
        <f t="shared" si="3"/>
        <v>406.93100000000004</v>
      </c>
      <c r="T16" s="22">
        <f t="shared" si="3"/>
        <v>390.40999999999997</v>
      </c>
      <c r="U16" s="22">
        <f t="shared" si="3"/>
        <v>359.28100000000001</v>
      </c>
      <c r="V16" s="22">
        <f t="shared" si="3"/>
        <v>291.75600000000003</v>
      </c>
      <c r="W16" s="22">
        <f t="shared" si="3"/>
        <v>319.79399999999998</v>
      </c>
      <c r="X16" s="22">
        <f t="shared" si="3"/>
        <v>312.95100000000002</v>
      </c>
      <c r="Y16" s="22">
        <f t="shared" si="3"/>
        <v>283.89500000000004</v>
      </c>
      <c r="Z16" s="22">
        <f t="shared" si="3"/>
        <v>286.67999999999995</v>
      </c>
      <c r="AA16" s="22">
        <f t="shared" si="3"/>
        <v>296.78099999999995</v>
      </c>
      <c r="AB16" s="22">
        <f t="shared" si="3"/>
        <v>309.61</v>
      </c>
      <c r="AC16" s="22">
        <f t="shared" si="3"/>
        <v>323.512</v>
      </c>
      <c r="AD16" s="22">
        <f t="shared" si="3"/>
        <v>326.75900000000001</v>
      </c>
      <c r="AE16" s="22">
        <f t="shared" si="3"/>
        <v>335.245</v>
      </c>
      <c r="AF16" s="22">
        <f t="shared" si="3"/>
        <v>349.81100000000004</v>
      </c>
      <c r="AG16" s="31">
        <f t="shared" si="3"/>
        <v>370.85299999999995</v>
      </c>
    </row>
    <row r="17" spans="2:33" x14ac:dyDescent="0.25">
      <c r="B17" s="25" t="s">
        <v>27</v>
      </c>
      <c r="C17" s="30" t="s">
        <v>28</v>
      </c>
      <c r="D17" s="27">
        <v>9</v>
      </c>
      <c r="E17" s="28">
        <v>19.22</v>
      </c>
      <c r="F17" s="28">
        <v>20.55</v>
      </c>
      <c r="G17" s="28">
        <v>22.356000000000002</v>
      </c>
      <c r="H17" s="28">
        <v>24.164999999999999</v>
      </c>
      <c r="I17" s="28">
        <v>25.937999999999999</v>
      </c>
      <c r="J17" s="28">
        <v>28.38</v>
      </c>
      <c r="K17" s="28">
        <v>30.350999999999999</v>
      </c>
      <c r="L17" s="28">
        <v>32.340000000000003</v>
      </c>
      <c r="M17" s="28">
        <v>34.100999999999999</v>
      </c>
      <c r="N17" s="28">
        <v>36.811</v>
      </c>
      <c r="O17" s="28">
        <v>39.048000000000002</v>
      </c>
      <c r="P17" s="28">
        <v>41.387</v>
      </c>
      <c r="Q17" s="28">
        <v>43.459000000000003</v>
      </c>
      <c r="R17" s="28">
        <v>45.924999999999997</v>
      </c>
      <c r="S17" s="28">
        <v>46.31</v>
      </c>
      <c r="T17" s="28">
        <v>49.098999999999997</v>
      </c>
      <c r="U17" s="28">
        <v>46.82</v>
      </c>
      <c r="V17" s="28">
        <v>46.01</v>
      </c>
      <c r="W17" s="28">
        <v>42.627000000000002</v>
      </c>
      <c r="X17" s="28">
        <v>41.767000000000003</v>
      </c>
      <c r="Y17" s="28">
        <v>42.046999999999997</v>
      </c>
      <c r="Z17" s="28">
        <v>40.597999999999999</v>
      </c>
      <c r="AA17" s="28">
        <v>41.957000000000001</v>
      </c>
      <c r="AB17" s="28">
        <v>41.963999999999999</v>
      </c>
      <c r="AC17" s="28">
        <v>39.325000000000003</v>
      </c>
      <c r="AD17" s="28">
        <v>40.213999999999999</v>
      </c>
      <c r="AE17" s="28">
        <v>40.567</v>
      </c>
      <c r="AF17" s="28">
        <v>46.145000000000003</v>
      </c>
      <c r="AG17" s="29">
        <v>48.319000000000003</v>
      </c>
    </row>
    <row r="18" spans="2:33" ht="10.5" x14ac:dyDescent="0.25">
      <c r="B18" s="32" t="s">
        <v>29</v>
      </c>
      <c r="C18" s="30" t="s">
        <v>30</v>
      </c>
      <c r="D18" s="27" t="s">
        <v>31</v>
      </c>
      <c r="E18" s="22">
        <f t="shared" ref="E18:AG18" si="4">+E16-E17</f>
        <v>194.22100000000003</v>
      </c>
      <c r="F18" s="22">
        <f t="shared" si="4"/>
        <v>196.75600000000003</v>
      </c>
      <c r="G18" s="22">
        <f t="shared" si="4"/>
        <v>184.70499999999998</v>
      </c>
      <c r="H18" s="22">
        <f t="shared" si="4"/>
        <v>221.28400000000002</v>
      </c>
      <c r="I18" s="22">
        <f t="shared" si="4"/>
        <v>239.91699999999997</v>
      </c>
      <c r="J18" s="22">
        <f t="shared" si="4"/>
        <v>252.40499999999997</v>
      </c>
      <c r="K18" s="22">
        <f t="shared" si="4"/>
        <v>295.12999999999994</v>
      </c>
      <c r="L18" s="22">
        <f t="shared" si="4"/>
        <v>286.14800000000002</v>
      </c>
      <c r="M18" s="22">
        <f t="shared" si="4"/>
        <v>403.97499999999991</v>
      </c>
      <c r="N18" s="22">
        <f t="shared" si="4"/>
        <v>367.12300000000005</v>
      </c>
      <c r="O18" s="22">
        <f t="shared" si="4"/>
        <v>359.81100000000004</v>
      </c>
      <c r="P18" s="22">
        <f t="shared" si="4"/>
        <v>373.28300000000002</v>
      </c>
      <c r="Q18" s="22">
        <f t="shared" si="4"/>
        <v>352.07900000000001</v>
      </c>
      <c r="R18" s="22">
        <f t="shared" si="4"/>
        <v>353.45400000000012</v>
      </c>
      <c r="S18" s="22">
        <f t="shared" si="4"/>
        <v>360.62100000000004</v>
      </c>
      <c r="T18" s="22">
        <f t="shared" si="4"/>
        <v>341.31099999999998</v>
      </c>
      <c r="U18" s="22">
        <f t="shared" si="4"/>
        <v>312.46100000000001</v>
      </c>
      <c r="V18" s="22">
        <f t="shared" si="4"/>
        <v>245.74600000000004</v>
      </c>
      <c r="W18" s="22">
        <f t="shared" si="4"/>
        <v>277.16699999999997</v>
      </c>
      <c r="X18" s="22">
        <f t="shared" si="4"/>
        <v>271.18400000000003</v>
      </c>
      <c r="Y18" s="22">
        <f t="shared" si="4"/>
        <v>241.84800000000004</v>
      </c>
      <c r="Z18" s="22">
        <f t="shared" si="4"/>
        <v>246.08199999999994</v>
      </c>
      <c r="AA18" s="22">
        <f t="shared" si="4"/>
        <v>254.82399999999996</v>
      </c>
      <c r="AB18" s="22">
        <f t="shared" si="4"/>
        <v>267.64600000000002</v>
      </c>
      <c r="AC18" s="22">
        <f t="shared" si="4"/>
        <v>284.18700000000001</v>
      </c>
      <c r="AD18" s="22">
        <f t="shared" si="4"/>
        <v>286.54500000000002</v>
      </c>
      <c r="AE18" s="22">
        <f t="shared" si="4"/>
        <v>294.678</v>
      </c>
      <c r="AF18" s="22">
        <f t="shared" si="4"/>
        <v>303.66600000000005</v>
      </c>
      <c r="AG18" s="31">
        <f t="shared" si="4"/>
        <v>322.53399999999993</v>
      </c>
    </row>
    <row r="19" spans="2:33" x14ac:dyDescent="0.25">
      <c r="B19" s="25" t="s">
        <v>32</v>
      </c>
      <c r="C19" s="30" t="s">
        <v>33</v>
      </c>
      <c r="D19" s="27">
        <v>11</v>
      </c>
      <c r="E19" s="28">
        <v>194.702</v>
      </c>
      <c r="F19" s="28">
        <v>197.44300000000001</v>
      </c>
      <c r="G19" s="28">
        <v>185.405</v>
      </c>
      <c r="H19" s="28">
        <v>222.13800000000001</v>
      </c>
      <c r="I19" s="28">
        <v>240.99</v>
      </c>
      <c r="J19" s="28">
        <v>252.94900000000001</v>
      </c>
      <c r="K19" s="28">
        <v>295.779</v>
      </c>
      <c r="L19" s="28">
        <v>287.24900000000002</v>
      </c>
      <c r="M19" s="28">
        <v>404.93599999999998</v>
      </c>
      <c r="N19" s="28">
        <v>368.13099999999997</v>
      </c>
      <c r="O19" s="28">
        <v>360.86900000000003</v>
      </c>
      <c r="P19" s="28">
        <v>374.31200000000001</v>
      </c>
      <c r="Q19" s="28">
        <v>354.20400000000001</v>
      </c>
      <c r="R19" s="28">
        <v>354.60500000000002</v>
      </c>
      <c r="S19" s="28">
        <v>363.02800000000002</v>
      </c>
      <c r="T19" s="28">
        <v>341.51799999999997</v>
      </c>
      <c r="U19" s="28">
        <v>312.625</v>
      </c>
      <c r="V19" s="28">
        <v>252.511</v>
      </c>
      <c r="W19" s="28">
        <v>277.35399999999998</v>
      </c>
      <c r="X19" s="28">
        <v>271.19799999999998</v>
      </c>
      <c r="Y19" s="28">
        <v>241.90100000000001</v>
      </c>
      <c r="Z19" s="28">
        <v>246.2</v>
      </c>
      <c r="AA19" s="28">
        <v>254.86699999999999</v>
      </c>
      <c r="AB19" s="28">
        <v>267.72899999999998</v>
      </c>
      <c r="AC19" s="28">
        <v>284.19200000000001</v>
      </c>
      <c r="AD19" s="28">
        <v>286.54500000000002</v>
      </c>
      <c r="AE19" s="28">
        <v>294.678</v>
      </c>
      <c r="AF19" s="28">
        <v>303.666</v>
      </c>
      <c r="AG19" s="29">
        <v>322.53399999999999</v>
      </c>
    </row>
    <row r="20" spans="2:33" s="28" customFormat="1" x14ac:dyDescent="0.25">
      <c r="B20" s="34" t="s">
        <v>34</v>
      </c>
      <c r="C20" s="35" t="s">
        <v>35</v>
      </c>
      <c r="D20" s="36">
        <v>12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9">
        <v>0</v>
      </c>
    </row>
    <row r="21" spans="2:33" s="28" customFormat="1" x14ac:dyDescent="0.25">
      <c r="B21" s="34" t="s">
        <v>36</v>
      </c>
      <c r="C21" s="35" t="s">
        <v>37</v>
      </c>
      <c r="D21" s="36">
        <v>13</v>
      </c>
      <c r="E21" s="28">
        <v>0.48099999999999998</v>
      </c>
      <c r="F21" s="28">
        <v>0.68700000000000006</v>
      </c>
      <c r="G21" s="28">
        <v>0.7</v>
      </c>
      <c r="H21" s="28">
        <v>0.85399999999999998</v>
      </c>
      <c r="I21" s="28">
        <v>1.073</v>
      </c>
      <c r="J21" s="28">
        <v>0.54400000000000004</v>
      </c>
      <c r="K21" s="28">
        <v>0.64900000000000002</v>
      </c>
      <c r="L21" s="28">
        <v>1.101</v>
      </c>
      <c r="M21" s="28">
        <v>0.96099999999999997</v>
      </c>
      <c r="N21" s="28">
        <v>1.008</v>
      </c>
      <c r="O21" s="28">
        <v>1.0580000000000001</v>
      </c>
      <c r="P21" s="28">
        <v>1.0289999999999999</v>
      </c>
      <c r="Q21" s="28">
        <v>2.125</v>
      </c>
      <c r="R21" s="28">
        <v>1.151</v>
      </c>
      <c r="S21" s="28">
        <v>2.407</v>
      </c>
      <c r="T21" s="28">
        <v>0.20699999999999999</v>
      </c>
      <c r="U21" s="28">
        <v>0.16400000000000001</v>
      </c>
      <c r="V21" s="28">
        <v>6.7649999999999997</v>
      </c>
      <c r="W21" s="28">
        <v>0.187</v>
      </c>
      <c r="X21" s="28">
        <v>1.4E-2</v>
      </c>
      <c r="Y21" s="28">
        <v>5.2999999999999999E-2</v>
      </c>
      <c r="Z21" s="28">
        <v>0.11799999999999999</v>
      </c>
      <c r="AA21" s="28">
        <v>4.2999999999999997E-2</v>
      </c>
      <c r="AB21" s="28">
        <v>8.3000000000000004E-2</v>
      </c>
      <c r="AC21" s="28">
        <v>5.0000000000000001E-3</v>
      </c>
      <c r="AD21" s="28">
        <v>0</v>
      </c>
      <c r="AE21" s="28">
        <v>0</v>
      </c>
      <c r="AF21" s="28">
        <v>0</v>
      </c>
      <c r="AG21" s="29">
        <v>0</v>
      </c>
    </row>
    <row r="22" spans="2:33" s="28" customFormat="1" ht="10.5" x14ac:dyDescent="0.25">
      <c r="B22" s="37" t="s">
        <v>38</v>
      </c>
      <c r="C22" s="35" t="s">
        <v>39</v>
      </c>
      <c r="D22" s="36" t="s">
        <v>40</v>
      </c>
      <c r="E22" s="22">
        <f t="shared" ref="E22:AG22" si="5">ROUND(E18-E19-E20+E21,3)</f>
        <v>0</v>
      </c>
      <c r="F22" s="22">
        <f t="shared" si="5"/>
        <v>0</v>
      </c>
      <c r="G22" s="22">
        <f t="shared" si="5"/>
        <v>0</v>
      </c>
      <c r="H22" s="22">
        <f t="shared" si="5"/>
        <v>0</v>
      </c>
      <c r="I22" s="22">
        <f t="shared" si="5"/>
        <v>0</v>
      </c>
      <c r="J22" s="22">
        <f t="shared" si="5"/>
        <v>0</v>
      </c>
      <c r="K22" s="22">
        <f t="shared" si="5"/>
        <v>0</v>
      </c>
      <c r="L22" s="22">
        <f t="shared" si="5"/>
        <v>0</v>
      </c>
      <c r="M22" s="22">
        <f t="shared" si="5"/>
        <v>0</v>
      </c>
      <c r="N22" s="22">
        <f t="shared" si="5"/>
        <v>0</v>
      </c>
      <c r="O22" s="22">
        <f t="shared" si="5"/>
        <v>0</v>
      </c>
      <c r="P22" s="22">
        <f t="shared" si="5"/>
        <v>0</v>
      </c>
      <c r="Q22" s="22">
        <f t="shared" si="5"/>
        <v>0</v>
      </c>
      <c r="R22" s="22">
        <f t="shared" si="5"/>
        <v>0</v>
      </c>
      <c r="S22" s="22">
        <f t="shared" si="5"/>
        <v>0</v>
      </c>
      <c r="T22" s="22">
        <f t="shared" si="5"/>
        <v>0</v>
      </c>
      <c r="U22" s="22">
        <f t="shared" si="5"/>
        <v>0</v>
      </c>
      <c r="V22" s="22">
        <f t="shared" si="5"/>
        <v>0</v>
      </c>
      <c r="W22" s="22">
        <f t="shared" si="5"/>
        <v>0</v>
      </c>
      <c r="X22" s="22">
        <f t="shared" si="5"/>
        <v>0</v>
      </c>
      <c r="Y22" s="22">
        <f t="shared" si="5"/>
        <v>0</v>
      </c>
      <c r="Z22" s="22">
        <f t="shared" si="5"/>
        <v>0</v>
      </c>
      <c r="AA22" s="22">
        <f t="shared" si="5"/>
        <v>0</v>
      </c>
      <c r="AB22" s="22">
        <f t="shared" si="5"/>
        <v>0</v>
      </c>
      <c r="AC22" s="22">
        <f t="shared" si="5"/>
        <v>0</v>
      </c>
      <c r="AD22" s="22">
        <f t="shared" si="5"/>
        <v>0</v>
      </c>
      <c r="AE22" s="22">
        <f t="shared" si="5"/>
        <v>0</v>
      </c>
      <c r="AF22" s="22">
        <f t="shared" si="5"/>
        <v>0</v>
      </c>
      <c r="AG22" s="31">
        <f t="shared" si="5"/>
        <v>0</v>
      </c>
    </row>
    <row r="23" spans="2:33" s="28" customFormat="1" x14ac:dyDescent="0.25">
      <c r="B23" s="34" t="s">
        <v>41</v>
      </c>
      <c r="C23" s="38" t="s">
        <v>42</v>
      </c>
      <c r="D23" s="36">
        <v>15</v>
      </c>
      <c r="E23" s="28">
        <v>59.36</v>
      </c>
      <c r="F23" s="28">
        <v>69.040999999999997</v>
      </c>
      <c r="G23" s="28">
        <v>76.706999999999994</v>
      </c>
      <c r="H23" s="28">
        <v>71.372</v>
      </c>
      <c r="I23" s="28">
        <v>76.881</v>
      </c>
      <c r="J23" s="28">
        <v>80.802000000000007</v>
      </c>
      <c r="K23" s="28">
        <v>63.478000000000002</v>
      </c>
      <c r="L23" s="28">
        <v>79.111000000000004</v>
      </c>
      <c r="M23" s="28">
        <v>94.727999999999994</v>
      </c>
      <c r="N23" s="28">
        <v>121.053</v>
      </c>
      <c r="O23" s="28">
        <v>231.33099999999999</v>
      </c>
      <c r="P23" s="28">
        <v>188.91399999999999</v>
      </c>
      <c r="Q23" s="28">
        <v>184.88200000000001</v>
      </c>
      <c r="R23" s="28">
        <v>161.142</v>
      </c>
      <c r="S23" s="28">
        <v>161.47399999999999</v>
      </c>
      <c r="T23" s="28">
        <v>142.84100000000001</v>
      </c>
      <c r="U23" s="28">
        <v>163.6</v>
      </c>
      <c r="V23" s="28">
        <v>171.065</v>
      </c>
      <c r="W23" s="28">
        <v>177.369</v>
      </c>
      <c r="X23" s="28">
        <v>174.06899999999999</v>
      </c>
      <c r="Y23" s="28">
        <v>184.482</v>
      </c>
      <c r="Z23" s="28">
        <v>218.93899999999999</v>
      </c>
      <c r="AA23" s="28">
        <v>240.48599999999999</v>
      </c>
      <c r="AB23" s="28">
        <v>241.548</v>
      </c>
      <c r="AC23" s="28">
        <v>247.17099999999999</v>
      </c>
      <c r="AD23" s="28">
        <v>203.94300000000001</v>
      </c>
      <c r="AE23" s="28">
        <v>212.251</v>
      </c>
      <c r="AF23" s="28">
        <v>230.202</v>
      </c>
      <c r="AG23" s="29">
        <v>235.00899999999999</v>
      </c>
    </row>
    <row r="24" spans="2:33" s="28" customFormat="1" x14ac:dyDescent="0.25">
      <c r="B24" s="34" t="s">
        <v>43</v>
      </c>
      <c r="C24" s="38" t="s">
        <v>44</v>
      </c>
      <c r="D24" s="36">
        <v>16</v>
      </c>
      <c r="E24" s="28">
        <v>65.926000000000002</v>
      </c>
      <c r="F24" s="28">
        <v>91.346999999999994</v>
      </c>
      <c r="G24" s="28">
        <v>94.361000000000004</v>
      </c>
      <c r="H24" s="28">
        <v>78.701999999999998</v>
      </c>
      <c r="I24" s="28">
        <v>58.456000000000003</v>
      </c>
      <c r="J24" s="28">
        <v>80.006</v>
      </c>
      <c r="K24" s="28">
        <v>75.578999999999994</v>
      </c>
      <c r="L24" s="28">
        <v>217.88900000000001</v>
      </c>
      <c r="M24" s="28">
        <v>262.52499999999998</v>
      </c>
      <c r="N24" s="28">
        <v>262.17099999999999</v>
      </c>
      <c r="O24" s="28">
        <v>275.25099999999998</v>
      </c>
      <c r="P24" s="28">
        <v>306.95600000000002</v>
      </c>
      <c r="Q24" s="28">
        <v>393.37599999999998</v>
      </c>
      <c r="R24" s="28">
        <v>471.08699999999999</v>
      </c>
      <c r="S24" s="28">
        <v>383.91300000000001</v>
      </c>
      <c r="T24" s="28">
        <v>421.68</v>
      </c>
      <c r="U24" s="28">
        <v>454.83</v>
      </c>
      <c r="V24" s="28">
        <v>424.96899999999999</v>
      </c>
      <c r="W24" s="28">
        <v>358.12200000000001</v>
      </c>
      <c r="X24" s="28">
        <v>350.63900000000001</v>
      </c>
      <c r="Y24" s="28">
        <v>408.33600000000001</v>
      </c>
      <c r="Z24" s="28">
        <v>467.13900000000001</v>
      </c>
      <c r="AA24" s="28">
        <v>502.80399999999997</v>
      </c>
      <c r="AB24" s="28">
        <v>534.11</v>
      </c>
      <c r="AC24" s="28">
        <v>560.14400000000001</v>
      </c>
      <c r="AD24" s="28">
        <v>525.39599999999996</v>
      </c>
      <c r="AE24" s="28">
        <v>558.16300000000001</v>
      </c>
      <c r="AF24" s="28">
        <v>595.29399999999998</v>
      </c>
      <c r="AG24" s="29">
        <v>665.22799999999995</v>
      </c>
    </row>
    <row r="25" spans="2:33" s="28" customFormat="1" x14ac:dyDescent="0.25">
      <c r="B25" s="34" t="s">
        <v>45</v>
      </c>
      <c r="C25" s="35" t="s">
        <v>46</v>
      </c>
      <c r="D25" s="36">
        <v>17</v>
      </c>
      <c r="E25" s="28">
        <v>63.127000000000002</v>
      </c>
      <c r="F25" s="28">
        <v>66.070999999999998</v>
      </c>
      <c r="G25" s="28">
        <v>122.339</v>
      </c>
      <c r="H25" s="28">
        <v>124.379</v>
      </c>
      <c r="I25" s="28">
        <v>159.232</v>
      </c>
      <c r="J25" s="28">
        <v>125.005</v>
      </c>
      <c r="K25" s="28">
        <v>106.627</v>
      </c>
      <c r="L25" s="28">
        <v>138.03700000000001</v>
      </c>
      <c r="M25" s="28">
        <v>199.215</v>
      </c>
      <c r="N25" s="28">
        <v>102.08499999999999</v>
      </c>
      <c r="O25" s="28">
        <v>156.066</v>
      </c>
      <c r="P25" s="28">
        <v>175.87899999999999</v>
      </c>
      <c r="Q25" s="28">
        <v>116.27</v>
      </c>
      <c r="R25" s="28">
        <v>82</v>
      </c>
      <c r="S25" s="28">
        <v>183.08600000000001</v>
      </c>
      <c r="T25" s="28">
        <v>238.11500000000001</v>
      </c>
      <c r="U25" s="28">
        <v>233.45599999999999</v>
      </c>
      <c r="V25" s="28">
        <v>168.74799999999999</v>
      </c>
      <c r="W25" s="28">
        <v>155.22300000000001</v>
      </c>
      <c r="X25" s="28">
        <v>123.02</v>
      </c>
      <c r="Y25" s="28">
        <v>75.884</v>
      </c>
      <c r="Z25" s="28">
        <v>92.608000000000004</v>
      </c>
      <c r="AA25" s="28">
        <v>80.882000000000005</v>
      </c>
      <c r="AB25" s="28">
        <v>99.551000000000002</v>
      </c>
      <c r="AC25" s="28">
        <v>110.628</v>
      </c>
      <c r="AD25" s="28">
        <v>1475.9860000000001</v>
      </c>
      <c r="AE25" s="28">
        <v>1315.924</v>
      </c>
      <c r="AF25" s="28">
        <v>208.727</v>
      </c>
      <c r="AG25" s="29">
        <v>142.11199999999999</v>
      </c>
    </row>
    <row r="26" spans="2:33" s="28" customFormat="1" ht="12" x14ac:dyDescent="0.25">
      <c r="B26" s="34" t="s">
        <v>43</v>
      </c>
      <c r="C26" s="35" t="s">
        <v>47</v>
      </c>
      <c r="D26" s="36" t="s">
        <v>48</v>
      </c>
      <c r="E26" s="22">
        <f>+E30+E31</f>
        <v>10.481999999999999</v>
      </c>
      <c r="F26" s="22">
        <f t="shared" ref="F26:AG26" si="6">+F30+F31</f>
        <v>73.983999999999995</v>
      </c>
      <c r="G26" s="22">
        <f t="shared" si="6"/>
        <v>0</v>
      </c>
      <c r="H26" s="22">
        <f t="shared" si="6"/>
        <v>8.3000000000000004E-2</v>
      </c>
      <c r="I26" s="22">
        <f t="shared" si="6"/>
        <v>0.03</v>
      </c>
      <c r="J26" s="22">
        <f t="shared" si="6"/>
        <v>0</v>
      </c>
      <c r="K26" s="22">
        <f t="shared" si="6"/>
        <v>2.552</v>
      </c>
      <c r="L26" s="22">
        <f t="shared" si="6"/>
        <v>3.0640000000000001</v>
      </c>
      <c r="M26" s="22">
        <f t="shared" si="6"/>
        <v>3.0950000000000002</v>
      </c>
      <c r="N26" s="22">
        <f t="shared" si="6"/>
        <v>3.0000000000000001E-3</v>
      </c>
      <c r="O26" s="22">
        <f t="shared" si="6"/>
        <v>3.536</v>
      </c>
      <c r="P26" s="22">
        <f t="shared" si="6"/>
        <v>2E-3</v>
      </c>
      <c r="Q26" s="22">
        <f t="shared" si="6"/>
        <v>0.126</v>
      </c>
      <c r="R26" s="22">
        <f t="shared" si="6"/>
        <v>8.2000000000000003E-2</v>
      </c>
      <c r="S26" s="22">
        <f t="shared" si="6"/>
        <v>0.06</v>
      </c>
      <c r="T26" s="22">
        <f t="shared" si="6"/>
        <v>2.5000000000000001E-2</v>
      </c>
      <c r="U26" s="22">
        <f t="shared" si="6"/>
        <v>6.0000000000000001E-3</v>
      </c>
      <c r="V26" s="22">
        <f t="shared" si="6"/>
        <v>2.1000000000000001E-2</v>
      </c>
      <c r="W26" s="22">
        <f t="shared" si="6"/>
        <v>1.0999999999999999E-2</v>
      </c>
      <c r="X26" s="22">
        <f t="shared" si="6"/>
        <v>1.9E-2</v>
      </c>
      <c r="Y26" s="22">
        <f t="shared" si="6"/>
        <v>0</v>
      </c>
      <c r="Z26" s="22">
        <f t="shared" si="6"/>
        <v>0</v>
      </c>
      <c r="AA26" s="22">
        <f t="shared" si="6"/>
        <v>0</v>
      </c>
      <c r="AB26" s="22">
        <f t="shared" si="6"/>
        <v>0</v>
      </c>
      <c r="AC26" s="22">
        <f t="shared" si="6"/>
        <v>0</v>
      </c>
      <c r="AD26" s="22">
        <f t="shared" si="6"/>
        <v>0</v>
      </c>
      <c r="AE26" s="22">
        <f t="shared" si="6"/>
        <v>0</v>
      </c>
      <c r="AF26" s="22">
        <f t="shared" si="6"/>
        <v>0</v>
      </c>
      <c r="AG26" s="31">
        <f t="shared" si="6"/>
        <v>0</v>
      </c>
    </row>
    <row r="27" spans="2:33" s="44" customFormat="1" x14ac:dyDescent="0.25">
      <c r="B27" s="39" t="s">
        <v>43</v>
      </c>
      <c r="C27" s="40" t="s">
        <v>134</v>
      </c>
      <c r="D27" s="42"/>
      <c r="E27" s="42">
        <v>1.7310000000000001</v>
      </c>
      <c r="F27" s="42">
        <v>71.009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2E-3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  <c r="AG27" s="43">
        <v>0</v>
      </c>
    </row>
    <row r="28" spans="2:33" s="44" customFormat="1" x14ac:dyDescent="0.25">
      <c r="B28" s="39" t="s">
        <v>43</v>
      </c>
      <c r="C28" s="40" t="s">
        <v>135</v>
      </c>
      <c r="D28" s="41"/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3">
        <v>0</v>
      </c>
    </row>
    <row r="29" spans="2:33" s="44" customFormat="1" ht="11.5" x14ac:dyDescent="0.25">
      <c r="B29" s="39" t="s">
        <v>43</v>
      </c>
      <c r="C29" s="40" t="s">
        <v>52</v>
      </c>
      <c r="D29" s="41"/>
      <c r="E29" s="42" t="s">
        <v>50</v>
      </c>
      <c r="F29" s="42" t="s">
        <v>50</v>
      </c>
      <c r="G29" s="42" t="s">
        <v>50</v>
      </c>
      <c r="H29" s="42" t="s">
        <v>50</v>
      </c>
      <c r="I29" s="42" t="s">
        <v>50</v>
      </c>
      <c r="J29" s="42" t="s">
        <v>50</v>
      </c>
      <c r="K29" s="42" t="s">
        <v>50</v>
      </c>
      <c r="L29" s="42" t="s">
        <v>50</v>
      </c>
      <c r="M29" s="42" t="s">
        <v>50</v>
      </c>
      <c r="N29" s="42" t="s">
        <v>50</v>
      </c>
      <c r="O29" s="42" t="s">
        <v>50</v>
      </c>
      <c r="P29" s="42" t="s">
        <v>50</v>
      </c>
      <c r="Q29" s="42" t="s">
        <v>50</v>
      </c>
      <c r="R29" s="42" t="s">
        <v>50</v>
      </c>
      <c r="S29" s="42" t="s">
        <v>50</v>
      </c>
      <c r="T29" s="42" t="s">
        <v>50</v>
      </c>
      <c r="U29" s="42" t="s">
        <v>50</v>
      </c>
      <c r="V29" s="42" t="s">
        <v>50</v>
      </c>
      <c r="W29" s="42" t="s">
        <v>50</v>
      </c>
      <c r="X29" s="42" t="s">
        <v>50</v>
      </c>
      <c r="Y29" s="42" t="s">
        <v>50</v>
      </c>
      <c r="Z29" s="42" t="s">
        <v>50</v>
      </c>
      <c r="AA29" s="42" t="s">
        <v>50</v>
      </c>
      <c r="AB29" s="42" t="s">
        <v>50</v>
      </c>
      <c r="AC29" s="42" t="s">
        <v>50</v>
      </c>
      <c r="AD29" s="42" t="s">
        <v>50</v>
      </c>
      <c r="AE29" s="42" t="s">
        <v>50</v>
      </c>
      <c r="AF29" s="42" t="s">
        <v>50</v>
      </c>
      <c r="AG29" s="43" t="s">
        <v>50</v>
      </c>
    </row>
    <row r="30" spans="2:33" s="28" customFormat="1" ht="12" x14ac:dyDescent="0.25">
      <c r="B30" s="37" t="s">
        <v>53</v>
      </c>
      <c r="C30" s="35" t="s">
        <v>54</v>
      </c>
      <c r="D30" s="36">
        <v>19</v>
      </c>
      <c r="E30" s="46">
        <v>10.481999999999999</v>
      </c>
      <c r="F30" s="28">
        <v>73.983999999999995</v>
      </c>
      <c r="G30" s="28">
        <v>0</v>
      </c>
      <c r="H30" s="28">
        <v>8.3000000000000004E-2</v>
      </c>
      <c r="I30" s="28">
        <v>0.03</v>
      </c>
      <c r="J30" s="28">
        <v>0</v>
      </c>
      <c r="K30" s="28">
        <v>2.552</v>
      </c>
      <c r="L30" s="28">
        <v>3.0640000000000001</v>
      </c>
      <c r="M30" s="28">
        <v>3.0950000000000002</v>
      </c>
      <c r="N30" s="28">
        <v>3.0000000000000001E-3</v>
      </c>
      <c r="O30" s="28">
        <v>3.536</v>
      </c>
      <c r="P30" s="28">
        <v>2E-3</v>
      </c>
      <c r="Q30" s="28">
        <v>0.126</v>
      </c>
      <c r="R30" s="28">
        <v>8.2000000000000003E-2</v>
      </c>
      <c r="S30" s="28">
        <v>0.06</v>
      </c>
      <c r="T30" s="28">
        <v>2.5000000000000001E-2</v>
      </c>
      <c r="U30" s="28">
        <v>6.0000000000000001E-3</v>
      </c>
      <c r="V30" s="28">
        <v>2.1000000000000001E-2</v>
      </c>
      <c r="W30" s="28">
        <v>1.0999999999999999E-2</v>
      </c>
      <c r="X30" s="28">
        <v>1.9E-2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9">
        <v>0</v>
      </c>
    </row>
    <row r="31" spans="2:33" s="28" customFormat="1" ht="12" x14ac:dyDescent="0.25">
      <c r="B31" s="37" t="s">
        <v>55</v>
      </c>
      <c r="C31" s="35" t="s">
        <v>56</v>
      </c>
      <c r="D31" s="36">
        <v>20</v>
      </c>
      <c r="E31" s="46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9">
        <v>0</v>
      </c>
    </row>
    <row r="32" spans="2:33" s="28" customFormat="1" ht="10.5" x14ac:dyDescent="0.25">
      <c r="B32" s="37" t="s">
        <v>57</v>
      </c>
      <c r="C32" s="35" t="s">
        <v>58</v>
      </c>
      <c r="D32" s="36" t="s">
        <v>59</v>
      </c>
      <c r="E32" s="22">
        <f t="shared" ref="E32:AG32" si="7">+E22+E23+E24-E25-E26</f>
        <v>51.677</v>
      </c>
      <c r="F32" s="22">
        <f t="shared" si="7"/>
        <v>20.332999999999984</v>
      </c>
      <c r="G32" s="22">
        <f t="shared" si="7"/>
        <v>48.728999999999985</v>
      </c>
      <c r="H32" s="22">
        <f t="shared" si="7"/>
        <v>25.612000000000009</v>
      </c>
      <c r="I32" s="22">
        <f t="shared" si="7"/>
        <v>-23.925000000000011</v>
      </c>
      <c r="J32" s="22">
        <f t="shared" si="7"/>
        <v>35.802999999999997</v>
      </c>
      <c r="K32" s="22">
        <f t="shared" si="7"/>
        <v>29.877999999999993</v>
      </c>
      <c r="L32" s="22">
        <f t="shared" si="7"/>
        <v>155.899</v>
      </c>
      <c r="M32" s="22">
        <f t="shared" si="7"/>
        <v>154.94299999999998</v>
      </c>
      <c r="N32" s="22">
        <f t="shared" si="7"/>
        <v>281.13600000000002</v>
      </c>
      <c r="O32" s="22">
        <f t="shared" si="7"/>
        <v>346.97999999999996</v>
      </c>
      <c r="P32" s="22">
        <f t="shared" si="7"/>
        <v>319.98899999999998</v>
      </c>
      <c r="Q32" s="22">
        <f t="shared" si="7"/>
        <v>461.86200000000008</v>
      </c>
      <c r="R32" s="22">
        <f t="shared" si="7"/>
        <v>550.14700000000005</v>
      </c>
      <c r="S32" s="22">
        <f t="shared" si="7"/>
        <v>362.24099999999993</v>
      </c>
      <c r="T32" s="22">
        <f t="shared" si="7"/>
        <v>326.38099999999997</v>
      </c>
      <c r="U32" s="22">
        <f t="shared" si="7"/>
        <v>384.96799999999996</v>
      </c>
      <c r="V32" s="22">
        <f t="shared" si="7"/>
        <v>427.26499999999999</v>
      </c>
      <c r="W32" s="22">
        <f t="shared" si="7"/>
        <v>380.25699999999995</v>
      </c>
      <c r="X32" s="22">
        <f t="shared" si="7"/>
        <v>401.66899999999998</v>
      </c>
      <c r="Y32" s="22">
        <f t="shared" si="7"/>
        <v>516.93399999999997</v>
      </c>
      <c r="Z32" s="22">
        <f t="shared" si="7"/>
        <v>593.47</v>
      </c>
      <c r="AA32" s="22">
        <f t="shared" si="7"/>
        <v>662.4079999999999</v>
      </c>
      <c r="AB32" s="22">
        <f t="shared" si="7"/>
        <v>676.10699999999997</v>
      </c>
      <c r="AC32" s="22">
        <f t="shared" si="7"/>
        <v>696.68700000000001</v>
      </c>
      <c r="AD32" s="22">
        <f t="shared" si="7"/>
        <v>-746.64700000000016</v>
      </c>
      <c r="AE32" s="22">
        <f t="shared" si="7"/>
        <v>-545.51</v>
      </c>
      <c r="AF32" s="22">
        <f t="shared" si="7"/>
        <v>616.76900000000001</v>
      </c>
      <c r="AG32" s="31">
        <f t="shared" si="7"/>
        <v>758.125</v>
      </c>
    </row>
    <row r="33" spans="2:33" s="28" customFormat="1" x14ac:dyDescent="0.25">
      <c r="B33" s="34" t="s">
        <v>60</v>
      </c>
      <c r="C33" s="35" t="s">
        <v>61</v>
      </c>
      <c r="D33" s="36">
        <v>22</v>
      </c>
      <c r="E33" s="46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G33" s="29">
        <v>0</v>
      </c>
    </row>
    <row r="34" spans="2:33" s="28" customFormat="1" ht="10.5" x14ac:dyDescent="0.25">
      <c r="B34" s="34" t="s">
        <v>62</v>
      </c>
      <c r="C34" s="35" t="s">
        <v>63</v>
      </c>
      <c r="D34" s="36" t="s">
        <v>64</v>
      </c>
      <c r="E34" s="22">
        <f t="shared" ref="E34:AG34" si="8">+E35+E36+E37</f>
        <v>5270.076</v>
      </c>
      <c r="F34" s="22">
        <f t="shared" si="8"/>
        <v>5760.0709999999999</v>
      </c>
      <c r="G34" s="22">
        <f t="shared" si="8"/>
        <v>6423.2659999999996</v>
      </c>
      <c r="H34" s="22">
        <f t="shared" si="8"/>
        <v>7487.9279999999999</v>
      </c>
      <c r="I34" s="22">
        <f t="shared" si="8"/>
        <v>8082.7260000000006</v>
      </c>
      <c r="J34" s="22">
        <f t="shared" si="8"/>
        <v>8844.9140000000007</v>
      </c>
      <c r="K34" s="22">
        <f t="shared" si="8"/>
        <v>9641.5450000000001</v>
      </c>
      <c r="L34" s="22">
        <f t="shared" si="8"/>
        <v>10149.938</v>
      </c>
      <c r="M34" s="22">
        <f t="shared" si="8"/>
        <v>10245.022999999999</v>
      </c>
      <c r="N34" s="22">
        <f t="shared" si="8"/>
        <v>10508.782999999999</v>
      </c>
      <c r="O34" s="22">
        <f t="shared" si="8"/>
        <v>11136.151</v>
      </c>
      <c r="P34" s="22">
        <f t="shared" si="8"/>
        <v>11701.755000000001</v>
      </c>
      <c r="Q34" s="22">
        <f t="shared" si="8"/>
        <v>12468.546999999999</v>
      </c>
      <c r="R34" s="22">
        <f t="shared" si="8"/>
        <v>13100.635999999999</v>
      </c>
      <c r="S34" s="22">
        <f t="shared" si="8"/>
        <v>13212.043999999998</v>
      </c>
      <c r="T34" s="22">
        <f t="shared" si="8"/>
        <v>13570.752</v>
      </c>
      <c r="U34" s="22">
        <f t="shared" si="8"/>
        <v>13782.69</v>
      </c>
      <c r="V34" s="22">
        <f t="shared" si="8"/>
        <v>13081.317999999999</v>
      </c>
      <c r="W34" s="22">
        <f t="shared" si="8"/>
        <v>13287.416000000001</v>
      </c>
      <c r="X34" s="22">
        <f t="shared" si="8"/>
        <v>13546.403999999999</v>
      </c>
      <c r="Y34" s="22">
        <f t="shared" si="8"/>
        <v>14131.050999999999</v>
      </c>
      <c r="Z34" s="22">
        <f t="shared" si="8"/>
        <v>14841.064</v>
      </c>
      <c r="AA34" s="22">
        <f t="shared" si="8"/>
        <v>15883.271999999997</v>
      </c>
      <c r="AB34" s="22">
        <f t="shared" si="8"/>
        <v>17049.069000000003</v>
      </c>
      <c r="AC34" s="22">
        <f t="shared" si="8"/>
        <v>18532.577999999998</v>
      </c>
      <c r="AD34" s="22">
        <f t="shared" si="8"/>
        <v>18844.001</v>
      </c>
      <c r="AE34" s="22">
        <f t="shared" si="8"/>
        <v>20273.61</v>
      </c>
      <c r="AF34" s="22">
        <f t="shared" si="8"/>
        <v>22563.084999999999</v>
      </c>
      <c r="AG34" s="31">
        <f t="shared" si="8"/>
        <v>25370.249</v>
      </c>
    </row>
    <row r="35" spans="2:33" s="28" customFormat="1" x14ac:dyDescent="0.25">
      <c r="B35" s="37" t="s">
        <v>65</v>
      </c>
      <c r="C35" s="38" t="s">
        <v>66</v>
      </c>
      <c r="D35" s="36">
        <v>24</v>
      </c>
      <c r="E35" s="46">
        <v>3167.143</v>
      </c>
      <c r="F35" s="28">
        <v>3551.549</v>
      </c>
      <c r="G35" s="28">
        <v>3947.5590000000002</v>
      </c>
      <c r="H35" s="28">
        <v>4831.7290000000003</v>
      </c>
      <c r="I35" s="28">
        <v>5213.3050000000003</v>
      </c>
      <c r="J35" s="28">
        <v>5696.4610000000002</v>
      </c>
      <c r="K35" s="28">
        <v>6170.6350000000002</v>
      </c>
      <c r="L35" s="28">
        <v>6531.8850000000002</v>
      </c>
      <c r="M35" s="28">
        <v>6081.0469999999996</v>
      </c>
      <c r="N35" s="28">
        <v>6668.3860000000004</v>
      </c>
      <c r="O35" s="28">
        <v>7080.0069999999996</v>
      </c>
      <c r="P35" s="28">
        <v>7046.8720000000003</v>
      </c>
      <c r="Q35" s="28">
        <v>7824.2579999999998</v>
      </c>
      <c r="R35" s="28">
        <v>8058.4719999999998</v>
      </c>
      <c r="S35" s="28">
        <v>8143.0069999999996</v>
      </c>
      <c r="T35" s="28">
        <v>8525.991</v>
      </c>
      <c r="U35" s="28">
        <v>8763.9660000000003</v>
      </c>
      <c r="V35" s="28">
        <v>8313.9279999999999</v>
      </c>
      <c r="W35" s="28">
        <v>8516.6579999999994</v>
      </c>
      <c r="X35" s="28">
        <v>8563.3209999999999</v>
      </c>
      <c r="Y35" s="28">
        <v>8992.9519999999993</v>
      </c>
      <c r="Z35" s="28">
        <v>9474.27</v>
      </c>
      <c r="AA35" s="28">
        <v>10140.049999999999</v>
      </c>
      <c r="AB35" s="28">
        <v>11250.984</v>
      </c>
      <c r="AC35" s="28">
        <v>12263.678</v>
      </c>
      <c r="AD35" s="28">
        <v>12484.069</v>
      </c>
      <c r="AE35" s="28">
        <v>13318.581</v>
      </c>
      <c r="AF35" s="28">
        <v>14880.77</v>
      </c>
      <c r="AG35" s="29">
        <v>16985.072</v>
      </c>
    </row>
    <row r="36" spans="2:33" s="28" customFormat="1" x14ac:dyDescent="0.25">
      <c r="B36" s="37" t="s">
        <v>67</v>
      </c>
      <c r="C36" s="38" t="s">
        <v>68</v>
      </c>
      <c r="D36" s="36">
        <v>25</v>
      </c>
      <c r="E36" s="46">
        <v>2.8479999999999999</v>
      </c>
      <c r="F36" s="28">
        <v>1.621</v>
      </c>
      <c r="G36" s="28">
        <v>1.464</v>
      </c>
      <c r="H36" s="28">
        <v>3.294</v>
      </c>
      <c r="I36" s="28">
        <v>3.9529999999999998</v>
      </c>
      <c r="J36" s="28">
        <v>3.9630000000000001</v>
      </c>
      <c r="K36" s="28">
        <v>5.2610000000000001</v>
      </c>
      <c r="L36" s="28">
        <v>8.3290000000000006</v>
      </c>
      <c r="M36" s="28">
        <v>44.280999999999999</v>
      </c>
      <c r="N36" s="28">
        <v>6.3029999999999999</v>
      </c>
      <c r="O36" s="28">
        <v>3.5390000000000001</v>
      </c>
      <c r="P36" s="28">
        <v>3.3290000000000002</v>
      </c>
      <c r="Q36" s="28">
        <v>3.24</v>
      </c>
      <c r="R36" s="28">
        <v>3.59</v>
      </c>
      <c r="S36" s="28">
        <v>34.564999999999998</v>
      </c>
      <c r="T36" s="28">
        <v>35.64</v>
      </c>
      <c r="U36" s="28">
        <v>30.553999999999998</v>
      </c>
      <c r="V36" s="28">
        <v>25.43</v>
      </c>
      <c r="W36" s="28">
        <v>34.084000000000003</v>
      </c>
      <c r="X36" s="28">
        <v>43.835000000000001</v>
      </c>
      <c r="Y36" s="28">
        <v>32.048999999999999</v>
      </c>
      <c r="Z36" s="28">
        <v>31.893000000000001</v>
      </c>
      <c r="AA36" s="28">
        <v>33.371000000000002</v>
      </c>
      <c r="AB36" s="28">
        <v>33.807000000000002</v>
      </c>
      <c r="AC36" s="28">
        <v>35.344000000000001</v>
      </c>
      <c r="AD36" s="28">
        <v>34.869999999999997</v>
      </c>
      <c r="AE36" s="28">
        <v>34.07</v>
      </c>
      <c r="AF36" s="28">
        <v>33.037999999999997</v>
      </c>
      <c r="AG36" s="29">
        <v>37.585999999999999</v>
      </c>
    </row>
    <row r="37" spans="2:33" s="28" customFormat="1" x14ac:dyDescent="0.25">
      <c r="B37" s="37" t="s">
        <v>69</v>
      </c>
      <c r="C37" s="38" t="s">
        <v>70</v>
      </c>
      <c r="D37" s="36">
        <v>26</v>
      </c>
      <c r="E37" s="46">
        <v>2100.085</v>
      </c>
      <c r="F37" s="28">
        <v>2206.9009999999998</v>
      </c>
      <c r="G37" s="28">
        <v>2474.2429999999999</v>
      </c>
      <c r="H37" s="28">
        <v>2652.9050000000002</v>
      </c>
      <c r="I37" s="28">
        <v>2865.4679999999998</v>
      </c>
      <c r="J37" s="28">
        <v>3144.49</v>
      </c>
      <c r="K37" s="28">
        <v>3465.6489999999999</v>
      </c>
      <c r="L37" s="28">
        <v>3609.7240000000002</v>
      </c>
      <c r="M37" s="28">
        <v>4119.6949999999997</v>
      </c>
      <c r="N37" s="28">
        <v>3834.0940000000001</v>
      </c>
      <c r="O37" s="28">
        <v>4052.605</v>
      </c>
      <c r="P37" s="28">
        <v>4651.5540000000001</v>
      </c>
      <c r="Q37" s="28">
        <v>4641.049</v>
      </c>
      <c r="R37" s="28">
        <v>5038.5739999999996</v>
      </c>
      <c r="S37" s="28">
        <v>5034.4719999999998</v>
      </c>
      <c r="T37" s="28">
        <v>5009.1210000000001</v>
      </c>
      <c r="U37" s="28">
        <v>4988.17</v>
      </c>
      <c r="V37" s="28">
        <v>4741.96</v>
      </c>
      <c r="W37" s="28">
        <v>4736.674</v>
      </c>
      <c r="X37" s="28">
        <v>4939.2479999999996</v>
      </c>
      <c r="Y37" s="28">
        <v>5106.05</v>
      </c>
      <c r="Z37" s="28">
        <v>5334.9009999999998</v>
      </c>
      <c r="AA37" s="28">
        <v>5709.8509999999997</v>
      </c>
      <c r="AB37" s="28">
        <v>5764.2780000000002</v>
      </c>
      <c r="AC37" s="28">
        <v>6233.5559999999996</v>
      </c>
      <c r="AD37" s="28">
        <v>6325.0619999999999</v>
      </c>
      <c r="AE37" s="28">
        <v>6920.9589999999998</v>
      </c>
      <c r="AF37" s="28">
        <v>7649.277</v>
      </c>
      <c r="AG37" s="29">
        <v>8347.5910000000003</v>
      </c>
    </row>
    <row r="38" spans="2:33" s="28" customFormat="1" x14ac:dyDescent="0.25">
      <c r="B38" s="34" t="s">
        <v>71</v>
      </c>
      <c r="C38" s="35" t="s">
        <v>72</v>
      </c>
      <c r="D38" s="36">
        <v>27</v>
      </c>
      <c r="E38" s="46">
        <v>1178.6669999999999</v>
      </c>
      <c r="F38" s="28">
        <v>2140.9690000000001</v>
      </c>
      <c r="G38" s="28">
        <v>2238.9549999999999</v>
      </c>
      <c r="H38" s="28">
        <v>2380.1610000000001</v>
      </c>
      <c r="I38" s="28">
        <v>2666.8739999999998</v>
      </c>
      <c r="J38" s="28">
        <v>3054.3409999999999</v>
      </c>
      <c r="K38" s="28">
        <v>3097.5309999999999</v>
      </c>
      <c r="L38" s="28">
        <v>4088.6689999999999</v>
      </c>
      <c r="M38" s="28">
        <v>4513.6610000000001</v>
      </c>
      <c r="N38" s="28">
        <v>5228.2640000000001</v>
      </c>
      <c r="O38" s="28">
        <v>5769.4049999999997</v>
      </c>
      <c r="P38" s="28">
        <v>6579.9430000000002</v>
      </c>
      <c r="Q38" s="28">
        <v>6954.2110000000002</v>
      </c>
      <c r="R38" s="28">
        <v>7493.0870000000004</v>
      </c>
      <c r="S38" s="28">
        <v>8144.0990000000002</v>
      </c>
      <c r="T38" s="28">
        <v>8901.4609999999993</v>
      </c>
      <c r="U38" s="28">
        <v>7985.098</v>
      </c>
      <c r="V38" s="28">
        <v>9302.1679999999997</v>
      </c>
      <c r="W38" s="28">
        <v>9979.67</v>
      </c>
      <c r="X38" s="28">
        <v>9630.94</v>
      </c>
      <c r="Y38" s="28">
        <v>9320.5759999999991</v>
      </c>
      <c r="Z38" s="28">
        <v>9223.2919999999995</v>
      </c>
      <c r="AA38" s="28">
        <v>9199.4680000000008</v>
      </c>
      <c r="AB38" s="28">
        <v>8791.6239999999998</v>
      </c>
      <c r="AC38" s="28">
        <v>9409.6990000000005</v>
      </c>
      <c r="AD38" s="28">
        <v>11690.637000000001</v>
      </c>
      <c r="AE38" s="28">
        <v>11174.539000000001</v>
      </c>
      <c r="AF38" s="28">
        <v>11260.067999999999</v>
      </c>
      <c r="AG38" s="29">
        <v>11352.217000000001</v>
      </c>
    </row>
    <row r="39" spans="2:33" s="28" customFormat="1" x14ac:dyDescent="0.25">
      <c r="B39" s="34" t="s">
        <v>60</v>
      </c>
      <c r="C39" s="38" t="s">
        <v>73</v>
      </c>
      <c r="D39" s="36">
        <v>28</v>
      </c>
      <c r="E39" s="46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8.19</v>
      </c>
      <c r="Q39" s="28">
        <v>14.066000000000001</v>
      </c>
      <c r="R39" s="28">
        <v>22.911000000000001</v>
      </c>
      <c r="S39" s="28">
        <v>1.776</v>
      </c>
      <c r="T39" s="28">
        <v>0</v>
      </c>
      <c r="U39" s="28">
        <v>1E-3</v>
      </c>
      <c r="V39" s="28">
        <v>4.0000000000000001E-3</v>
      </c>
      <c r="W39" s="28">
        <v>0.01</v>
      </c>
      <c r="X39" s="28">
        <v>0</v>
      </c>
      <c r="Y39" s="28">
        <v>1.0999999999999999E-2</v>
      </c>
      <c r="Z39" s="28">
        <v>6.0000000000000001E-3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  <c r="AG39" s="29">
        <v>0</v>
      </c>
    </row>
    <row r="40" spans="2:33" s="28" customFormat="1" x14ac:dyDescent="0.25">
      <c r="B40" s="34" t="s">
        <v>74</v>
      </c>
      <c r="C40" s="35" t="s">
        <v>75</v>
      </c>
      <c r="D40" s="36">
        <v>29</v>
      </c>
      <c r="E40" s="46">
        <v>5988.2669999999998</v>
      </c>
      <c r="F40" s="28">
        <v>6541.9709999999995</v>
      </c>
      <c r="G40" s="28">
        <v>6854.3540000000003</v>
      </c>
      <c r="H40" s="28">
        <v>7928.7640000000001</v>
      </c>
      <c r="I40" s="28">
        <v>8610.5509999999995</v>
      </c>
      <c r="J40" s="28">
        <v>9396.39</v>
      </c>
      <c r="K40" s="28">
        <v>10244.32</v>
      </c>
      <c r="L40" s="28">
        <v>11193.36</v>
      </c>
      <c r="M40" s="28">
        <v>12352.414000000001</v>
      </c>
      <c r="N40" s="28">
        <v>13397.847</v>
      </c>
      <c r="O40" s="28">
        <v>14426.133</v>
      </c>
      <c r="P40" s="28">
        <v>15307.64</v>
      </c>
      <c r="Q40" s="28">
        <v>15956.849</v>
      </c>
      <c r="R40" s="28">
        <v>16809.576000000001</v>
      </c>
      <c r="S40" s="28">
        <v>18475.269</v>
      </c>
      <c r="T40" s="28">
        <v>19254.884999999998</v>
      </c>
      <c r="U40" s="28">
        <v>19219.02</v>
      </c>
      <c r="V40" s="28">
        <v>20062.007000000001</v>
      </c>
      <c r="W40" s="28">
        <v>20756.774000000001</v>
      </c>
      <c r="X40" s="28">
        <v>20204.034</v>
      </c>
      <c r="Y40" s="28">
        <v>19768.527999999998</v>
      </c>
      <c r="Z40" s="28">
        <v>20033.657999999999</v>
      </c>
      <c r="AA40" s="28">
        <v>20341.423999999999</v>
      </c>
      <c r="AB40" s="28">
        <v>21148.556</v>
      </c>
      <c r="AC40" s="28">
        <v>22262.370999999999</v>
      </c>
      <c r="AD40" s="28">
        <v>23794.417000000001</v>
      </c>
      <c r="AE40" s="28">
        <v>24563.589</v>
      </c>
      <c r="AF40" s="28">
        <v>26080.882000000001</v>
      </c>
      <c r="AG40" s="29">
        <v>27756.823</v>
      </c>
    </row>
    <row r="41" spans="2:33" s="28" customFormat="1" ht="20" x14ac:dyDescent="0.25">
      <c r="B41" s="47" t="s">
        <v>76</v>
      </c>
      <c r="C41" s="48" t="s">
        <v>77</v>
      </c>
      <c r="D41" s="36">
        <v>30</v>
      </c>
      <c r="E41" s="46">
        <v>85.064999999999998</v>
      </c>
      <c r="F41" s="28">
        <v>50.023000000000003</v>
      </c>
      <c r="G41" s="28">
        <v>50.463000000000001</v>
      </c>
      <c r="H41" s="28">
        <v>66.739999999999995</v>
      </c>
      <c r="I41" s="28">
        <v>86.96</v>
      </c>
      <c r="J41" s="28">
        <v>87.07</v>
      </c>
      <c r="K41" s="28">
        <v>96.004000000000005</v>
      </c>
      <c r="L41" s="28">
        <v>58.036000000000001</v>
      </c>
      <c r="M41" s="28">
        <v>71.593000000000004</v>
      </c>
      <c r="N41" s="28">
        <v>39.984000000000002</v>
      </c>
      <c r="O41" s="28">
        <v>49.761000000000003</v>
      </c>
      <c r="P41" s="28">
        <v>94.905000000000001</v>
      </c>
      <c r="Q41" s="28">
        <v>99.504999999999995</v>
      </c>
      <c r="R41" s="28">
        <v>118.203</v>
      </c>
      <c r="S41" s="28">
        <v>132.87700000000001</v>
      </c>
      <c r="T41" s="28">
        <v>113.739</v>
      </c>
      <c r="U41" s="28">
        <v>86.650999999999996</v>
      </c>
      <c r="V41" s="28">
        <v>92.495999999999995</v>
      </c>
      <c r="W41" s="28">
        <v>90.323999999999998</v>
      </c>
      <c r="X41" s="28">
        <v>101.33799999999999</v>
      </c>
      <c r="Y41" s="28">
        <v>105.43300000000001</v>
      </c>
      <c r="Z41" s="28">
        <v>105.467</v>
      </c>
      <c r="AA41" s="28">
        <v>124.21</v>
      </c>
      <c r="AB41" s="28">
        <v>152.86500000000001</v>
      </c>
      <c r="AC41" s="28">
        <v>184.18700000000001</v>
      </c>
      <c r="AD41" s="28">
        <v>100.976</v>
      </c>
      <c r="AE41" s="28">
        <v>125.33799999999999</v>
      </c>
      <c r="AF41" s="28">
        <v>132.96899999999999</v>
      </c>
      <c r="AG41" s="29">
        <v>59.938000000000002</v>
      </c>
    </row>
    <row r="42" spans="2:33" s="28" customFormat="1" ht="30" x14ac:dyDescent="0.25">
      <c r="B42" s="47" t="s">
        <v>78</v>
      </c>
      <c r="C42" s="48" t="s">
        <v>79</v>
      </c>
      <c r="D42" s="36" t="s">
        <v>80</v>
      </c>
      <c r="E42" s="22">
        <f t="shared" ref="E42:AG42" si="9">+E40+E41</f>
        <v>6073.3319999999994</v>
      </c>
      <c r="F42" s="22">
        <f t="shared" si="9"/>
        <v>6591.9939999999997</v>
      </c>
      <c r="G42" s="22">
        <f t="shared" si="9"/>
        <v>6904.817</v>
      </c>
      <c r="H42" s="22">
        <f t="shared" si="9"/>
        <v>7995.5039999999999</v>
      </c>
      <c r="I42" s="22">
        <f t="shared" si="9"/>
        <v>8697.5109999999986</v>
      </c>
      <c r="J42" s="22">
        <f t="shared" si="9"/>
        <v>9483.4599999999991</v>
      </c>
      <c r="K42" s="22">
        <f t="shared" si="9"/>
        <v>10340.324000000001</v>
      </c>
      <c r="L42" s="22">
        <f t="shared" si="9"/>
        <v>11251.396000000001</v>
      </c>
      <c r="M42" s="22">
        <f t="shared" si="9"/>
        <v>12424.007000000001</v>
      </c>
      <c r="N42" s="22">
        <f t="shared" si="9"/>
        <v>13437.831</v>
      </c>
      <c r="O42" s="22">
        <f t="shared" si="9"/>
        <v>14475.894</v>
      </c>
      <c r="P42" s="22">
        <f t="shared" si="9"/>
        <v>15402.545</v>
      </c>
      <c r="Q42" s="22">
        <f t="shared" si="9"/>
        <v>16056.353999999999</v>
      </c>
      <c r="R42" s="22">
        <f t="shared" si="9"/>
        <v>16927.779000000002</v>
      </c>
      <c r="S42" s="22">
        <f t="shared" si="9"/>
        <v>18608.146000000001</v>
      </c>
      <c r="T42" s="22">
        <f t="shared" si="9"/>
        <v>19368.624</v>
      </c>
      <c r="U42" s="22">
        <f t="shared" si="9"/>
        <v>19305.671000000002</v>
      </c>
      <c r="V42" s="22">
        <f t="shared" si="9"/>
        <v>20154.503000000001</v>
      </c>
      <c r="W42" s="22">
        <f t="shared" si="9"/>
        <v>20847.098000000002</v>
      </c>
      <c r="X42" s="22">
        <f t="shared" si="9"/>
        <v>20305.371999999999</v>
      </c>
      <c r="Y42" s="22">
        <f t="shared" si="9"/>
        <v>19873.960999999999</v>
      </c>
      <c r="Z42" s="22">
        <f t="shared" si="9"/>
        <v>20139.125</v>
      </c>
      <c r="AA42" s="22">
        <f t="shared" si="9"/>
        <v>20465.633999999998</v>
      </c>
      <c r="AB42" s="22">
        <f t="shared" si="9"/>
        <v>21301.421000000002</v>
      </c>
      <c r="AC42" s="22">
        <f t="shared" si="9"/>
        <v>22446.558000000001</v>
      </c>
      <c r="AD42" s="22">
        <f t="shared" si="9"/>
        <v>23895.393</v>
      </c>
      <c r="AE42" s="22">
        <f t="shared" si="9"/>
        <v>24688.927</v>
      </c>
      <c r="AF42" s="22">
        <f t="shared" si="9"/>
        <v>26213.851000000002</v>
      </c>
      <c r="AG42" s="31">
        <f t="shared" si="9"/>
        <v>27816.760999999999</v>
      </c>
    </row>
    <row r="43" spans="2:33" s="28" customFormat="1" ht="12" x14ac:dyDescent="0.25">
      <c r="B43" s="34" t="s">
        <v>71</v>
      </c>
      <c r="C43" s="35" t="s">
        <v>81</v>
      </c>
      <c r="D43" s="36">
        <v>32</v>
      </c>
      <c r="E43" s="46">
        <v>554.678</v>
      </c>
      <c r="F43" s="28">
        <v>733.87400000000002</v>
      </c>
      <c r="G43" s="28">
        <v>734.81100000000004</v>
      </c>
      <c r="H43" s="28">
        <v>851.48900000000003</v>
      </c>
      <c r="I43" s="28">
        <v>892.947</v>
      </c>
      <c r="J43" s="28">
        <v>1154.0429999999999</v>
      </c>
      <c r="K43" s="28">
        <v>1288.7760000000001</v>
      </c>
      <c r="L43" s="28">
        <v>1700.6969999999999</v>
      </c>
      <c r="M43" s="28">
        <v>1562.2090000000001</v>
      </c>
      <c r="N43" s="28">
        <v>1722.1030000000001</v>
      </c>
      <c r="O43" s="28">
        <v>1704.0989999999999</v>
      </c>
      <c r="P43" s="28">
        <v>1823.605</v>
      </c>
      <c r="Q43" s="28">
        <v>1869.5640000000001</v>
      </c>
      <c r="R43" s="28">
        <v>1960.9549999999999</v>
      </c>
      <c r="S43" s="28">
        <v>2130.605</v>
      </c>
      <c r="T43" s="28">
        <v>2071.4059999999999</v>
      </c>
      <c r="U43" s="28">
        <v>1979.194</v>
      </c>
      <c r="V43" s="28">
        <v>1996.0329999999999</v>
      </c>
      <c r="W43" s="28">
        <v>2085.0990000000002</v>
      </c>
      <c r="X43" s="28">
        <v>2114.34</v>
      </c>
      <c r="Y43" s="28">
        <v>2665.2959999999998</v>
      </c>
      <c r="Z43" s="28">
        <v>2678.2040000000002</v>
      </c>
      <c r="AA43" s="28">
        <v>2724.1759999999999</v>
      </c>
      <c r="AB43" s="28">
        <v>2815.0129999999999</v>
      </c>
      <c r="AC43" s="28">
        <v>2926.1320000000001</v>
      </c>
      <c r="AD43" s="28">
        <v>3343.5720000000001</v>
      </c>
      <c r="AE43" s="28">
        <v>3392.915</v>
      </c>
      <c r="AF43" s="28">
        <v>3557.6120000000001</v>
      </c>
      <c r="AG43" s="29">
        <v>3678.8</v>
      </c>
    </row>
    <row r="44" spans="2:33" s="28" customFormat="1" x14ac:dyDescent="0.25">
      <c r="B44" s="39" t="s">
        <v>71</v>
      </c>
      <c r="C44" s="40" t="s">
        <v>136</v>
      </c>
      <c r="D44" s="41"/>
      <c r="E44" s="68">
        <v>229.935</v>
      </c>
      <c r="F44" s="68">
        <v>356.78399999999999</v>
      </c>
      <c r="G44" s="68">
        <v>315.33</v>
      </c>
      <c r="H44" s="68">
        <v>361.50599999999997</v>
      </c>
      <c r="I44" s="68">
        <v>329.404</v>
      </c>
      <c r="J44" s="68">
        <v>497.64699999999999</v>
      </c>
      <c r="K44" s="68">
        <v>528.05499999999995</v>
      </c>
      <c r="L44" s="68">
        <v>563.41099999999994</v>
      </c>
      <c r="M44" s="68">
        <v>524.73299999999995</v>
      </c>
      <c r="N44" s="68">
        <v>594.94799999999998</v>
      </c>
      <c r="O44" s="68">
        <v>660.97400000000005</v>
      </c>
      <c r="P44" s="68">
        <v>675.64499999999998</v>
      </c>
      <c r="Q44" s="68">
        <v>653.53399999999999</v>
      </c>
      <c r="R44" s="68">
        <v>746.75400000000002</v>
      </c>
      <c r="S44" s="68">
        <v>804.29899999999998</v>
      </c>
      <c r="T44" s="68">
        <v>718.26400000000001</v>
      </c>
      <c r="U44" s="68">
        <v>614.02499999999998</v>
      </c>
      <c r="V44" s="68">
        <v>604.50099999999998</v>
      </c>
      <c r="W44" s="68">
        <v>656.98500000000001</v>
      </c>
      <c r="X44" s="68">
        <v>624.48500000000001</v>
      </c>
      <c r="Y44" s="68">
        <v>1154.097</v>
      </c>
      <c r="Z44" s="68">
        <v>1183.6369999999999</v>
      </c>
      <c r="AA44" s="68">
        <v>1197.5239999999999</v>
      </c>
      <c r="AB44" s="68">
        <v>1258.345</v>
      </c>
      <c r="AC44" s="68">
        <v>1317.875</v>
      </c>
      <c r="AD44" s="68">
        <v>1637.7470000000001</v>
      </c>
      <c r="AE44" s="68">
        <v>1596.2149999999999</v>
      </c>
      <c r="AF44" s="68">
        <v>1506.2860000000001</v>
      </c>
      <c r="AG44" s="69">
        <v>1532.413</v>
      </c>
    </row>
    <row r="45" spans="2:33" s="28" customFormat="1" x14ac:dyDescent="0.25">
      <c r="B45" s="39" t="s">
        <v>71</v>
      </c>
      <c r="C45" s="40" t="s">
        <v>137</v>
      </c>
      <c r="D45" s="41"/>
      <c r="E45" s="45">
        <v>8.9039999999999999</v>
      </c>
      <c r="F45" s="45">
        <v>9.7070000000000007</v>
      </c>
      <c r="G45" s="45">
        <v>10.061</v>
      </c>
      <c r="H45" s="45">
        <v>10.804</v>
      </c>
      <c r="I45" s="45">
        <v>12.221</v>
      </c>
      <c r="J45" s="45">
        <v>12.917999999999999</v>
      </c>
      <c r="K45" s="45">
        <v>13.766999999999999</v>
      </c>
      <c r="L45" s="45">
        <v>6.9989999999999997</v>
      </c>
      <c r="M45" s="45">
        <v>10.170999999999999</v>
      </c>
      <c r="N45" s="45">
        <v>4.4820000000000002</v>
      </c>
      <c r="O45" s="45">
        <v>22.173999999999999</v>
      </c>
      <c r="P45" s="45">
        <v>22.419</v>
      </c>
      <c r="Q45" s="45">
        <v>28.384</v>
      </c>
      <c r="R45" s="45">
        <v>25.635000000000002</v>
      </c>
      <c r="S45" s="45">
        <v>37.656999999999996</v>
      </c>
      <c r="T45" s="45">
        <v>34.619999999999997</v>
      </c>
      <c r="U45" s="45">
        <v>38.665999999999997</v>
      </c>
      <c r="V45" s="45">
        <v>31.084</v>
      </c>
      <c r="W45" s="45">
        <v>39.131999999999998</v>
      </c>
      <c r="X45" s="45">
        <v>26.579000000000001</v>
      </c>
      <c r="Y45" s="45">
        <v>28.763000000000002</v>
      </c>
      <c r="Z45" s="45">
        <v>22.667999999999999</v>
      </c>
      <c r="AA45" s="45">
        <v>22.952999999999999</v>
      </c>
      <c r="AB45" s="45">
        <v>26.163</v>
      </c>
      <c r="AC45" s="45">
        <v>26.478999999999999</v>
      </c>
      <c r="AD45" s="45">
        <v>26.225000000000001</v>
      </c>
      <c r="AE45" s="45">
        <v>27.943999999999999</v>
      </c>
      <c r="AF45" s="45">
        <v>29.007999999999999</v>
      </c>
      <c r="AG45" s="70">
        <v>28.106999999999999</v>
      </c>
    </row>
    <row r="46" spans="2:33" s="28" customFormat="1" ht="11.5" x14ac:dyDescent="0.25">
      <c r="B46" s="39" t="s">
        <v>71</v>
      </c>
      <c r="C46" s="40" t="s">
        <v>84</v>
      </c>
      <c r="D46" s="41"/>
      <c r="E46" s="42" t="s">
        <v>50</v>
      </c>
      <c r="F46" s="42" t="s">
        <v>50</v>
      </c>
      <c r="G46" s="42" t="s">
        <v>50</v>
      </c>
      <c r="H46" s="42" t="s">
        <v>50</v>
      </c>
      <c r="I46" s="42" t="s">
        <v>50</v>
      </c>
      <c r="J46" s="42" t="s">
        <v>50</v>
      </c>
      <c r="K46" s="42" t="s">
        <v>50</v>
      </c>
      <c r="L46" s="42" t="s">
        <v>50</v>
      </c>
      <c r="M46" s="42" t="s">
        <v>50</v>
      </c>
      <c r="N46" s="42" t="s">
        <v>50</v>
      </c>
      <c r="O46" s="42" t="s">
        <v>50</v>
      </c>
      <c r="P46" s="42" t="s">
        <v>50</v>
      </c>
      <c r="Q46" s="42" t="s">
        <v>50</v>
      </c>
      <c r="R46" s="42" t="s">
        <v>50</v>
      </c>
      <c r="S46" s="42" t="s">
        <v>50</v>
      </c>
      <c r="T46" s="42" t="s">
        <v>50</v>
      </c>
      <c r="U46" s="42" t="s">
        <v>50</v>
      </c>
      <c r="V46" s="42" t="s">
        <v>50</v>
      </c>
      <c r="W46" s="42" t="s">
        <v>50</v>
      </c>
      <c r="X46" s="42" t="s">
        <v>50</v>
      </c>
      <c r="Y46" s="42" t="s">
        <v>50</v>
      </c>
      <c r="Z46" s="42" t="s">
        <v>50</v>
      </c>
      <c r="AA46" s="42" t="s">
        <v>50</v>
      </c>
      <c r="AB46" s="42" t="s">
        <v>50</v>
      </c>
      <c r="AC46" s="42" t="s">
        <v>50</v>
      </c>
      <c r="AD46" s="42" t="s">
        <v>50</v>
      </c>
      <c r="AE46" s="42" t="s">
        <v>50</v>
      </c>
      <c r="AF46" s="42" t="s">
        <v>50</v>
      </c>
      <c r="AG46" s="43" t="s">
        <v>50</v>
      </c>
    </row>
    <row r="47" spans="2:33" s="28" customFormat="1" ht="18" x14ac:dyDescent="0.25">
      <c r="B47" s="37" t="s">
        <v>85</v>
      </c>
      <c r="C47" s="35" t="s">
        <v>86</v>
      </c>
      <c r="D47" s="49" t="s">
        <v>87</v>
      </c>
      <c r="E47" s="22">
        <f t="shared" ref="E47:AG47" si="10">+E32+E33+E34+E38-E39-E40-E43</f>
        <v>-42.52499999999975</v>
      </c>
      <c r="F47" s="22">
        <f t="shared" si="10"/>
        <v>645.52800000000002</v>
      </c>
      <c r="G47" s="22">
        <f t="shared" si="10"/>
        <v>1121.7850000000003</v>
      </c>
      <c r="H47" s="22">
        <f t="shared" si="10"/>
        <v>1113.4480000000008</v>
      </c>
      <c r="I47" s="22">
        <f t="shared" si="10"/>
        <v>1222.1769999999997</v>
      </c>
      <c r="J47" s="22">
        <f t="shared" si="10"/>
        <v>1384.6250000000016</v>
      </c>
      <c r="K47" s="22">
        <f t="shared" si="10"/>
        <v>1235.8580000000018</v>
      </c>
      <c r="L47" s="22">
        <f t="shared" si="10"/>
        <v>1500.4489999999989</v>
      </c>
      <c r="M47" s="22">
        <f t="shared" si="10"/>
        <v>999.00399999999786</v>
      </c>
      <c r="N47" s="22">
        <f t="shared" si="10"/>
        <v>898.23300000000108</v>
      </c>
      <c r="O47" s="22">
        <f t="shared" si="10"/>
        <v>1122.3040000000003</v>
      </c>
      <c r="P47" s="22">
        <f t="shared" si="10"/>
        <v>1462.2520000000036</v>
      </c>
      <c r="Q47" s="22">
        <f t="shared" si="10"/>
        <v>2044.1409999999998</v>
      </c>
      <c r="R47" s="22">
        <f t="shared" si="10"/>
        <v>2350.4279999999981</v>
      </c>
      <c r="S47" s="22">
        <f t="shared" si="10"/>
        <v>1110.7339999999963</v>
      </c>
      <c r="T47" s="22">
        <f t="shared" si="10"/>
        <v>1472.302999999999</v>
      </c>
      <c r="U47" s="22">
        <f t="shared" si="10"/>
        <v>954.54100000000062</v>
      </c>
      <c r="V47" s="22">
        <f t="shared" si="10"/>
        <v>752.70699999999442</v>
      </c>
      <c r="W47" s="22">
        <f t="shared" si="10"/>
        <v>805.46000000000095</v>
      </c>
      <c r="X47" s="22">
        <f t="shared" si="10"/>
        <v>1260.6389999999992</v>
      </c>
      <c r="Y47" s="22">
        <f t="shared" si="10"/>
        <v>1534.726000000001</v>
      </c>
      <c r="Z47" s="22">
        <f t="shared" si="10"/>
        <v>1945.9580000000001</v>
      </c>
      <c r="AA47" s="22">
        <f t="shared" si="10"/>
        <v>2679.5479999999984</v>
      </c>
      <c r="AB47" s="22">
        <f t="shared" si="10"/>
        <v>2553.2310000000025</v>
      </c>
      <c r="AC47" s="22">
        <f t="shared" si="10"/>
        <v>3450.4610000000007</v>
      </c>
      <c r="AD47" s="22">
        <f t="shared" si="10"/>
        <v>2650.0020000000004</v>
      </c>
      <c r="AE47" s="22">
        <f t="shared" si="10"/>
        <v>2946.1350000000029</v>
      </c>
      <c r="AF47" s="22">
        <f t="shared" si="10"/>
        <v>4801.4279999999972</v>
      </c>
      <c r="AG47" s="31">
        <f t="shared" si="10"/>
        <v>6044.9679999999998</v>
      </c>
    </row>
    <row r="48" spans="2:33" s="28" customFormat="1" x14ac:dyDescent="0.25">
      <c r="B48" s="34" t="s">
        <v>88</v>
      </c>
      <c r="C48" s="35" t="s">
        <v>89</v>
      </c>
      <c r="D48" s="36">
        <v>34</v>
      </c>
      <c r="E48" s="28">
        <v>354.08800000000002</v>
      </c>
      <c r="F48" s="28">
        <v>332.48599999999999</v>
      </c>
      <c r="G48" s="28">
        <v>320.85000000000002</v>
      </c>
      <c r="H48" s="28">
        <v>384.13499999999999</v>
      </c>
      <c r="I48" s="28">
        <v>431.07600000000002</v>
      </c>
      <c r="J48" s="28">
        <v>458.83300000000003</v>
      </c>
      <c r="K48" s="28">
        <v>512.33900000000006</v>
      </c>
      <c r="L48" s="28">
        <v>492.83</v>
      </c>
      <c r="M48" s="28">
        <v>573.64599999999996</v>
      </c>
      <c r="N48" s="28">
        <v>570.44000000000005</v>
      </c>
      <c r="O48" s="28">
        <v>569.84400000000005</v>
      </c>
      <c r="P48" s="28">
        <v>622.94200000000001</v>
      </c>
      <c r="Q48" s="28">
        <v>635.13499999999999</v>
      </c>
      <c r="R48" s="28">
        <v>655.13</v>
      </c>
      <c r="S48" s="28">
        <v>647.68200000000002</v>
      </c>
      <c r="T48" s="28">
        <v>635.03899999999999</v>
      </c>
      <c r="U48" s="28">
        <v>516.58100000000002</v>
      </c>
      <c r="V48" s="28">
        <v>454.459</v>
      </c>
      <c r="W48" s="28">
        <v>471.315</v>
      </c>
      <c r="X48" s="28">
        <v>466.375</v>
      </c>
      <c r="Y48" s="28">
        <v>428.93700000000001</v>
      </c>
      <c r="Z48" s="28">
        <v>427.12799999999999</v>
      </c>
      <c r="AA48" s="28">
        <v>464.12900000000002</v>
      </c>
      <c r="AB48" s="28">
        <v>494.85899999999998</v>
      </c>
      <c r="AC48" s="28">
        <v>541.30200000000002</v>
      </c>
      <c r="AD48" s="28">
        <v>474.37599999999998</v>
      </c>
      <c r="AE48" s="28">
        <v>502.786</v>
      </c>
      <c r="AF48" s="28">
        <v>517.46799999999996</v>
      </c>
      <c r="AG48" s="29">
        <v>482.48</v>
      </c>
    </row>
    <row r="49" spans="2:33" s="28" customFormat="1" ht="20" x14ac:dyDescent="0.25">
      <c r="B49" s="37" t="s">
        <v>90</v>
      </c>
      <c r="C49" s="50" t="s">
        <v>91</v>
      </c>
      <c r="D49" s="36">
        <v>35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9">
        <v>0</v>
      </c>
    </row>
    <row r="50" spans="2:33" s="28" customFormat="1" ht="10.5" x14ac:dyDescent="0.25">
      <c r="B50" s="37" t="s">
        <v>92</v>
      </c>
      <c r="C50" s="38" t="s">
        <v>93</v>
      </c>
      <c r="D50" s="36" t="s">
        <v>94</v>
      </c>
      <c r="E50" s="22">
        <f t="shared" ref="E50:AG50" si="11">+ROUND(E51+E17,3)</f>
        <v>-377.39299999999997</v>
      </c>
      <c r="F50" s="22">
        <f t="shared" si="11"/>
        <v>333.59199999999998</v>
      </c>
      <c r="G50" s="22">
        <f t="shared" si="11"/>
        <v>823.29100000000005</v>
      </c>
      <c r="H50" s="22">
        <f t="shared" si="11"/>
        <v>753.47799999999995</v>
      </c>
      <c r="I50" s="22">
        <f t="shared" si="11"/>
        <v>817.03899999999999</v>
      </c>
      <c r="J50" s="22">
        <f t="shared" si="11"/>
        <v>954.17200000000003</v>
      </c>
      <c r="K50" s="22">
        <f t="shared" si="11"/>
        <v>753.87</v>
      </c>
      <c r="L50" s="22">
        <f t="shared" si="11"/>
        <v>1039.9590000000001</v>
      </c>
      <c r="M50" s="22">
        <f t="shared" si="11"/>
        <v>459.459</v>
      </c>
      <c r="N50" s="22">
        <f t="shared" si="11"/>
        <v>364.60399999999998</v>
      </c>
      <c r="O50" s="22">
        <f t="shared" si="11"/>
        <v>591.50800000000004</v>
      </c>
      <c r="P50" s="22">
        <f t="shared" si="11"/>
        <v>880.697</v>
      </c>
      <c r="Q50" s="22">
        <f t="shared" si="11"/>
        <v>1452.4649999999999</v>
      </c>
      <c r="R50" s="22">
        <f t="shared" si="11"/>
        <v>1741.223</v>
      </c>
      <c r="S50" s="22">
        <f t="shared" si="11"/>
        <v>509.36200000000002</v>
      </c>
      <c r="T50" s="22">
        <f t="shared" si="11"/>
        <v>886.36300000000006</v>
      </c>
      <c r="U50" s="22">
        <f t="shared" si="11"/>
        <v>484.78</v>
      </c>
      <c r="V50" s="22">
        <f t="shared" si="11"/>
        <v>344.25799999999998</v>
      </c>
      <c r="W50" s="22">
        <f t="shared" si="11"/>
        <v>376.77199999999999</v>
      </c>
      <c r="X50" s="22">
        <f t="shared" si="11"/>
        <v>836.03099999999995</v>
      </c>
      <c r="Y50" s="22">
        <f t="shared" si="11"/>
        <v>1147.836</v>
      </c>
      <c r="Z50" s="22">
        <f t="shared" si="11"/>
        <v>1559.4280000000001</v>
      </c>
      <c r="AA50" s="22">
        <f t="shared" si="11"/>
        <v>2257.3760000000002</v>
      </c>
      <c r="AB50" s="22">
        <f t="shared" si="11"/>
        <v>2100.3359999999998</v>
      </c>
      <c r="AC50" s="22">
        <f t="shared" si="11"/>
        <v>2948.4839999999999</v>
      </c>
      <c r="AD50" s="22">
        <f t="shared" si="11"/>
        <v>2215.84</v>
      </c>
      <c r="AE50" s="22">
        <f t="shared" si="11"/>
        <v>2483.9160000000002</v>
      </c>
      <c r="AF50" s="22">
        <f t="shared" si="11"/>
        <v>4330.1049999999996</v>
      </c>
      <c r="AG50" s="31">
        <f t="shared" si="11"/>
        <v>5610.8069999999998</v>
      </c>
    </row>
    <row r="51" spans="2:33" s="28" customFormat="1" ht="10.5" x14ac:dyDescent="0.25">
      <c r="B51" s="37" t="s">
        <v>95</v>
      </c>
      <c r="C51" s="38" t="s">
        <v>96</v>
      </c>
      <c r="D51" s="36" t="s">
        <v>97</v>
      </c>
      <c r="E51" s="22">
        <f t="shared" ref="E51:AG51" si="12">+E47-E48+E49</f>
        <v>-396.61299999999977</v>
      </c>
      <c r="F51" s="22">
        <f t="shared" si="12"/>
        <v>313.04200000000003</v>
      </c>
      <c r="G51" s="22">
        <f t="shared" si="12"/>
        <v>800.93500000000029</v>
      </c>
      <c r="H51" s="22">
        <f t="shared" si="12"/>
        <v>729.31300000000078</v>
      </c>
      <c r="I51" s="22">
        <f t="shared" si="12"/>
        <v>791.10099999999966</v>
      </c>
      <c r="J51" s="22">
        <f t="shared" si="12"/>
        <v>925.79200000000151</v>
      </c>
      <c r="K51" s="22">
        <f t="shared" si="12"/>
        <v>723.51900000000171</v>
      </c>
      <c r="L51" s="22">
        <f t="shared" si="12"/>
        <v>1007.618999999999</v>
      </c>
      <c r="M51" s="22">
        <f t="shared" si="12"/>
        <v>425.3579999999979</v>
      </c>
      <c r="N51" s="22">
        <f t="shared" si="12"/>
        <v>327.79300000000103</v>
      </c>
      <c r="O51" s="22">
        <f t="shared" si="12"/>
        <v>552.46000000000026</v>
      </c>
      <c r="P51" s="22">
        <f t="shared" si="12"/>
        <v>839.31000000000358</v>
      </c>
      <c r="Q51" s="22">
        <f t="shared" si="12"/>
        <v>1409.0059999999999</v>
      </c>
      <c r="R51" s="22">
        <f t="shared" si="12"/>
        <v>1695.297999999998</v>
      </c>
      <c r="S51" s="22">
        <f t="shared" si="12"/>
        <v>463.05199999999627</v>
      </c>
      <c r="T51" s="22">
        <f t="shared" si="12"/>
        <v>837.26399999999899</v>
      </c>
      <c r="U51" s="22">
        <f t="shared" si="12"/>
        <v>437.9600000000006</v>
      </c>
      <c r="V51" s="22">
        <f t="shared" si="12"/>
        <v>298.24799999999442</v>
      </c>
      <c r="W51" s="22">
        <f t="shared" si="12"/>
        <v>334.14500000000095</v>
      </c>
      <c r="X51" s="22">
        <f t="shared" si="12"/>
        <v>794.26399999999921</v>
      </c>
      <c r="Y51" s="22">
        <f t="shared" si="12"/>
        <v>1105.7890000000011</v>
      </c>
      <c r="Z51" s="22">
        <f t="shared" si="12"/>
        <v>1518.8300000000002</v>
      </c>
      <c r="AA51" s="22">
        <f t="shared" si="12"/>
        <v>2215.4189999999985</v>
      </c>
      <c r="AB51" s="22">
        <f t="shared" si="12"/>
        <v>2058.3720000000026</v>
      </c>
      <c r="AC51" s="22">
        <f t="shared" si="12"/>
        <v>2909.1590000000006</v>
      </c>
      <c r="AD51" s="22">
        <f t="shared" si="12"/>
        <v>2175.6260000000002</v>
      </c>
      <c r="AE51" s="22">
        <f t="shared" si="12"/>
        <v>2443.3490000000029</v>
      </c>
      <c r="AF51" s="22">
        <f t="shared" si="12"/>
        <v>4283.9599999999973</v>
      </c>
      <c r="AG51" s="31">
        <f t="shared" si="12"/>
        <v>5562.4879999999994</v>
      </c>
    </row>
    <row r="52" spans="2:33" s="28" customFormat="1" ht="12" x14ac:dyDescent="0.25">
      <c r="B52" s="34" t="s">
        <v>98</v>
      </c>
      <c r="C52" s="38" t="s">
        <v>99</v>
      </c>
      <c r="D52" s="36" t="s">
        <v>100</v>
      </c>
      <c r="E52" s="22">
        <f t="shared" ref="E52:AG52" si="13">+E53+E54</f>
        <v>22.157</v>
      </c>
      <c r="F52" s="22">
        <f t="shared" si="13"/>
        <v>618.39</v>
      </c>
      <c r="G52" s="22">
        <f t="shared" si="13"/>
        <v>396.99299999999999</v>
      </c>
      <c r="H52" s="22">
        <f t="shared" si="13"/>
        <v>46.881999999999998</v>
      </c>
      <c r="I52" s="22">
        <f t="shared" si="13"/>
        <v>102.682</v>
      </c>
      <c r="J52" s="22">
        <f t="shared" si="13"/>
        <v>19.334</v>
      </c>
      <c r="K52" s="22">
        <f t="shared" si="13"/>
        <v>31.181000000000001</v>
      </c>
      <c r="L52" s="22">
        <f t="shared" si="13"/>
        <v>37.774000000000001</v>
      </c>
      <c r="M52" s="22">
        <f t="shared" si="13"/>
        <v>26.763999999999999</v>
      </c>
      <c r="N52" s="22">
        <f t="shared" si="13"/>
        <v>22.812999999999999</v>
      </c>
      <c r="O52" s="22">
        <f t="shared" si="13"/>
        <v>22.831</v>
      </c>
      <c r="P52" s="22">
        <f t="shared" si="13"/>
        <v>15.058</v>
      </c>
      <c r="Q52" s="22">
        <f t="shared" si="13"/>
        <v>14.965</v>
      </c>
      <c r="R52" s="22">
        <f t="shared" si="13"/>
        <v>11.391999999999999</v>
      </c>
      <c r="S52" s="22">
        <f t="shared" si="13"/>
        <v>11.944000000000001</v>
      </c>
      <c r="T52" s="22">
        <f t="shared" si="13"/>
        <v>10.558999999999999</v>
      </c>
      <c r="U52" s="22">
        <f t="shared" si="13"/>
        <v>24.248999999999999</v>
      </c>
      <c r="V52" s="22">
        <f t="shared" si="13"/>
        <v>22.673999999999999</v>
      </c>
      <c r="W52" s="22">
        <f t="shared" si="13"/>
        <v>14.911</v>
      </c>
      <c r="X52" s="22">
        <f t="shared" si="13"/>
        <v>16.603000000000002</v>
      </c>
      <c r="Y52" s="22">
        <f t="shared" si="13"/>
        <v>15.484</v>
      </c>
      <c r="Z52" s="22">
        <f t="shared" si="13"/>
        <v>19.568000000000001</v>
      </c>
      <c r="AA52" s="22">
        <f t="shared" si="13"/>
        <v>21.263000000000002</v>
      </c>
      <c r="AB52" s="22">
        <f t="shared" si="13"/>
        <v>27.541</v>
      </c>
      <c r="AC52" s="22">
        <f t="shared" si="13"/>
        <v>31.02</v>
      </c>
      <c r="AD52" s="22">
        <f t="shared" si="13"/>
        <v>30.893000000000001</v>
      </c>
      <c r="AE52" s="22">
        <f t="shared" si="13"/>
        <v>42.395000000000003</v>
      </c>
      <c r="AF52" s="22">
        <f t="shared" si="13"/>
        <v>34.572000000000003</v>
      </c>
      <c r="AG52" s="31">
        <f t="shared" si="13"/>
        <v>50.323</v>
      </c>
    </row>
    <row r="53" spans="2:33" s="28" customFormat="1" x14ac:dyDescent="0.25">
      <c r="B53" s="37" t="s">
        <v>101</v>
      </c>
      <c r="C53" s="38" t="s">
        <v>102</v>
      </c>
      <c r="D53" s="36">
        <v>39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  <c r="AG53" s="29">
        <v>0</v>
      </c>
    </row>
    <row r="54" spans="2:33" s="28" customFormat="1" ht="12" x14ac:dyDescent="0.25">
      <c r="B54" s="37" t="s">
        <v>103</v>
      </c>
      <c r="C54" s="38" t="s">
        <v>104</v>
      </c>
      <c r="D54" s="36">
        <v>40</v>
      </c>
      <c r="E54" s="28">
        <v>22.157</v>
      </c>
      <c r="F54" s="28">
        <v>618.39</v>
      </c>
      <c r="G54" s="28">
        <v>396.99299999999999</v>
      </c>
      <c r="H54" s="28">
        <v>46.881999999999998</v>
      </c>
      <c r="I54" s="28">
        <v>102.682</v>
      </c>
      <c r="J54" s="28">
        <v>19.334</v>
      </c>
      <c r="K54" s="28">
        <v>31.181000000000001</v>
      </c>
      <c r="L54" s="28">
        <v>37.774000000000001</v>
      </c>
      <c r="M54" s="28">
        <v>26.763999999999999</v>
      </c>
      <c r="N54" s="28">
        <v>22.812999999999999</v>
      </c>
      <c r="O54" s="28">
        <v>22.831</v>
      </c>
      <c r="P54" s="28">
        <v>15.058</v>
      </c>
      <c r="Q54" s="28">
        <v>14.965</v>
      </c>
      <c r="R54" s="28">
        <v>11.391999999999999</v>
      </c>
      <c r="S54" s="28">
        <v>11.944000000000001</v>
      </c>
      <c r="T54" s="28">
        <v>10.558999999999999</v>
      </c>
      <c r="U54" s="28">
        <v>24.248999999999999</v>
      </c>
      <c r="V54" s="28">
        <v>22.673999999999999</v>
      </c>
      <c r="W54" s="28">
        <v>14.911</v>
      </c>
      <c r="X54" s="28">
        <v>16.603000000000002</v>
      </c>
      <c r="Y54" s="28">
        <v>15.484</v>
      </c>
      <c r="Z54" s="28">
        <v>19.568000000000001</v>
      </c>
      <c r="AA54" s="28">
        <v>21.263000000000002</v>
      </c>
      <c r="AB54" s="28">
        <v>27.541</v>
      </c>
      <c r="AC54" s="28">
        <v>31.02</v>
      </c>
      <c r="AD54" s="28">
        <v>30.893000000000001</v>
      </c>
      <c r="AE54" s="28">
        <v>42.395000000000003</v>
      </c>
      <c r="AF54" s="28">
        <v>34.572000000000003</v>
      </c>
      <c r="AG54" s="29">
        <v>50.323</v>
      </c>
    </row>
    <row r="55" spans="2:33" s="28" customFormat="1" ht="12" x14ac:dyDescent="0.25">
      <c r="B55" s="34" t="s">
        <v>98</v>
      </c>
      <c r="C55" s="35" t="s">
        <v>105</v>
      </c>
      <c r="D55" s="36">
        <v>41</v>
      </c>
      <c r="E55" s="28">
        <v>68.575000000000003</v>
      </c>
      <c r="F55" s="28">
        <v>52.951999999999998</v>
      </c>
      <c r="G55" s="28">
        <v>564.72400000000005</v>
      </c>
      <c r="H55" s="28">
        <v>657.18200000000002</v>
      </c>
      <c r="I55" s="28">
        <v>671.30399999999997</v>
      </c>
      <c r="J55" s="28">
        <v>740.65300000000002</v>
      </c>
      <c r="K55" s="28">
        <v>886.49400000000003</v>
      </c>
      <c r="L55" s="28">
        <v>13.859</v>
      </c>
      <c r="M55" s="28">
        <v>33.904000000000003</v>
      </c>
      <c r="N55" s="28">
        <v>31.759</v>
      </c>
      <c r="O55" s="28">
        <v>68.635000000000005</v>
      </c>
      <c r="P55" s="28">
        <v>41.459000000000003</v>
      </c>
      <c r="Q55" s="28">
        <v>26.27</v>
      </c>
      <c r="R55" s="28">
        <v>39.112000000000002</v>
      </c>
      <c r="S55" s="28">
        <v>73.942999999999998</v>
      </c>
      <c r="T55" s="28">
        <v>71.804000000000002</v>
      </c>
      <c r="U55" s="28">
        <v>41.905000000000001</v>
      </c>
      <c r="V55" s="28">
        <v>20.173999999999999</v>
      </c>
      <c r="W55" s="28">
        <v>19.608000000000001</v>
      </c>
      <c r="X55" s="28">
        <v>18.228000000000002</v>
      </c>
      <c r="Y55" s="28">
        <v>17.722999999999999</v>
      </c>
      <c r="Z55" s="28">
        <v>14.000999999999999</v>
      </c>
      <c r="AA55" s="28">
        <v>15.01</v>
      </c>
      <c r="AB55" s="28">
        <v>10.622</v>
      </c>
      <c r="AC55" s="28">
        <v>24.062000000000001</v>
      </c>
      <c r="AD55" s="28">
        <v>11.113</v>
      </c>
      <c r="AE55" s="28">
        <v>11.797000000000001</v>
      </c>
      <c r="AF55" s="28">
        <v>12.739000000000001</v>
      </c>
      <c r="AG55" s="29">
        <v>53.12</v>
      </c>
    </row>
    <row r="56" spans="2:33" s="44" customFormat="1" x14ac:dyDescent="0.25">
      <c r="B56" s="39" t="s">
        <v>98</v>
      </c>
      <c r="C56" s="40" t="s">
        <v>136</v>
      </c>
      <c r="D56" s="41"/>
      <c r="E56" s="66">
        <v>34.841000000000001</v>
      </c>
      <c r="F56" s="66">
        <v>15.413</v>
      </c>
      <c r="G56" s="66">
        <v>518.625</v>
      </c>
      <c r="H56" s="66">
        <v>598.60799999999995</v>
      </c>
      <c r="I56" s="66">
        <v>609.59299999999996</v>
      </c>
      <c r="J56" s="66">
        <v>689.52099999999996</v>
      </c>
      <c r="K56" s="66">
        <v>827.81</v>
      </c>
      <c r="L56" s="66">
        <v>0.73099999999999998</v>
      </c>
      <c r="M56" s="66">
        <v>0.8</v>
      </c>
      <c r="N56" s="66">
        <v>3.1429999999999998</v>
      </c>
      <c r="O56" s="66">
        <v>2.3119999999999998</v>
      </c>
      <c r="P56" s="66">
        <v>14.683</v>
      </c>
      <c r="Q56" s="66">
        <v>8.234</v>
      </c>
      <c r="R56" s="66">
        <v>0.38100000000000001</v>
      </c>
      <c r="S56" s="66">
        <v>5.9210000000000003</v>
      </c>
      <c r="T56" s="66">
        <v>0</v>
      </c>
      <c r="U56" s="66">
        <v>0</v>
      </c>
      <c r="V56" s="66">
        <v>0</v>
      </c>
      <c r="W56" s="66">
        <v>0</v>
      </c>
      <c r="X56" s="66">
        <v>0</v>
      </c>
      <c r="Y56" s="66">
        <v>0</v>
      </c>
      <c r="Z56" s="66">
        <v>0</v>
      </c>
      <c r="AA56" s="66">
        <v>0</v>
      </c>
      <c r="AB56" s="66">
        <v>0</v>
      </c>
      <c r="AC56" s="66">
        <v>0</v>
      </c>
      <c r="AD56" s="66">
        <v>0</v>
      </c>
      <c r="AE56" s="66">
        <v>0</v>
      </c>
      <c r="AF56" s="66">
        <v>0</v>
      </c>
      <c r="AG56" s="67">
        <v>0</v>
      </c>
    </row>
    <row r="57" spans="2:33" s="44" customFormat="1" x14ac:dyDescent="0.25">
      <c r="B57" s="39" t="s">
        <v>98</v>
      </c>
      <c r="C57" s="40" t="s">
        <v>137</v>
      </c>
      <c r="D57" s="41"/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4.8000000000000001E-2</v>
      </c>
      <c r="R57" s="42">
        <v>5.5119999999999996</v>
      </c>
      <c r="S57" s="42">
        <v>5.0999999999999997E-2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3">
        <v>0</v>
      </c>
    </row>
    <row r="58" spans="2:33" s="44" customFormat="1" ht="11.5" x14ac:dyDescent="0.25">
      <c r="B58" s="39" t="s">
        <v>98</v>
      </c>
      <c r="C58" s="40" t="s">
        <v>84</v>
      </c>
      <c r="D58" s="41"/>
      <c r="E58" s="42" t="s">
        <v>50</v>
      </c>
      <c r="F58" s="42" t="s">
        <v>50</v>
      </c>
      <c r="G58" s="42" t="s">
        <v>50</v>
      </c>
      <c r="H58" s="42" t="s">
        <v>50</v>
      </c>
      <c r="I58" s="42" t="s">
        <v>50</v>
      </c>
      <c r="J58" s="42" t="s">
        <v>50</v>
      </c>
      <c r="K58" s="42" t="s">
        <v>50</v>
      </c>
      <c r="L58" s="42" t="s">
        <v>50</v>
      </c>
      <c r="M58" s="42" t="s">
        <v>50</v>
      </c>
      <c r="N58" s="42" t="s">
        <v>50</v>
      </c>
      <c r="O58" s="42" t="s">
        <v>50</v>
      </c>
      <c r="P58" s="42" t="s">
        <v>50</v>
      </c>
      <c r="Q58" s="42" t="s">
        <v>50</v>
      </c>
      <c r="R58" s="42" t="s">
        <v>50</v>
      </c>
      <c r="S58" s="42" t="s">
        <v>50</v>
      </c>
      <c r="T58" s="42" t="s">
        <v>50</v>
      </c>
      <c r="U58" s="42" t="s">
        <v>50</v>
      </c>
      <c r="V58" s="42" t="s">
        <v>50</v>
      </c>
      <c r="W58" s="42" t="s">
        <v>50</v>
      </c>
      <c r="X58" s="42" t="s">
        <v>50</v>
      </c>
      <c r="Y58" s="42" t="s">
        <v>50</v>
      </c>
      <c r="Z58" s="42" t="s">
        <v>50</v>
      </c>
      <c r="AA58" s="42" t="s">
        <v>50</v>
      </c>
      <c r="AB58" s="42" t="s">
        <v>50</v>
      </c>
      <c r="AC58" s="42" t="s">
        <v>50</v>
      </c>
      <c r="AD58" s="42" t="s">
        <v>50</v>
      </c>
      <c r="AE58" s="42" t="s">
        <v>50</v>
      </c>
      <c r="AF58" s="42" t="s">
        <v>50</v>
      </c>
      <c r="AG58" s="43" t="s">
        <v>50</v>
      </c>
    </row>
    <row r="59" spans="2:33" s="28" customFormat="1" ht="10.5" x14ac:dyDescent="0.25">
      <c r="B59" s="34" t="s">
        <v>106</v>
      </c>
      <c r="C59" s="35" t="s">
        <v>107</v>
      </c>
      <c r="D59" s="36" t="s">
        <v>108</v>
      </c>
      <c r="E59" s="22">
        <f t="shared" ref="E59:AG59" si="14">+E60+E61</f>
        <v>17.829999999999998</v>
      </c>
      <c r="F59" s="22">
        <f t="shared" si="14"/>
        <v>16.637</v>
      </c>
      <c r="G59" s="22">
        <f t="shared" si="14"/>
        <v>31.925000000000001</v>
      </c>
      <c r="H59" s="22">
        <f t="shared" si="14"/>
        <v>59.244</v>
      </c>
      <c r="I59" s="22">
        <f t="shared" si="14"/>
        <v>74.108000000000004</v>
      </c>
      <c r="J59" s="22">
        <f t="shared" si="14"/>
        <v>75.826999999999998</v>
      </c>
      <c r="K59" s="22">
        <f t="shared" si="14"/>
        <v>106.40600000000001</v>
      </c>
      <c r="L59" s="22">
        <f t="shared" si="14"/>
        <v>71.858000000000004</v>
      </c>
      <c r="M59" s="22">
        <f t="shared" si="14"/>
        <v>45.952000000000005</v>
      </c>
      <c r="N59" s="22">
        <f t="shared" si="14"/>
        <v>43.113</v>
      </c>
      <c r="O59" s="22">
        <f t="shared" si="14"/>
        <v>31.396000000000001</v>
      </c>
      <c r="P59" s="22">
        <f t="shared" si="14"/>
        <v>35.064999999999998</v>
      </c>
      <c r="Q59" s="22">
        <f t="shared" si="14"/>
        <v>17.733000000000001</v>
      </c>
      <c r="R59" s="22">
        <f t="shared" si="14"/>
        <v>28.093</v>
      </c>
      <c r="S59" s="22">
        <f t="shared" si="14"/>
        <v>33.340000000000003</v>
      </c>
      <c r="T59" s="22">
        <f t="shared" si="14"/>
        <v>17.344000000000001</v>
      </c>
      <c r="U59" s="22">
        <f t="shared" si="14"/>
        <v>25.733000000000001</v>
      </c>
      <c r="V59" s="22">
        <f t="shared" si="14"/>
        <v>29.202999999999999</v>
      </c>
      <c r="W59" s="22">
        <f t="shared" si="14"/>
        <v>19.919</v>
      </c>
      <c r="X59" s="22">
        <f t="shared" si="14"/>
        <v>23.581</v>
      </c>
      <c r="Y59" s="22">
        <f t="shared" si="14"/>
        <v>15.125999999999999</v>
      </c>
      <c r="Z59" s="22">
        <f t="shared" si="14"/>
        <v>-6.4290000000000003</v>
      </c>
      <c r="AA59" s="22">
        <f t="shared" si="14"/>
        <v>20.939</v>
      </c>
      <c r="AB59" s="22">
        <f t="shared" si="14"/>
        <v>68.742999999999995</v>
      </c>
      <c r="AC59" s="22">
        <f t="shared" si="14"/>
        <v>-20.045999999999999</v>
      </c>
      <c r="AD59" s="22">
        <f t="shared" si="14"/>
        <v>37.174999999999997</v>
      </c>
      <c r="AE59" s="22">
        <f t="shared" si="14"/>
        <v>46.197000000000003</v>
      </c>
      <c r="AF59" s="22">
        <f t="shared" si="14"/>
        <v>52.405999999999999</v>
      </c>
      <c r="AG59" s="31">
        <f t="shared" si="14"/>
        <v>58.308</v>
      </c>
    </row>
    <row r="60" spans="2:33" s="28" customFormat="1" x14ac:dyDescent="0.25">
      <c r="B60" s="37" t="s">
        <v>109</v>
      </c>
      <c r="C60" s="38" t="s">
        <v>110</v>
      </c>
      <c r="D60" s="36">
        <v>43</v>
      </c>
      <c r="E60" s="28">
        <v>17.829999999999998</v>
      </c>
      <c r="F60" s="28">
        <v>16.637</v>
      </c>
      <c r="G60" s="28">
        <v>31.925000000000001</v>
      </c>
      <c r="H60" s="28">
        <v>59.244</v>
      </c>
      <c r="I60" s="28">
        <v>74.108000000000004</v>
      </c>
      <c r="J60" s="28">
        <v>75.826999999999998</v>
      </c>
      <c r="K60" s="28">
        <v>106.396</v>
      </c>
      <c r="L60" s="28">
        <v>71.858000000000004</v>
      </c>
      <c r="M60" s="28">
        <v>45.929000000000002</v>
      </c>
      <c r="N60" s="28">
        <v>43.113</v>
      </c>
      <c r="O60" s="28">
        <v>31.396000000000001</v>
      </c>
      <c r="P60" s="28">
        <v>35.064999999999998</v>
      </c>
      <c r="Q60" s="28">
        <v>17.733000000000001</v>
      </c>
      <c r="R60" s="28">
        <v>28.093</v>
      </c>
      <c r="S60" s="28">
        <v>33.340000000000003</v>
      </c>
      <c r="T60" s="28">
        <v>17.344000000000001</v>
      </c>
      <c r="U60" s="28">
        <v>25.733000000000001</v>
      </c>
      <c r="V60" s="28">
        <v>29.202999999999999</v>
      </c>
      <c r="W60" s="28">
        <v>19.919</v>
      </c>
      <c r="X60" s="28">
        <v>23.581</v>
      </c>
      <c r="Y60" s="28">
        <v>15.125999999999999</v>
      </c>
      <c r="Z60" s="28">
        <v>-6.4290000000000003</v>
      </c>
      <c r="AA60" s="28">
        <v>20.939</v>
      </c>
      <c r="AB60" s="28">
        <v>68.742999999999995</v>
      </c>
      <c r="AC60" s="28">
        <v>-20.045999999999999</v>
      </c>
      <c r="AD60" s="28">
        <v>37.174999999999997</v>
      </c>
      <c r="AE60" s="28">
        <v>46.197000000000003</v>
      </c>
      <c r="AF60" s="28">
        <v>52.405999999999999</v>
      </c>
      <c r="AG60" s="29">
        <v>58.308</v>
      </c>
    </row>
    <row r="61" spans="2:33" s="28" customFormat="1" x14ac:dyDescent="0.25">
      <c r="B61" s="37" t="s">
        <v>111</v>
      </c>
      <c r="C61" s="50" t="s">
        <v>112</v>
      </c>
      <c r="D61" s="36">
        <v>44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0.01</v>
      </c>
      <c r="L61" s="28">
        <v>0</v>
      </c>
      <c r="M61" s="28">
        <v>2.3E-2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G61" s="29">
        <v>0</v>
      </c>
    </row>
    <row r="62" spans="2:33" s="28" customFormat="1" x14ac:dyDescent="0.25">
      <c r="B62" s="34" t="s">
        <v>113</v>
      </c>
      <c r="C62" s="50" t="s">
        <v>114</v>
      </c>
      <c r="D62" s="36">
        <v>45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0.379</v>
      </c>
      <c r="L62" s="28">
        <v>0</v>
      </c>
      <c r="M62" s="28">
        <v>0</v>
      </c>
      <c r="N62" s="28">
        <v>2.7610000000000001</v>
      </c>
      <c r="O62" s="28">
        <v>1.696</v>
      </c>
      <c r="P62" s="28">
        <v>1.853</v>
      </c>
      <c r="Q62" s="28">
        <v>3.2719999999999998</v>
      </c>
      <c r="R62" s="28">
        <v>5.2</v>
      </c>
      <c r="S62" s="28">
        <v>1.5660000000000001</v>
      </c>
      <c r="T62" s="28">
        <v>2.9990000000000001</v>
      </c>
      <c r="U62" s="28">
        <v>2.419</v>
      </c>
      <c r="V62" s="28">
        <v>3.67</v>
      </c>
      <c r="W62" s="28">
        <v>4.3159999999999998</v>
      </c>
      <c r="X62" s="28">
        <v>3.1890000000000001</v>
      </c>
      <c r="Y62" s="28">
        <v>1.9370000000000001</v>
      </c>
      <c r="Z62" s="28">
        <v>1.4810000000000001</v>
      </c>
      <c r="AA62" s="28">
        <v>0.13600000000000001</v>
      </c>
      <c r="AB62" s="28">
        <v>13.72</v>
      </c>
      <c r="AC62" s="28">
        <v>1.7999999999999999E-2</v>
      </c>
      <c r="AD62" s="28">
        <v>0.53600000000000003</v>
      </c>
      <c r="AE62" s="28">
        <v>0</v>
      </c>
      <c r="AF62" s="28">
        <v>0.128</v>
      </c>
      <c r="AG62" s="29">
        <v>0.41</v>
      </c>
    </row>
    <row r="63" spans="2:33" s="28" customFormat="1" ht="20" x14ac:dyDescent="0.25">
      <c r="B63" s="37" t="s">
        <v>115</v>
      </c>
      <c r="C63" s="50" t="s">
        <v>116</v>
      </c>
      <c r="D63" s="36" t="s">
        <v>117</v>
      </c>
      <c r="E63" s="22">
        <f t="shared" ref="E63:AG63" si="15">+E59+E62</f>
        <v>17.829999999999998</v>
      </c>
      <c r="F63" s="22">
        <f t="shared" si="15"/>
        <v>16.637</v>
      </c>
      <c r="G63" s="22">
        <f t="shared" si="15"/>
        <v>31.925000000000001</v>
      </c>
      <c r="H63" s="22">
        <f t="shared" si="15"/>
        <v>59.244</v>
      </c>
      <c r="I63" s="22">
        <f t="shared" si="15"/>
        <v>74.108000000000004</v>
      </c>
      <c r="J63" s="22">
        <f t="shared" si="15"/>
        <v>75.826999999999998</v>
      </c>
      <c r="K63" s="22">
        <f t="shared" si="15"/>
        <v>106.78500000000001</v>
      </c>
      <c r="L63" s="22">
        <f t="shared" si="15"/>
        <v>71.858000000000004</v>
      </c>
      <c r="M63" s="22">
        <f t="shared" si="15"/>
        <v>45.952000000000005</v>
      </c>
      <c r="N63" s="22">
        <f t="shared" si="15"/>
        <v>45.874000000000002</v>
      </c>
      <c r="O63" s="22">
        <f t="shared" si="15"/>
        <v>33.091999999999999</v>
      </c>
      <c r="P63" s="22">
        <f t="shared" si="15"/>
        <v>36.917999999999999</v>
      </c>
      <c r="Q63" s="22">
        <f t="shared" si="15"/>
        <v>21.004999999999999</v>
      </c>
      <c r="R63" s="22">
        <f t="shared" si="15"/>
        <v>33.292999999999999</v>
      </c>
      <c r="S63" s="22">
        <f t="shared" si="15"/>
        <v>34.906000000000006</v>
      </c>
      <c r="T63" s="22">
        <f t="shared" si="15"/>
        <v>20.343</v>
      </c>
      <c r="U63" s="22">
        <f t="shared" si="15"/>
        <v>28.152000000000001</v>
      </c>
      <c r="V63" s="22">
        <f t="shared" si="15"/>
        <v>32.872999999999998</v>
      </c>
      <c r="W63" s="22">
        <f t="shared" si="15"/>
        <v>24.234999999999999</v>
      </c>
      <c r="X63" s="22">
        <f t="shared" si="15"/>
        <v>26.77</v>
      </c>
      <c r="Y63" s="22">
        <f t="shared" si="15"/>
        <v>17.062999999999999</v>
      </c>
      <c r="Z63" s="22">
        <f t="shared" si="15"/>
        <v>-4.9480000000000004</v>
      </c>
      <c r="AA63" s="22">
        <f t="shared" si="15"/>
        <v>21.074999999999999</v>
      </c>
      <c r="AB63" s="22">
        <f t="shared" si="15"/>
        <v>82.462999999999994</v>
      </c>
      <c r="AC63" s="22">
        <f t="shared" si="15"/>
        <v>-20.027999999999999</v>
      </c>
      <c r="AD63" s="22">
        <f t="shared" si="15"/>
        <v>37.710999999999999</v>
      </c>
      <c r="AE63" s="22">
        <f t="shared" si="15"/>
        <v>46.197000000000003</v>
      </c>
      <c r="AF63" s="22">
        <f t="shared" si="15"/>
        <v>52.533999999999999</v>
      </c>
      <c r="AG63" s="31">
        <f t="shared" si="15"/>
        <v>58.717999999999996</v>
      </c>
    </row>
    <row r="64" spans="2:33" s="22" customFormat="1" ht="27" customHeight="1" x14ac:dyDescent="0.25">
      <c r="B64" s="51" t="s">
        <v>118</v>
      </c>
      <c r="C64" s="52" t="s">
        <v>119</v>
      </c>
      <c r="D64" s="49" t="s">
        <v>120</v>
      </c>
      <c r="E64" s="53">
        <f t="shared" ref="E64:AG64" si="16">+E50+E52-E55-E63</f>
        <v>-441.64099999999996</v>
      </c>
      <c r="F64" s="53">
        <f t="shared" si="16"/>
        <v>882.39300000000003</v>
      </c>
      <c r="G64" s="53">
        <f t="shared" si="16"/>
        <v>623.6350000000001</v>
      </c>
      <c r="H64" s="53">
        <f t="shared" si="16"/>
        <v>83.933999999999884</v>
      </c>
      <c r="I64" s="53">
        <f t="shared" si="16"/>
        <v>174.30900000000003</v>
      </c>
      <c r="J64" s="53">
        <f t="shared" si="16"/>
        <v>157.02599999999995</v>
      </c>
      <c r="K64" s="53">
        <f t="shared" si="16"/>
        <v>-208.22800000000001</v>
      </c>
      <c r="L64" s="53">
        <f t="shared" si="16"/>
        <v>992.0160000000003</v>
      </c>
      <c r="M64" s="53">
        <f t="shared" si="16"/>
        <v>406.36700000000002</v>
      </c>
      <c r="N64" s="53">
        <f t="shared" si="16"/>
        <v>309.78399999999993</v>
      </c>
      <c r="O64" s="53">
        <f t="shared" si="16"/>
        <v>512.61200000000008</v>
      </c>
      <c r="P64" s="53">
        <f t="shared" si="16"/>
        <v>817.37800000000004</v>
      </c>
      <c r="Q64" s="53">
        <f t="shared" si="16"/>
        <v>1420.1549999999997</v>
      </c>
      <c r="R64" s="53">
        <f t="shared" si="16"/>
        <v>1680.21</v>
      </c>
      <c r="S64" s="53">
        <f t="shared" si="16"/>
        <v>412.45700000000005</v>
      </c>
      <c r="T64" s="53">
        <f t="shared" si="16"/>
        <v>804.77500000000009</v>
      </c>
      <c r="U64" s="53">
        <f t="shared" si="16"/>
        <v>438.97200000000004</v>
      </c>
      <c r="V64" s="53">
        <f t="shared" si="16"/>
        <v>313.88499999999999</v>
      </c>
      <c r="W64" s="53">
        <f t="shared" si="16"/>
        <v>347.84</v>
      </c>
      <c r="X64" s="53">
        <f t="shared" si="16"/>
        <v>807.63599999999997</v>
      </c>
      <c r="Y64" s="53">
        <f t="shared" si="16"/>
        <v>1128.5339999999999</v>
      </c>
      <c r="Z64" s="53">
        <f t="shared" si="16"/>
        <v>1569.9430000000002</v>
      </c>
      <c r="AA64" s="53">
        <f t="shared" si="16"/>
        <v>2242.5540000000001</v>
      </c>
      <c r="AB64" s="53">
        <f t="shared" si="16"/>
        <v>2034.7920000000001</v>
      </c>
      <c r="AC64" s="53">
        <f t="shared" si="16"/>
        <v>2975.47</v>
      </c>
      <c r="AD64" s="53">
        <f t="shared" si="16"/>
        <v>2197.9090000000006</v>
      </c>
      <c r="AE64" s="53">
        <f t="shared" si="16"/>
        <v>2468.317</v>
      </c>
      <c r="AF64" s="53">
        <f t="shared" si="16"/>
        <v>4299.4040000000005</v>
      </c>
      <c r="AG64" s="57">
        <f t="shared" si="16"/>
        <v>5549.2920000000004</v>
      </c>
    </row>
    <row r="65" spans="2:33" s="22" customFormat="1" ht="27" customHeight="1" x14ac:dyDescent="0.25">
      <c r="B65" s="55" t="s">
        <v>121</v>
      </c>
      <c r="C65" s="56" t="s">
        <v>122</v>
      </c>
      <c r="D65" s="49" t="s">
        <v>123</v>
      </c>
      <c r="E65" s="53">
        <f t="shared" ref="E65:AG65" si="17">+E15+E19+E20+E25+E26+E39+E42+E43+E49+E55+E63</f>
        <v>7062.5809999999992</v>
      </c>
      <c r="F65" s="53">
        <f t="shared" si="17"/>
        <v>7822.6529999999993</v>
      </c>
      <c r="G65" s="53">
        <f t="shared" si="17"/>
        <v>8629.7559999999994</v>
      </c>
      <c r="H65" s="53">
        <f t="shared" si="17"/>
        <v>10005.899000000001</v>
      </c>
      <c r="I65" s="53">
        <f t="shared" si="17"/>
        <v>10840.260999999999</v>
      </c>
      <c r="J65" s="53">
        <f t="shared" si="17"/>
        <v>11949.030999999999</v>
      </c>
      <c r="K65" s="53">
        <f t="shared" si="17"/>
        <v>13145.286</v>
      </c>
      <c r="L65" s="53">
        <f t="shared" si="17"/>
        <v>13607.426000000001</v>
      </c>
      <c r="M65" s="53">
        <f t="shared" si="17"/>
        <v>14764.625000000002</v>
      </c>
      <c r="N65" s="53">
        <f t="shared" si="17"/>
        <v>15857.023999999999</v>
      </c>
      <c r="O65" s="53">
        <f t="shared" si="17"/>
        <v>16948.208999999999</v>
      </c>
      <c r="P65" s="53">
        <f t="shared" si="17"/>
        <v>18009.787</v>
      </c>
      <c r="Q65" s="53">
        <f t="shared" si="17"/>
        <v>18630.663</v>
      </c>
      <c r="R65" s="53">
        <f t="shared" si="17"/>
        <v>19594.041000000008</v>
      </c>
      <c r="S65" s="53">
        <f t="shared" si="17"/>
        <v>21534.079999999998</v>
      </c>
      <c r="T65" s="53">
        <f t="shared" si="17"/>
        <v>22274.190999999999</v>
      </c>
      <c r="U65" s="53">
        <f t="shared" si="17"/>
        <v>22000.331999999999</v>
      </c>
      <c r="V65" s="53">
        <f t="shared" si="17"/>
        <v>22724.075999999997</v>
      </c>
      <c r="W65" s="53">
        <f t="shared" si="17"/>
        <v>23497.336000000003</v>
      </c>
      <c r="X65" s="53">
        <f t="shared" si="17"/>
        <v>22937.345999999998</v>
      </c>
      <c r="Y65" s="53">
        <f t="shared" si="17"/>
        <v>22963.061999999998</v>
      </c>
      <c r="Z65" s="53">
        <f t="shared" si="17"/>
        <v>23230.089</v>
      </c>
      <c r="AA65" s="53">
        <f t="shared" si="17"/>
        <v>23634.426999999996</v>
      </c>
      <c r="AB65" s="53">
        <f t="shared" si="17"/>
        <v>24640.347000000002</v>
      </c>
      <c r="AC65" s="53">
        <f t="shared" si="17"/>
        <v>25836.613000000005</v>
      </c>
      <c r="AD65" s="53">
        <f t="shared" si="17"/>
        <v>29122.861000000001</v>
      </c>
      <c r="AE65" s="53">
        <f t="shared" si="17"/>
        <v>29828.174999999999</v>
      </c>
      <c r="AF65" s="53">
        <f t="shared" si="17"/>
        <v>30424.288000000004</v>
      </c>
      <c r="AG65" s="57">
        <f t="shared" si="17"/>
        <v>32166.776999999998</v>
      </c>
    </row>
    <row r="66" spans="2:33" s="22" customFormat="1" ht="27" customHeight="1" thickBot="1" x14ac:dyDescent="0.3">
      <c r="B66" s="58" t="s">
        <v>124</v>
      </c>
      <c r="C66" s="59" t="s">
        <v>125</v>
      </c>
      <c r="D66" s="60" t="s">
        <v>126</v>
      </c>
      <c r="E66" s="61">
        <f t="shared" ref="E66:AG66" si="18">+E14+E21++E23+E24+E33+E34+E38+E52</f>
        <v>6620.94</v>
      </c>
      <c r="F66" s="61">
        <f t="shared" si="18"/>
        <v>8705.0460000000003</v>
      </c>
      <c r="G66" s="61">
        <f t="shared" si="18"/>
        <v>9253.3909999999996</v>
      </c>
      <c r="H66" s="61">
        <f t="shared" si="18"/>
        <v>10089.833000000001</v>
      </c>
      <c r="I66" s="61">
        <f t="shared" si="18"/>
        <v>11014.570000000002</v>
      </c>
      <c r="J66" s="61">
        <f t="shared" si="18"/>
        <v>12106.057000000003</v>
      </c>
      <c r="K66" s="61">
        <f t="shared" si="18"/>
        <v>12937.058000000001</v>
      </c>
      <c r="L66" s="61">
        <f t="shared" si="18"/>
        <v>14599.441999999999</v>
      </c>
      <c r="M66" s="61">
        <f t="shared" si="18"/>
        <v>15170.991999999998</v>
      </c>
      <c r="N66" s="61">
        <f t="shared" si="18"/>
        <v>16166.807999999999</v>
      </c>
      <c r="O66" s="61">
        <f t="shared" si="18"/>
        <v>17460.820999999996</v>
      </c>
      <c r="P66" s="61">
        <f t="shared" si="18"/>
        <v>18827.165000000001</v>
      </c>
      <c r="Q66" s="61">
        <f t="shared" si="18"/>
        <v>20050.817999999999</v>
      </c>
      <c r="R66" s="61">
        <f t="shared" si="18"/>
        <v>21274.251</v>
      </c>
      <c r="S66" s="61">
        <f t="shared" si="18"/>
        <v>21946.537</v>
      </c>
      <c r="T66" s="61">
        <f t="shared" si="18"/>
        <v>23078.966</v>
      </c>
      <c r="U66" s="61">
        <f t="shared" si="18"/>
        <v>22439.304</v>
      </c>
      <c r="V66" s="61">
        <f t="shared" si="18"/>
        <v>23037.960999999996</v>
      </c>
      <c r="W66" s="61">
        <f t="shared" si="18"/>
        <v>23845.175999999999</v>
      </c>
      <c r="X66" s="61">
        <f t="shared" si="18"/>
        <v>23744.982</v>
      </c>
      <c r="Y66" s="61">
        <f t="shared" si="18"/>
        <v>24091.596000000001</v>
      </c>
      <c r="Z66" s="61">
        <f t="shared" si="18"/>
        <v>24800.031999999999</v>
      </c>
      <c r="AA66" s="61">
        <f t="shared" si="18"/>
        <v>25876.980999999996</v>
      </c>
      <c r="AB66" s="61">
        <f t="shared" si="18"/>
        <v>26675.139000000003</v>
      </c>
      <c r="AC66" s="61">
        <f t="shared" si="18"/>
        <v>28812.082999999999</v>
      </c>
      <c r="AD66" s="61">
        <f t="shared" si="18"/>
        <v>31320.77</v>
      </c>
      <c r="AE66" s="61">
        <f t="shared" si="18"/>
        <v>32296.492000000002</v>
      </c>
      <c r="AF66" s="61">
        <f t="shared" si="18"/>
        <v>34723.691999999995</v>
      </c>
      <c r="AG66" s="62">
        <f t="shared" si="18"/>
        <v>37716.068999999996</v>
      </c>
    </row>
    <row r="67" spans="2:33" ht="10.5" thickTop="1" x14ac:dyDescent="0.25"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2:33" s="1" customFormat="1" x14ac:dyDescent="0.25">
      <c r="B68" s="64" t="s">
        <v>127</v>
      </c>
      <c r="D68" s="2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2:33" s="1" customFormat="1" x14ac:dyDescent="0.25">
      <c r="B69" s="71" t="s">
        <v>128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</row>
  </sheetData>
  <mergeCells count="1">
    <mergeCell ref="B69:AG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S13</vt:lpstr>
      <vt:lpstr>S1311</vt:lpstr>
      <vt:lpstr>S1313</vt:lpstr>
      <vt:lpstr>S1314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Gapo</dc:creator>
  <cp:lastModifiedBy>Diana Gapo</cp:lastModifiedBy>
  <dcterms:created xsi:type="dcterms:W3CDTF">2024-09-21T09:02:10Z</dcterms:created>
  <dcterms:modified xsi:type="dcterms:W3CDTF">2024-09-21T17:31:46Z</dcterms:modified>
</cp:coreProperties>
</file>