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hidePivotFieldList="1"/>
  <mc:AlternateContent xmlns:mc="http://schemas.openxmlformats.org/markup-compatibility/2006">
    <mc:Choice Requires="x15">
      <x15ac:absPath xmlns:x15ac="http://schemas.microsoft.com/office/spreadsheetml/2010/11/ac" url="R:\lsb\DEE_SE\AEREO\13. Stat Flash\2021_12_StatFlash\"/>
    </mc:Choice>
  </mc:AlternateContent>
  <xr:revisionPtr revIDLastSave="0" documentId="13_ncr:1_{71D20013-3E59-46B0-B255-6316E9418D40}" xr6:coauthVersionLast="47" xr6:coauthVersionMax="47" xr10:uidLastSave="{00000000-0000-0000-0000-000000000000}"/>
  <bookViews>
    <workbookView xWindow="7164" yWindow="684" windowWidth="12876" windowHeight="10416" tabRatio="742" xr2:uid="{00000000-000D-0000-FFFF-FFFF00000000}"/>
  </bookViews>
  <sheets>
    <sheet name="Index" sheetId="24" r:id="rId1"/>
    <sheet name="T01" sheetId="18" r:id="rId2"/>
    <sheet name="T02" sheetId="26" r:id="rId3"/>
    <sheet name="T03" sheetId="2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8" i="26" l="1"/>
  <c r="AO9" i="26"/>
  <c r="AO10" i="26"/>
  <c r="AO11" i="26"/>
  <c r="AO12" i="26"/>
  <c r="AO14" i="26"/>
  <c r="AO15" i="26"/>
  <c r="AO16" i="26"/>
  <c r="AO6" i="26"/>
  <c r="AB14" i="26"/>
  <c r="AB8" i="26"/>
  <c r="AB6" i="26"/>
  <c r="O14" i="26"/>
  <c r="O8" i="26"/>
  <c r="L21" i="18"/>
  <c r="M21" i="18"/>
  <c r="N21" i="18"/>
  <c r="K9" i="18"/>
  <c r="J9" i="18"/>
  <c r="I9" i="18"/>
  <c r="G9" i="18"/>
  <c r="E9" i="18"/>
  <c r="C9" i="18"/>
  <c r="AN9" i="26"/>
  <c r="AN10" i="26"/>
  <c r="AN11" i="26"/>
  <c r="AN12" i="26"/>
  <c r="AN15" i="26"/>
  <c r="AN16" i="26"/>
  <c r="AA6" i="26"/>
  <c r="AN6" i="26" s="1"/>
  <c r="AA14" i="26"/>
  <c r="AA8" i="26"/>
  <c r="N14" i="26"/>
  <c r="N8" i="26"/>
  <c r="L20" i="18"/>
  <c r="M20" i="18"/>
  <c r="N20" i="18"/>
  <c r="AC14" i="26"/>
  <c r="AC8" i="26"/>
  <c r="P14" i="26"/>
  <c r="P8" i="26"/>
  <c r="AM9" i="26"/>
  <c r="AM10" i="26"/>
  <c r="AM11" i="26"/>
  <c r="AM12" i="26"/>
  <c r="AM15" i="26"/>
  <c r="AM16" i="26"/>
  <c r="Z14" i="26"/>
  <c r="Z8" i="26"/>
  <c r="Z6" i="26"/>
  <c r="AM6" i="26" s="1"/>
  <c r="M14" i="26"/>
  <c r="M8" i="26"/>
  <c r="L19" i="18"/>
  <c r="M19" i="18"/>
  <c r="N19" i="18"/>
  <c r="AL16" i="26"/>
  <c r="AL15" i="26"/>
  <c r="AL12" i="26"/>
  <c r="AL11" i="26"/>
  <c r="AL10" i="26"/>
  <c r="AL9" i="26"/>
  <c r="Y14" i="26"/>
  <c r="Y8" i="26"/>
  <c r="Y6" i="26"/>
  <c r="AL6" i="26" s="1"/>
  <c r="L14" i="26"/>
  <c r="L8" i="26"/>
  <c r="L18" i="18"/>
  <c r="M18" i="18"/>
  <c r="N18" i="18"/>
  <c r="AK9" i="26"/>
  <c r="AP9" i="26"/>
  <c r="AK10" i="26"/>
  <c r="AP10" i="26"/>
  <c r="AK11" i="26"/>
  <c r="AP11" i="26"/>
  <c r="AK12" i="26"/>
  <c r="AP12" i="26"/>
  <c r="AK15" i="26"/>
  <c r="AP15" i="26"/>
  <c r="AK16" i="26"/>
  <c r="AP16" i="26"/>
  <c r="X14" i="26"/>
  <c r="X8" i="26"/>
  <c r="X6" i="26"/>
  <c r="AK6" i="26" s="1"/>
  <c r="AC6" i="26"/>
  <c r="AP6" i="26" s="1"/>
  <c r="K14" i="26"/>
  <c r="K8" i="26"/>
  <c r="L17" i="18"/>
  <c r="M17" i="18"/>
  <c r="N17" i="18"/>
  <c r="AJ16" i="26"/>
  <c r="AJ15" i="26"/>
  <c r="AJ12" i="26"/>
  <c r="AJ11" i="26"/>
  <c r="AJ10" i="26"/>
  <c r="AJ9" i="26"/>
  <c r="W14" i="26"/>
  <c r="W8" i="26"/>
  <c r="W6" i="26"/>
  <c r="AJ6" i="26" s="1"/>
  <c r="J14" i="26"/>
  <c r="J8" i="26"/>
  <c r="N15" i="18"/>
  <c r="M15" i="18"/>
  <c r="L15" i="18"/>
  <c r="V6" i="26"/>
  <c r="AI6" i="26" s="1"/>
  <c r="V14" i="26"/>
  <c r="V8" i="26"/>
  <c r="I14" i="26"/>
  <c r="I8" i="26"/>
  <c r="AI9" i="26"/>
  <c r="AI10" i="26"/>
  <c r="AI11" i="26"/>
  <c r="AI12" i="26"/>
  <c r="AI15" i="26"/>
  <c r="AI16" i="26"/>
  <c r="L16" i="18"/>
  <c r="M16" i="18"/>
  <c r="N16" i="18"/>
  <c r="N14" i="18"/>
  <c r="M14" i="18"/>
  <c r="L14" i="18"/>
  <c r="Q16" i="26"/>
  <c r="Q15" i="26"/>
  <c r="U14" i="26"/>
  <c r="T14" i="26"/>
  <c r="S14" i="26"/>
  <c r="R14" i="26"/>
  <c r="Q12" i="26"/>
  <c r="Q11" i="26"/>
  <c r="Q10" i="26"/>
  <c r="Q9" i="26"/>
  <c r="U8" i="26"/>
  <c r="T8" i="26"/>
  <c r="S8" i="26"/>
  <c r="R8" i="26"/>
  <c r="H14" i="26"/>
  <c r="H8" i="26"/>
  <c r="AH9" i="26"/>
  <c r="AH10" i="26"/>
  <c r="AH11" i="26"/>
  <c r="AH12" i="26"/>
  <c r="AH15" i="26"/>
  <c r="AH16" i="26"/>
  <c r="U6" i="26"/>
  <c r="AH6" i="26" s="1"/>
  <c r="AG16" i="26"/>
  <c r="AF16" i="26"/>
  <c r="AE16" i="26"/>
  <c r="AG15" i="26"/>
  <c r="AF15" i="26"/>
  <c r="AE15" i="26"/>
  <c r="AG12" i="26"/>
  <c r="AF12" i="26"/>
  <c r="AE12" i="26"/>
  <c r="AG11" i="26"/>
  <c r="AF11" i="26"/>
  <c r="AE11" i="26"/>
  <c r="AG10" i="26"/>
  <c r="AF10" i="26"/>
  <c r="AE10" i="26"/>
  <c r="AG9" i="26"/>
  <c r="AF9" i="26"/>
  <c r="AE9" i="26"/>
  <c r="D16" i="26"/>
  <c r="D15" i="26"/>
  <c r="G14" i="26"/>
  <c r="F14" i="26"/>
  <c r="E14" i="26"/>
  <c r="D12" i="26"/>
  <c r="D11" i="26"/>
  <c r="D10" i="26"/>
  <c r="D9" i="26"/>
  <c r="G8" i="26"/>
  <c r="F8" i="26"/>
  <c r="E8" i="26"/>
  <c r="N13" i="18"/>
  <c r="M13" i="18"/>
  <c r="L13" i="18"/>
  <c r="N12" i="18"/>
  <c r="M12" i="18"/>
  <c r="L12" i="18"/>
  <c r="N11" i="18"/>
  <c r="M11" i="18"/>
  <c r="L11" i="18"/>
  <c r="N10" i="18"/>
  <c r="M10" i="18"/>
  <c r="L10" i="18"/>
  <c r="T6" i="26"/>
  <c r="AG6" i="26" s="1"/>
  <c r="S6" i="26"/>
  <c r="AF6" i="26" s="1"/>
  <c r="R6" i="26"/>
  <c r="AE6" i="26" s="1"/>
  <c r="Q6" i="26"/>
  <c r="AD6" i="26" s="1"/>
  <c r="B17" i="24"/>
  <c r="B16" i="24"/>
  <c r="B15" i="24"/>
  <c r="AN14" i="26" l="1"/>
  <c r="AN8" i="26"/>
  <c r="AL14" i="26"/>
  <c r="AM8" i="26"/>
  <c r="AM14" i="26"/>
  <c r="AL8" i="26"/>
  <c r="D14" i="26"/>
  <c r="AH14" i="26"/>
  <c r="AE14" i="26"/>
  <c r="AH8" i="26"/>
  <c r="N9" i="18"/>
  <c r="AI14" i="26"/>
  <c r="AG14" i="26"/>
  <c r="AD10" i="26"/>
  <c r="AE8" i="26"/>
  <c r="AG8" i="26"/>
  <c r="AF14" i="26"/>
  <c r="AD11" i="26"/>
  <c r="AK14" i="26"/>
  <c r="AD16" i="26"/>
  <c r="AP14" i="26"/>
  <c r="AJ8" i="26"/>
  <c r="M9" i="18"/>
  <c r="AD15" i="26"/>
  <c r="AK8" i="26"/>
  <c r="AI8" i="26"/>
  <c r="AD12" i="26"/>
  <c r="AF8" i="26"/>
  <c r="AD9" i="26"/>
  <c r="Q8" i="26"/>
  <c r="AJ14" i="26"/>
  <c r="Q14" i="26"/>
  <c r="AD14" i="26" s="1"/>
  <c r="AP8" i="26"/>
  <c r="D8" i="26"/>
  <c r="L9" i="18"/>
  <c r="AD8" i="26" l="1"/>
</calcChain>
</file>

<file path=xl/sharedStrings.xml><?xml version="1.0" encoding="utf-8"?>
<sst xmlns="http://schemas.openxmlformats.org/spreadsheetml/2006/main" count="103" uniqueCount="65">
  <si>
    <t>Lisboa</t>
  </si>
  <si>
    <t>Faro</t>
  </si>
  <si>
    <t>Porto</t>
  </si>
  <si>
    <t xml:space="preserve"> </t>
  </si>
  <si>
    <t>Jan.</t>
  </si>
  <si>
    <t>%</t>
  </si>
  <si>
    <t>Ranking</t>
  </si>
  <si>
    <r>
      <t>10</t>
    </r>
    <r>
      <rPr>
        <b/>
        <vertAlign val="superscript"/>
        <sz val="9"/>
        <rFont val="Arial"/>
        <family val="2"/>
      </rPr>
      <t>3</t>
    </r>
  </si>
  <si>
    <r>
      <t>10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 xml:space="preserve"> t</t>
    </r>
  </si>
  <si>
    <r>
      <t>10</t>
    </r>
    <r>
      <rPr>
        <vertAlign val="superscript"/>
        <sz val="9"/>
        <rFont val="Arial"/>
        <family val="2"/>
      </rPr>
      <t>3</t>
    </r>
  </si>
  <si>
    <r>
      <t>10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t</t>
    </r>
  </si>
  <si>
    <t>t</t>
  </si>
  <si>
    <t>Pe: preliminary results</t>
  </si>
  <si>
    <t>Passengers</t>
  </si>
  <si>
    <t>Freight and mail</t>
  </si>
  <si>
    <t xml:space="preserve">Passengers disembarked </t>
  </si>
  <si>
    <t>Passengers embarked</t>
  </si>
  <si>
    <t>January</t>
  </si>
  <si>
    <r>
      <rPr>
        <b/>
        <sz val="8"/>
        <color indexed="8"/>
        <rFont val="Arial"/>
        <family val="2"/>
      </rPr>
      <t xml:space="preserve">Source: </t>
    </r>
    <r>
      <rPr>
        <sz val="8"/>
        <color indexed="8"/>
        <rFont val="Arial"/>
        <family val="2"/>
      </rPr>
      <t>Survey to airports and aerodromes (ANA/ANAC/Statistics Portugal)</t>
    </r>
  </si>
  <si>
    <t>no.</t>
  </si>
  <si>
    <t>Others</t>
  </si>
  <si>
    <t>Country of origin 
(of the flight)</t>
  </si>
  <si>
    <t>Country of destination 
(of the flight)</t>
  </si>
  <si>
    <t>INDEX</t>
  </si>
  <si>
    <t>Table 02 - Air transport - Passengers and freight and mail movement at national airports, commercial flights  - monthly</t>
  </si>
  <si>
    <t>Table 01 - Air transport - Aircrafts landed, passengers and freight and mail movement at national airports, commercial flights - monthly</t>
  </si>
  <si>
    <t>TRANSPORT ACTIVITIES</t>
  </si>
  <si>
    <t>Aircrafts</t>
  </si>
  <si>
    <t>February</t>
  </si>
  <si>
    <t>Feb.</t>
  </si>
  <si>
    <t>Y-on-Y rate of change</t>
  </si>
  <si>
    <t>Year-on-year rate of change (%)</t>
  </si>
  <si>
    <t>Year-on-year rate of change</t>
  </si>
  <si>
    <t>March</t>
  </si>
  <si>
    <t>April</t>
  </si>
  <si>
    <t>Mar.</t>
  </si>
  <si>
    <t>Apr.</t>
  </si>
  <si>
    <t>May</t>
  </si>
  <si>
    <t>June</t>
  </si>
  <si>
    <t>Jun.</t>
  </si>
  <si>
    <t>July</t>
  </si>
  <si>
    <t>Jul.</t>
  </si>
  <si>
    <t>August</t>
  </si>
  <si>
    <t>Aug.</t>
  </si>
  <si>
    <t>September</t>
  </si>
  <si>
    <t>Sep.</t>
  </si>
  <si>
    <r>
      <t xml:space="preserve">2021  </t>
    </r>
    <r>
      <rPr>
        <vertAlign val="subscript"/>
        <sz val="10"/>
        <color theme="0"/>
        <rFont val="Arial"/>
        <family val="2"/>
      </rPr>
      <t>(Pe)</t>
    </r>
  </si>
  <si>
    <r>
      <t>10</t>
    </r>
    <r>
      <rPr>
        <vertAlign val="superscript"/>
        <sz val="9"/>
        <color theme="0"/>
        <rFont val="Arial"/>
        <family val="2"/>
      </rPr>
      <t>3</t>
    </r>
  </si>
  <si>
    <r>
      <t>2021</t>
    </r>
    <r>
      <rPr>
        <vertAlign val="subscript"/>
        <sz val="10"/>
        <color theme="0"/>
        <rFont val="Arial"/>
        <family val="2"/>
      </rPr>
      <t>(Pe)</t>
    </r>
  </si>
  <si>
    <t>Unit</t>
  </si>
  <si>
    <t>October</t>
  </si>
  <si>
    <t>Oct.</t>
  </si>
  <si>
    <t>November</t>
  </si>
  <si>
    <t>Nov.</t>
  </si>
  <si>
    <t>Air Transport Flash Statistics – December 2021</t>
  </si>
  <si>
    <t>December</t>
  </si>
  <si>
    <t>Accum. Jan-Dec</t>
  </si>
  <si>
    <t>Dec.</t>
  </si>
  <si>
    <r>
      <t xml:space="preserve">Accum. Jan - Dec 2021  </t>
    </r>
    <r>
      <rPr>
        <vertAlign val="subscript"/>
        <sz val="10"/>
        <color theme="0"/>
        <rFont val="Arial"/>
        <family val="2"/>
      </rPr>
      <t>(Pe)</t>
    </r>
  </si>
  <si>
    <t>Table 03 - Air transport - Main country of origin and destination of flights with passengers at national airports, commercial flights - accumulated Jan-Dec 2021</t>
  </si>
  <si>
    <t>France</t>
  </si>
  <si>
    <t>United Kingdom</t>
  </si>
  <si>
    <t>Germany</t>
  </si>
  <si>
    <t>Spain</t>
  </si>
  <si>
    <t>Switzerland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</si>
</sst>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[$-816]mmm/yy;@"/>
    <numFmt numFmtId="169" formatCode="#,##0.0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Tahoma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vertAlign val="superscript"/>
      <sz val="9"/>
      <name val="Arial"/>
      <family val="2"/>
    </font>
    <font>
      <vertAlign val="superscript"/>
      <sz val="9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1"/>
      <color indexed="9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vertAlign val="subscript"/>
      <sz val="10"/>
      <color theme="0"/>
      <name val="Arial"/>
      <family val="2"/>
    </font>
    <font>
      <vertAlign val="superscript"/>
      <sz val="9"/>
      <color theme="0"/>
      <name val="Arial"/>
      <family val="2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7"/>
      </left>
      <right/>
      <top style="medium">
        <color theme="0"/>
      </top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0"/>
      </top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</borders>
  <cellStyleXfs count="32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3">
    <xf numFmtId="0" fontId="0" fillId="0" borderId="0" xfId="0"/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8" fillId="0" borderId="0" xfId="0" applyFont="1"/>
    <xf numFmtId="0" fontId="19" fillId="0" borderId="0" xfId="3" applyFont="1" applyAlignment="1" applyProtection="1"/>
    <xf numFmtId="0" fontId="20" fillId="0" borderId="0" xfId="0" applyFont="1"/>
    <xf numFmtId="0" fontId="7" fillId="0" borderId="0" xfId="0" applyFont="1"/>
    <xf numFmtId="168" fontId="15" fillId="0" borderId="0" xfId="0" applyNumberFormat="1" applyFont="1" applyAlignment="1">
      <alignment horizontal="center" vertical="center"/>
    </xf>
    <xf numFmtId="0" fontId="21" fillId="0" borderId="0" xfId="0" applyFont="1"/>
    <xf numFmtId="0" fontId="1" fillId="0" borderId="0" xfId="0" applyFont="1"/>
    <xf numFmtId="0" fontId="1" fillId="0" borderId="0" xfId="3" applyFont="1" applyAlignment="1" applyProtection="1"/>
    <xf numFmtId="0" fontId="2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6" fillId="0" borderId="0" xfId="0" applyNumberFormat="1" applyFont="1" applyAlignment="1">
      <alignment horizontal="right" vertical="center"/>
    </xf>
    <xf numFmtId="3" fontId="28" fillId="0" borderId="0" xfId="0" applyNumberFormat="1" applyFont="1" applyAlignment="1">
      <alignment horizontal="right" vertical="center"/>
    </xf>
    <xf numFmtId="169" fontId="26" fillId="0" borderId="0" xfId="0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169" fontId="28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5" applyFont="1" applyAlignment="1">
      <alignment horizontal="right" vertical="center"/>
    </xf>
    <xf numFmtId="0" fontId="4" fillId="0" borderId="0" xfId="5" applyFont="1" applyAlignment="1">
      <alignment horizontal="right" vertical="center"/>
    </xf>
    <xf numFmtId="0" fontId="33" fillId="0" borderId="0" xfId="0" applyFont="1" applyAlignment="1">
      <alignment vertical="center"/>
    </xf>
    <xf numFmtId="0" fontId="27" fillId="0" borderId="0" xfId="0" applyFont="1" applyAlignment="1">
      <alignment horizontal="left" vertical="center" indent="2"/>
    </xf>
    <xf numFmtId="0" fontId="28" fillId="0" borderId="0" xfId="5" applyFont="1" applyAlignment="1">
      <alignment horizontal="right" vertical="center"/>
    </xf>
    <xf numFmtId="0" fontId="34" fillId="0" borderId="0" xfId="0" applyFont="1" applyAlignment="1">
      <alignment vertical="center"/>
    </xf>
    <xf numFmtId="2" fontId="15" fillId="0" borderId="0" xfId="0" applyNumberFormat="1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29" fillId="0" borderId="0" xfId="0" applyFont="1" applyAlignment="1">
      <alignment horizontal="right" vertical="center"/>
    </xf>
    <xf numFmtId="3" fontId="28" fillId="0" borderId="11" xfId="0" applyNumberFormat="1" applyFont="1" applyBorder="1" applyAlignment="1">
      <alignment horizontal="right" vertical="center"/>
    </xf>
    <xf numFmtId="0" fontId="12" fillId="2" borderId="1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17" fontId="23" fillId="2" borderId="4" xfId="0" applyNumberFormat="1" applyFont="1" applyFill="1" applyBorder="1" applyAlignment="1">
      <alignment horizontal="center" vertical="center" wrapText="1"/>
    </xf>
    <xf numFmtId="17" fontId="23" fillId="2" borderId="4" xfId="0" applyNumberFormat="1" applyFont="1" applyFill="1" applyBorder="1" applyAlignment="1">
      <alignment horizontal="center" vertical="center"/>
    </xf>
    <xf numFmtId="17" fontId="23" fillId="2" borderId="5" xfId="0" applyNumberFormat="1" applyFont="1" applyFill="1" applyBorder="1" applyAlignment="1">
      <alignment horizontal="center" vertical="center"/>
    </xf>
    <xf numFmtId="17" fontId="24" fillId="2" borderId="4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 wrapText="1"/>
    </xf>
    <xf numFmtId="17" fontId="24" fillId="2" borderId="5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7" fontId="15" fillId="0" borderId="12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vertical="center"/>
    </xf>
    <xf numFmtId="3" fontId="26" fillId="0" borderId="11" xfId="0" applyNumberFormat="1" applyFont="1" applyBorder="1" applyAlignment="1">
      <alignment horizontal="right" vertical="center"/>
    </xf>
    <xf numFmtId="3" fontId="27" fillId="0" borderId="0" xfId="0" applyNumberFormat="1" applyFont="1" applyBorder="1" applyAlignment="1">
      <alignment horizontal="center" vertical="center"/>
    </xf>
    <xf numFmtId="3" fontId="26" fillId="0" borderId="0" xfId="0" applyNumberFormat="1" applyFont="1" applyBorder="1" applyAlignment="1">
      <alignment horizontal="right" vertical="center"/>
    </xf>
    <xf numFmtId="3" fontId="28" fillId="0" borderId="0" xfId="0" applyNumberFormat="1" applyFont="1" applyBorder="1" applyAlignment="1">
      <alignment horizontal="right" vertical="center"/>
    </xf>
    <xf numFmtId="169" fontId="26" fillId="0" borderId="0" xfId="0" applyNumberFormat="1" applyFont="1" applyBorder="1" applyAlignment="1">
      <alignment vertical="center"/>
    </xf>
    <xf numFmtId="0" fontId="27" fillId="0" borderId="0" xfId="0" applyFont="1" applyBorder="1" applyAlignment="1">
      <alignment horizontal="center" vertical="center"/>
    </xf>
    <xf numFmtId="166" fontId="28" fillId="0" borderId="0" xfId="0" applyNumberFormat="1" applyFont="1" applyBorder="1" applyAlignment="1">
      <alignment horizontal="right" vertical="center"/>
    </xf>
    <xf numFmtId="169" fontId="28" fillId="0" borderId="0" xfId="0" applyNumberFormat="1" applyFont="1" applyBorder="1" applyAlignment="1">
      <alignment vertical="center"/>
    </xf>
    <xf numFmtId="166" fontId="6" fillId="0" borderId="13" xfId="0" applyNumberFormat="1" applyFont="1" applyBorder="1" applyAlignment="1">
      <alignment horizontal="right" vertical="center"/>
    </xf>
    <xf numFmtId="166" fontId="6" fillId="0" borderId="14" xfId="0" applyNumberFormat="1" applyFont="1" applyBorder="1" applyAlignment="1">
      <alignment horizontal="right" vertical="center"/>
    </xf>
    <xf numFmtId="165" fontId="6" fillId="0" borderId="14" xfId="0" applyNumberFormat="1" applyFont="1" applyBorder="1" applyAlignment="1">
      <alignment vertical="center"/>
    </xf>
    <xf numFmtId="0" fontId="15" fillId="0" borderId="15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169" fontId="26" fillId="0" borderId="11" xfId="0" applyNumberFormat="1" applyFont="1" applyBorder="1" applyAlignment="1">
      <alignment vertical="center"/>
    </xf>
    <xf numFmtId="169" fontId="28" fillId="0" borderId="11" xfId="0" applyNumberFormat="1" applyFont="1" applyBorder="1" applyAlignment="1">
      <alignment vertical="center"/>
    </xf>
    <xf numFmtId="165" fontId="6" fillId="0" borderId="13" xfId="0" applyNumberFormat="1" applyFont="1" applyBorder="1" applyAlignment="1">
      <alignment vertical="center"/>
    </xf>
    <xf numFmtId="17" fontId="23" fillId="2" borderId="3" xfId="0" applyNumberFormat="1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/>
    </xf>
    <xf numFmtId="49" fontId="26" fillId="0" borderId="17" xfId="0" applyNumberFormat="1" applyFont="1" applyBorder="1" applyAlignment="1">
      <alignment horizontal="center" vertical="center"/>
    </xf>
    <xf numFmtId="49" fontId="28" fillId="0" borderId="17" xfId="0" applyNumberFormat="1" applyFont="1" applyBorder="1" applyAlignment="1">
      <alignment horizontal="center" vertical="center"/>
    </xf>
    <xf numFmtId="0" fontId="27" fillId="0" borderId="0" xfId="0" applyFont="1" applyBorder="1" applyAlignment="1">
      <alignment horizontal="left" vertical="center" indent="2"/>
    </xf>
    <xf numFmtId="0" fontId="27" fillId="0" borderId="14" xfId="0" applyFont="1" applyBorder="1" applyAlignment="1">
      <alignment vertical="center"/>
    </xf>
    <xf numFmtId="166" fontId="28" fillId="0" borderId="18" xfId="0" applyNumberFormat="1" applyFont="1" applyBorder="1" applyAlignment="1">
      <alignment horizontal="right" vertical="center"/>
    </xf>
    <xf numFmtId="166" fontId="28" fillId="0" borderId="14" xfId="0" applyNumberFormat="1" applyFont="1" applyBorder="1" applyAlignment="1">
      <alignment horizontal="right" vertical="center"/>
    </xf>
    <xf numFmtId="165" fontId="28" fillId="0" borderId="14" xfId="0" applyNumberFormat="1" applyFont="1" applyBorder="1" applyAlignment="1">
      <alignment vertical="center"/>
    </xf>
    <xf numFmtId="0" fontId="27" fillId="0" borderId="10" xfId="0" applyFont="1" applyBorder="1" applyAlignment="1">
      <alignment horizontal="center" vertical="center"/>
    </xf>
    <xf numFmtId="166" fontId="28" fillId="0" borderId="13" xfId="0" applyNumberFormat="1" applyFont="1" applyBorder="1" applyAlignment="1">
      <alignment horizontal="right" vertical="center"/>
    </xf>
    <xf numFmtId="0" fontId="27" fillId="0" borderId="10" xfId="0" applyFont="1" applyBorder="1" applyAlignment="1">
      <alignment vertical="center"/>
    </xf>
    <xf numFmtId="165" fontId="28" fillId="0" borderId="13" xfId="0" applyNumberFormat="1" applyFont="1" applyBorder="1" applyAlignment="1">
      <alignment vertical="center"/>
    </xf>
    <xf numFmtId="17" fontId="23" fillId="2" borderId="5" xfId="0" applyNumberFormat="1" applyFont="1" applyFill="1" applyBorder="1" applyAlignment="1">
      <alignment horizontal="center" vertical="center" wrapText="1"/>
    </xf>
    <xf numFmtId="49" fontId="24" fillId="2" borderId="8" xfId="0" applyNumberFormat="1" applyFont="1" applyFill="1" applyBorder="1" applyAlignment="1">
      <alignment horizontal="center" vertical="center"/>
    </xf>
    <xf numFmtId="49" fontId="24" fillId="2" borderId="9" xfId="0" applyNumberFormat="1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166" fontId="37" fillId="0" borderId="14" xfId="0" applyNumberFormat="1" applyFont="1" applyBorder="1" applyAlignment="1">
      <alignment horizontal="right" vertical="center"/>
    </xf>
    <xf numFmtId="17" fontId="35" fillId="0" borderId="0" xfId="0" applyNumberFormat="1" applyFont="1" applyBorder="1" applyAlignment="1">
      <alignment horizontal="center" vertical="center"/>
    </xf>
    <xf numFmtId="165" fontId="37" fillId="0" borderId="0" xfId="0" applyNumberFormat="1" applyFont="1" applyBorder="1" applyAlignment="1">
      <alignment horizontal="right" vertical="center"/>
    </xf>
    <xf numFmtId="0" fontId="35" fillId="0" borderId="17" xfId="0" applyFont="1" applyBorder="1" applyAlignment="1">
      <alignment horizontal="center" vertical="center"/>
    </xf>
    <xf numFmtId="17" fontId="35" fillId="0" borderId="17" xfId="0" applyNumberFormat="1" applyFont="1" applyBorder="1" applyAlignment="1">
      <alignment horizontal="center" vertical="center"/>
    </xf>
    <xf numFmtId="166" fontId="37" fillId="0" borderId="17" xfId="0" applyNumberFormat="1" applyFont="1" applyBorder="1" applyAlignment="1">
      <alignment horizontal="left" vertical="center" indent="1"/>
    </xf>
    <xf numFmtId="165" fontId="37" fillId="0" borderId="17" xfId="0" applyNumberFormat="1" applyFont="1" applyBorder="1" applyAlignment="1">
      <alignment horizontal="right" vertical="center"/>
    </xf>
    <xf numFmtId="166" fontId="37" fillId="0" borderId="18" xfId="0" applyNumberFormat="1" applyFont="1" applyBorder="1" applyAlignment="1">
      <alignment horizontal="right" vertical="center"/>
    </xf>
    <xf numFmtId="166" fontId="28" fillId="0" borderId="0" xfId="0" applyNumberFormat="1" applyFont="1" applyAlignment="1">
      <alignment horizontal="right" vertical="center"/>
    </xf>
    <xf numFmtId="17" fontId="23" fillId="2" borderId="4" xfId="0" applyNumberFormat="1" applyFont="1" applyFill="1" applyBorder="1" applyAlignment="1">
      <alignment horizontal="center" vertical="center" wrapText="1"/>
    </xf>
    <xf numFmtId="17" fontId="23" fillId="2" borderId="4" xfId="0" applyNumberFormat="1" applyFont="1" applyFill="1" applyBorder="1" applyAlignment="1">
      <alignment horizontal="center" vertical="center"/>
    </xf>
    <xf numFmtId="17" fontId="23" fillId="2" borderId="4" xfId="0" applyNumberFormat="1" applyFont="1" applyFill="1" applyBorder="1" applyAlignment="1">
      <alignment horizontal="center" vertical="center" wrapText="1"/>
    </xf>
    <xf numFmtId="17" fontId="23" fillId="2" borderId="4" xfId="0" applyNumberFormat="1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/>
    </xf>
    <xf numFmtId="17" fontId="23" fillId="2" borderId="3" xfId="0" applyNumberFormat="1" applyFont="1" applyFill="1" applyBorder="1" applyAlignment="1">
      <alignment horizontal="center" vertical="center" wrapText="1"/>
    </xf>
    <xf numFmtId="17" fontId="23" fillId="2" borderId="4" xfId="0" applyNumberFormat="1" applyFont="1" applyFill="1" applyBorder="1" applyAlignment="1">
      <alignment horizontal="center" vertical="center" wrapText="1"/>
    </xf>
    <xf numFmtId="17" fontId="24" fillId="2" borderId="3" xfId="0" applyNumberFormat="1" applyFont="1" applyFill="1" applyBorder="1" applyAlignment="1">
      <alignment horizontal="center" vertical="center"/>
    </xf>
    <xf numFmtId="17" fontId="24" fillId="2" borderId="4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17" fontId="23" fillId="2" borderId="4" xfId="0" applyNumberFormat="1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/>
    </xf>
    <xf numFmtId="17" fontId="23" fillId="2" borderId="7" xfId="0" applyNumberFormat="1" applyFont="1" applyFill="1" applyBorder="1" applyAlignment="1">
      <alignment horizontal="center" vertical="center" wrapText="1"/>
    </xf>
    <xf numFmtId="17" fontId="23" fillId="2" borderId="8" xfId="0" applyNumberFormat="1" applyFont="1" applyFill="1" applyBorder="1" applyAlignment="1">
      <alignment horizontal="center" vertical="center" wrapText="1"/>
    </xf>
    <xf numFmtId="17" fontId="39" fillId="2" borderId="3" xfId="0" applyNumberFormat="1" applyFont="1" applyFill="1" applyBorder="1" applyAlignment="1">
      <alignment horizontal="center" vertical="center" wrapText="1"/>
    </xf>
    <xf numFmtId="17" fontId="39" fillId="2" borderId="7" xfId="0" applyNumberFormat="1" applyFont="1" applyFill="1" applyBorder="1" applyAlignment="1">
      <alignment horizontal="center" vertical="center" wrapText="1"/>
    </xf>
    <xf numFmtId="3" fontId="37" fillId="0" borderId="17" xfId="0" applyNumberFormat="1" applyFont="1" applyBorder="1" applyAlignment="1">
      <alignment horizontal="right" vertical="center"/>
    </xf>
  </cellXfs>
  <cellStyles count="32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28" name="Picture 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0"/>
  <sheetViews>
    <sheetView showGridLines="0" tabSelected="1" workbookViewId="0">
      <selection activeCell="B8" sqref="B8"/>
    </sheetView>
  </sheetViews>
  <sheetFormatPr defaultColWidth="9.109375" defaultRowHeight="11.4" x14ac:dyDescent="0.2"/>
  <cols>
    <col min="1" max="1" width="2.44140625" style="4" customWidth="1"/>
    <col min="2" max="2" width="137" style="4" customWidth="1"/>
    <col min="3" max="16384" width="9.109375" style="4"/>
  </cols>
  <sheetData>
    <row r="1" spans="1:2" x14ac:dyDescent="0.2">
      <c r="A1" s="4" t="s">
        <v>3</v>
      </c>
    </row>
    <row r="7" spans="1:2" x14ac:dyDescent="0.2">
      <c r="A7" s="4" t="s">
        <v>3</v>
      </c>
    </row>
    <row r="8" spans="1:2" ht="15" customHeight="1" x14ac:dyDescent="0.2">
      <c r="B8" s="36" t="s">
        <v>26</v>
      </c>
    </row>
    <row r="9" spans="1:2" s="7" customFormat="1" ht="5.0999999999999996" customHeight="1" x14ac:dyDescent="0.25"/>
    <row r="10" spans="1:2" ht="15" customHeight="1" x14ac:dyDescent="0.2">
      <c r="B10" s="37" t="s">
        <v>54</v>
      </c>
    </row>
    <row r="11" spans="1:2" x14ac:dyDescent="0.2">
      <c r="B11" s="4" t="s">
        <v>3</v>
      </c>
    </row>
    <row r="12" spans="1:2" ht="13.2" x14ac:dyDescent="0.25">
      <c r="B12" s="8" t="s">
        <v>23</v>
      </c>
    </row>
    <row r="13" spans="1:2" x14ac:dyDescent="0.2">
      <c r="B13" s="4" t="s">
        <v>3</v>
      </c>
    </row>
    <row r="14" spans="1:2" s="5" customFormat="1" ht="13.2" x14ac:dyDescent="0.25">
      <c r="B14" s="6"/>
    </row>
    <row r="15" spans="1:2" s="11" customFormat="1" ht="13.2" x14ac:dyDescent="0.25">
      <c r="B15" s="12" t="str">
        <f>'T01'!B2</f>
        <v>Table 01 - Air transport - Aircrafts landed, passengers and freight and mail movement at national airports, commercial flights - monthly</v>
      </c>
    </row>
    <row r="16" spans="1:2" s="11" customFormat="1" ht="13.2" x14ac:dyDescent="0.25">
      <c r="B16" s="12" t="str">
        <f>'T02'!B2</f>
        <v>Table 02 - Air transport - Passengers and freight and mail movement at national airports, commercial flights  - monthly</v>
      </c>
    </row>
    <row r="17" spans="2:2" s="11" customFormat="1" ht="13.2" x14ac:dyDescent="0.25">
      <c r="B17" s="12" t="str">
        <f>'T03'!B2</f>
        <v>Table 03 - Air transport - Main country of origin and destination of flights with passengers at national airports, commercial flights - accumulated Jan-Dec 2021</v>
      </c>
    </row>
    <row r="20" spans="2:2" x14ac:dyDescent="0.2">
      <c r="B20" s="10"/>
    </row>
  </sheetData>
  <hyperlinks>
    <hyperlink ref="B17" location="'T03'!A1" display="'T03'!A1" xr:uid="{00000000-0004-0000-0000-000000000000}"/>
    <hyperlink ref="B15" location="'T01'!A1" display="'T01'!A1" xr:uid="{00000000-0004-0000-0000-000001000000}"/>
    <hyperlink ref="B16" location="'T02'!A1" display="'T02'!A1" xr:uid="{00000000-0004-0000-0000-00000200000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31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5.109375" style="3" customWidth="1"/>
    <col min="3" max="3" width="11.6640625" style="1" customWidth="1"/>
    <col min="4" max="4" width="2.6640625" style="1" customWidth="1"/>
    <col min="5" max="5" width="11.6640625" style="1" customWidth="1"/>
    <col min="6" max="6" width="2.6640625" style="1" customWidth="1"/>
    <col min="7" max="7" width="11.6640625" style="1" customWidth="1"/>
    <col min="8" max="8" width="2.6640625" style="1" customWidth="1"/>
    <col min="9" max="11" width="13.6640625" style="1" customWidth="1"/>
    <col min="12" max="14" width="13.6640625" style="3" customWidth="1"/>
    <col min="15" max="16384" width="9.109375" style="3"/>
  </cols>
  <sheetData>
    <row r="1" spans="2:14" ht="6.75" customHeight="1" x14ac:dyDescent="0.3"/>
    <row r="2" spans="2:14" ht="13.65" customHeight="1" x14ac:dyDescent="0.3">
      <c r="B2" s="13" t="s">
        <v>25</v>
      </c>
    </row>
    <row r="3" spans="2:14" ht="5.25" customHeight="1" x14ac:dyDescent="0.3"/>
    <row r="4" spans="2:14" ht="13.65" customHeight="1" thickBot="1" x14ac:dyDescent="0.35"/>
    <row r="5" spans="2:14" ht="24.9" customHeight="1" thickBot="1" x14ac:dyDescent="0.35">
      <c r="C5" s="104" t="s">
        <v>46</v>
      </c>
      <c r="D5" s="95"/>
      <c r="E5" s="95"/>
      <c r="F5" s="95"/>
      <c r="G5" s="95"/>
      <c r="H5" s="95"/>
      <c r="I5" s="95">
        <v>2020</v>
      </c>
      <c r="J5" s="95"/>
      <c r="K5" s="95"/>
      <c r="L5" s="96" t="s">
        <v>32</v>
      </c>
      <c r="M5" s="95"/>
      <c r="N5" s="97"/>
    </row>
    <row r="6" spans="2:14" ht="20.100000000000001" customHeight="1" thickBot="1" x14ac:dyDescent="0.35">
      <c r="B6" s="14"/>
      <c r="C6" s="98" t="s">
        <v>27</v>
      </c>
      <c r="D6" s="99"/>
      <c r="E6" s="103" t="s">
        <v>13</v>
      </c>
      <c r="F6" s="103"/>
      <c r="G6" s="103" t="s">
        <v>14</v>
      </c>
      <c r="H6" s="103"/>
      <c r="I6" s="38" t="s">
        <v>27</v>
      </c>
      <c r="J6" s="39" t="s">
        <v>13</v>
      </c>
      <c r="K6" s="39" t="s">
        <v>14</v>
      </c>
      <c r="L6" s="38" t="s">
        <v>27</v>
      </c>
      <c r="M6" s="39" t="s">
        <v>13</v>
      </c>
      <c r="N6" s="40" t="s">
        <v>14</v>
      </c>
    </row>
    <row r="7" spans="2:14" ht="20.100000000000001" customHeight="1" thickBot="1" x14ac:dyDescent="0.35">
      <c r="B7" s="14"/>
      <c r="C7" s="100" t="s">
        <v>19</v>
      </c>
      <c r="D7" s="101"/>
      <c r="E7" s="102" t="s">
        <v>47</v>
      </c>
      <c r="F7" s="102"/>
      <c r="G7" s="102" t="s">
        <v>11</v>
      </c>
      <c r="H7" s="102"/>
      <c r="I7" s="41" t="s">
        <v>19</v>
      </c>
      <c r="J7" s="42" t="s">
        <v>47</v>
      </c>
      <c r="K7" s="42" t="s">
        <v>11</v>
      </c>
      <c r="L7" s="43" t="s">
        <v>5</v>
      </c>
      <c r="M7" s="41" t="s">
        <v>5</v>
      </c>
      <c r="N7" s="44" t="s">
        <v>5</v>
      </c>
    </row>
    <row r="8" spans="2:14" ht="6.9" customHeight="1" x14ac:dyDescent="0.3">
      <c r="B8" s="14"/>
      <c r="C8" s="45"/>
      <c r="D8" s="46"/>
      <c r="E8" s="47"/>
      <c r="F8" s="47"/>
      <c r="G8" s="47"/>
      <c r="H8" s="47"/>
      <c r="I8" s="45"/>
      <c r="J8" s="47"/>
      <c r="K8" s="47"/>
      <c r="L8" s="61"/>
      <c r="M8" s="48"/>
      <c r="N8" s="48"/>
    </row>
    <row r="9" spans="2:14" ht="15" customHeight="1" x14ac:dyDescent="0.3">
      <c r="B9" s="15" t="s">
        <v>56</v>
      </c>
      <c r="C9" s="49">
        <f>SUM(C10:C21)</f>
        <v>132263</v>
      </c>
      <c r="D9" s="50"/>
      <c r="E9" s="51">
        <f>SUM(E10:E21)</f>
        <v>25617.703999999998</v>
      </c>
      <c r="F9" s="52"/>
      <c r="G9" s="51">
        <f>SUM(G10:G21)</f>
        <v>190737.56600000014</v>
      </c>
      <c r="H9" s="52"/>
      <c r="I9" s="49">
        <f t="shared" ref="I9:K9" si="0">SUM(I10:I21)</f>
        <v>100235</v>
      </c>
      <c r="J9" s="51">
        <f t="shared" si="0"/>
        <v>18392.549999999992</v>
      </c>
      <c r="K9" s="51">
        <f t="shared" si="0"/>
        <v>146966.48800000007</v>
      </c>
      <c r="L9" s="62">
        <f t="shared" ref="L9:L16" si="1">C9/I9*100-100</f>
        <v>31.952910659949112</v>
      </c>
      <c r="M9" s="53">
        <f t="shared" ref="M9:M16" si="2">E9/J9*100-100</f>
        <v>39.283046668352171</v>
      </c>
      <c r="N9" s="53">
        <f t="shared" ref="N9:N16" si="3">G9/K9*100-100</f>
        <v>29.783033258575273</v>
      </c>
    </row>
    <row r="10" spans="2:14" ht="15" customHeight="1" x14ac:dyDescent="0.3">
      <c r="B10" s="19" t="s">
        <v>17</v>
      </c>
      <c r="C10" s="35">
        <v>5787</v>
      </c>
      <c r="D10" s="54"/>
      <c r="E10" s="52">
        <v>772.50800000000004</v>
      </c>
      <c r="F10" s="55"/>
      <c r="G10" s="52">
        <v>12044.851000000021</v>
      </c>
      <c r="H10" s="55"/>
      <c r="I10" s="35">
        <v>15222</v>
      </c>
      <c r="J10" s="52">
        <v>3730.1999999999975</v>
      </c>
      <c r="K10" s="52">
        <v>17249.712000000036</v>
      </c>
      <c r="L10" s="63">
        <f t="shared" si="1"/>
        <v>-61.98265668111943</v>
      </c>
      <c r="M10" s="56">
        <f t="shared" si="2"/>
        <v>-79.290440190874477</v>
      </c>
      <c r="N10" s="56">
        <f t="shared" si="3"/>
        <v>-30.173611014491158</v>
      </c>
    </row>
    <row r="11" spans="2:14" ht="15" customHeight="1" x14ac:dyDescent="0.3">
      <c r="B11" s="19" t="s">
        <v>28</v>
      </c>
      <c r="C11" s="35">
        <v>3444</v>
      </c>
      <c r="D11" s="54"/>
      <c r="E11" s="52">
        <v>265.72399999999999</v>
      </c>
      <c r="F11" s="54"/>
      <c r="G11" s="52">
        <v>11627.888000000003</v>
      </c>
      <c r="H11" s="54"/>
      <c r="I11" s="35">
        <v>14787</v>
      </c>
      <c r="J11" s="52">
        <v>3741.3690000000001</v>
      </c>
      <c r="K11" s="52">
        <v>17471.173999999974</v>
      </c>
      <c r="L11" s="63">
        <f t="shared" si="1"/>
        <v>-76.70927165753703</v>
      </c>
      <c r="M11" s="56">
        <f t="shared" si="2"/>
        <v>-92.897679966878428</v>
      </c>
      <c r="N11" s="56">
        <f t="shared" si="3"/>
        <v>-33.445296807186395</v>
      </c>
    </row>
    <row r="12" spans="2:14" ht="15" customHeight="1" x14ac:dyDescent="0.3">
      <c r="B12" s="19" t="s">
        <v>33</v>
      </c>
      <c r="C12" s="35">
        <v>4217</v>
      </c>
      <c r="D12" s="54"/>
      <c r="E12" s="52">
        <v>436.30599999999998</v>
      </c>
      <c r="F12" s="55"/>
      <c r="G12" s="52">
        <v>14822.807000000003</v>
      </c>
      <c r="H12" s="55"/>
      <c r="I12" s="35">
        <v>10058</v>
      </c>
      <c r="J12" s="52">
        <v>1994.384</v>
      </c>
      <c r="K12" s="52">
        <v>14445.63000000001</v>
      </c>
      <c r="L12" s="63">
        <f t="shared" si="1"/>
        <v>-58.073175581626572</v>
      </c>
      <c r="M12" s="56">
        <f t="shared" si="2"/>
        <v>-78.123270142560315</v>
      </c>
      <c r="N12" s="56">
        <f t="shared" si="3"/>
        <v>2.6110110808596971</v>
      </c>
    </row>
    <row r="13" spans="2:14" ht="15" customHeight="1" x14ac:dyDescent="0.3">
      <c r="B13" s="19" t="s">
        <v>34</v>
      </c>
      <c r="C13" s="35">
        <v>6542</v>
      </c>
      <c r="D13" s="54"/>
      <c r="E13" s="52">
        <v>739.428</v>
      </c>
      <c r="F13" s="55"/>
      <c r="G13" s="52">
        <v>13958.104000000014</v>
      </c>
      <c r="H13" s="55"/>
      <c r="I13" s="35">
        <v>1089</v>
      </c>
      <c r="J13" s="52">
        <v>33.694999999999951</v>
      </c>
      <c r="K13" s="52">
        <v>6376.9159999999965</v>
      </c>
      <c r="L13" s="63">
        <f t="shared" si="1"/>
        <v>500.73461891643717</v>
      </c>
      <c r="M13" s="56">
        <f t="shared" si="2"/>
        <v>2094.4739575604722</v>
      </c>
      <c r="N13" s="56">
        <f t="shared" si="3"/>
        <v>118.88486534870495</v>
      </c>
    </row>
    <row r="14" spans="2:14" ht="15" customHeight="1" x14ac:dyDescent="0.3">
      <c r="B14" s="19" t="s">
        <v>37</v>
      </c>
      <c r="C14" s="35">
        <v>8572</v>
      </c>
      <c r="D14" s="54"/>
      <c r="E14" s="52">
        <v>1272.1569999999958</v>
      </c>
      <c r="F14" s="55"/>
      <c r="G14" s="52">
        <v>16207.228000000008</v>
      </c>
      <c r="H14" s="55"/>
      <c r="I14" s="35">
        <v>1530</v>
      </c>
      <c r="J14" s="52">
        <v>82.096999999999994</v>
      </c>
      <c r="K14" s="52">
        <v>8071.9950000000008</v>
      </c>
      <c r="L14" s="63">
        <f t="shared" si="1"/>
        <v>460.26143790849665</v>
      </c>
      <c r="M14" s="56">
        <f t="shared" si="2"/>
        <v>1449.5779382925027</v>
      </c>
      <c r="N14" s="56">
        <f t="shared" si="3"/>
        <v>100.78342466763181</v>
      </c>
    </row>
    <row r="15" spans="2:14" ht="15" customHeight="1" x14ac:dyDescent="0.3">
      <c r="B15" s="19" t="s">
        <v>38</v>
      </c>
      <c r="C15" s="35">
        <v>11901</v>
      </c>
      <c r="D15" s="54"/>
      <c r="E15" s="52">
        <v>1996.4870000000001</v>
      </c>
      <c r="F15" s="55"/>
      <c r="G15" s="52">
        <v>15572.752000000031</v>
      </c>
      <c r="H15" s="55"/>
      <c r="I15" s="35">
        <v>2876</v>
      </c>
      <c r="J15" s="52">
        <v>318.20699999999988</v>
      </c>
      <c r="K15" s="52">
        <v>7508.3040000000001</v>
      </c>
      <c r="L15" s="63">
        <f t="shared" ref="L15" si="4">C15/I15*100-100</f>
        <v>313.80389429763562</v>
      </c>
      <c r="M15" s="56">
        <f t="shared" ref="M15" si="5">E15/J15*100-100</f>
        <v>527.41768722875383</v>
      </c>
      <c r="N15" s="56">
        <f t="shared" ref="N15" si="6">G15/K15*100-100</f>
        <v>107.40705224508798</v>
      </c>
    </row>
    <row r="16" spans="2:14" ht="15" customHeight="1" x14ac:dyDescent="0.3">
      <c r="B16" s="19" t="s">
        <v>40</v>
      </c>
      <c r="C16" s="35">
        <v>15576</v>
      </c>
      <c r="D16" s="54"/>
      <c r="E16" s="52">
        <v>2803.25</v>
      </c>
      <c r="F16" s="55"/>
      <c r="G16" s="52">
        <v>16499.649999999991</v>
      </c>
      <c r="H16" s="55"/>
      <c r="I16" s="35">
        <v>8859</v>
      </c>
      <c r="J16" s="52">
        <v>1297.0899999999974</v>
      </c>
      <c r="K16" s="52">
        <v>9597.1089999999967</v>
      </c>
      <c r="L16" s="63">
        <f t="shared" si="1"/>
        <v>75.821198780900801</v>
      </c>
      <c r="M16" s="56">
        <f t="shared" si="2"/>
        <v>116.11838808409635</v>
      </c>
      <c r="N16" s="56">
        <f t="shared" si="3"/>
        <v>71.923128100347697</v>
      </c>
    </row>
    <row r="17" spans="2:14" ht="15" customHeight="1" x14ac:dyDescent="0.3">
      <c r="B17" s="19" t="s">
        <v>42</v>
      </c>
      <c r="C17" s="35">
        <v>17401</v>
      </c>
      <c r="D17" s="54"/>
      <c r="E17" s="52">
        <v>3889.7280000000001</v>
      </c>
      <c r="F17" s="55"/>
      <c r="G17" s="52">
        <v>16086.556000000015</v>
      </c>
      <c r="H17" s="55"/>
      <c r="I17" s="35">
        <v>12442</v>
      </c>
      <c r="J17" s="52">
        <v>2206.4380000000001</v>
      </c>
      <c r="K17" s="52">
        <v>10355.43500000001</v>
      </c>
      <c r="L17" s="63">
        <f t="shared" ref="L17" si="7">C17/I17*100-100</f>
        <v>39.856936183893254</v>
      </c>
      <c r="M17" s="56">
        <f t="shared" ref="M17" si="8">E17/J17*100-100</f>
        <v>76.289929741964215</v>
      </c>
      <c r="N17" s="56">
        <f t="shared" ref="N17" si="9">G17/K17*100-100</f>
        <v>55.344087428485608</v>
      </c>
    </row>
    <row r="18" spans="2:14" ht="15" customHeight="1" x14ac:dyDescent="0.3">
      <c r="B18" s="19" t="s">
        <v>44</v>
      </c>
      <c r="C18" s="35">
        <v>15848</v>
      </c>
      <c r="D18" s="54"/>
      <c r="E18" s="52">
        <v>3626.8069999999998</v>
      </c>
      <c r="F18" s="55"/>
      <c r="G18" s="52">
        <v>16770.248000000011</v>
      </c>
      <c r="H18" s="55"/>
      <c r="I18" s="35">
        <v>10822</v>
      </c>
      <c r="J18" s="52">
        <v>1852.2260000000001</v>
      </c>
      <c r="K18" s="52">
        <v>12419.356000000018</v>
      </c>
      <c r="L18" s="63">
        <f t="shared" ref="L18" si="10">C18/I18*100-100</f>
        <v>46.442432082794312</v>
      </c>
      <c r="M18" s="56">
        <f t="shared" ref="M18" si="11">E18/J18*100-100</f>
        <v>95.808016948255755</v>
      </c>
      <c r="N18" s="56">
        <f t="shared" ref="N18" si="12">G18/K18*100-100</f>
        <v>35.033153087808955</v>
      </c>
    </row>
    <row r="19" spans="2:14" ht="15" customHeight="1" x14ac:dyDescent="0.3">
      <c r="B19" s="19" t="s">
        <v>50</v>
      </c>
      <c r="C19" s="35">
        <v>15795</v>
      </c>
      <c r="D19" s="20"/>
      <c r="E19" s="17">
        <v>3980.614</v>
      </c>
      <c r="F19" s="90"/>
      <c r="G19" s="17">
        <v>18116.513000000003</v>
      </c>
      <c r="H19" s="90"/>
      <c r="I19" s="35">
        <v>9677</v>
      </c>
      <c r="J19" s="17">
        <v>1418.7659999999953</v>
      </c>
      <c r="K19" s="17">
        <v>14211.332000000015</v>
      </c>
      <c r="L19" s="63">
        <f t="shared" ref="L19" si="13">C19/I19*100-100</f>
        <v>63.22207295649477</v>
      </c>
      <c r="M19" s="56">
        <f t="shared" ref="M19" si="14">E19/J19*100-100</f>
        <v>180.56874777095118</v>
      </c>
      <c r="N19" s="56">
        <f t="shared" ref="N19" si="15">G19/K19*100-100</f>
        <v>27.479345356226872</v>
      </c>
    </row>
    <row r="20" spans="2:14" ht="15" customHeight="1" x14ac:dyDescent="0.3">
      <c r="B20" s="19" t="s">
        <v>52</v>
      </c>
      <c r="C20" s="35">
        <v>13430</v>
      </c>
      <c r="D20" s="20"/>
      <c r="E20" s="17">
        <v>3139.819</v>
      </c>
      <c r="F20" s="90"/>
      <c r="G20" s="17">
        <v>19248.642000000036</v>
      </c>
      <c r="H20" s="90"/>
      <c r="I20" s="35">
        <v>6057</v>
      </c>
      <c r="J20" s="17">
        <v>715.14900000000182</v>
      </c>
      <c r="K20" s="17">
        <v>14240.479000000019</v>
      </c>
      <c r="L20" s="63">
        <f t="shared" ref="L20" si="16">C20/I20*100-100</f>
        <v>121.72692752187552</v>
      </c>
      <c r="M20" s="56">
        <f t="shared" ref="M20" si="17">E20/J20*100-100</f>
        <v>339.04403138366854</v>
      </c>
      <c r="N20" s="56">
        <f t="shared" ref="N20" si="18">G20/K20*100-100</f>
        <v>35.168501003372199</v>
      </c>
    </row>
    <row r="21" spans="2:14" ht="15" customHeight="1" x14ac:dyDescent="0.3">
      <c r="B21" s="19" t="s">
        <v>55</v>
      </c>
      <c r="C21" s="35">
        <v>13750</v>
      </c>
      <c r="D21" s="20"/>
      <c r="E21" s="17">
        <v>2694.8760000000002</v>
      </c>
      <c r="F21" s="90"/>
      <c r="G21" s="17">
        <v>19782.327000000023</v>
      </c>
      <c r="H21" s="90"/>
      <c r="I21" s="35">
        <v>6816</v>
      </c>
      <c r="J21" s="17">
        <v>1002.9289999999999</v>
      </c>
      <c r="K21" s="17">
        <v>15019.046000000006</v>
      </c>
      <c r="L21" s="63">
        <f t="shared" ref="L21" si="19">C21/I21*100-100</f>
        <v>101.73122065727699</v>
      </c>
      <c r="M21" s="56">
        <f t="shared" ref="M21" si="20">E21/J21*100-100</f>
        <v>168.70057601285839</v>
      </c>
      <c r="N21" s="56">
        <f t="shared" ref="N21" si="21">G21/K21*100-100</f>
        <v>31.714937153798019</v>
      </c>
    </row>
    <row r="22" spans="2:14" ht="6.9" customHeight="1" thickBot="1" x14ac:dyDescent="0.35">
      <c r="B22" s="60"/>
      <c r="C22" s="57"/>
      <c r="D22" s="58"/>
      <c r="E22" s="58"/>
      <c r="F22" s="58"/>
      <c r="G22" s="58"/>
      <c r="H22" s="58"/>
      <c r="I22" s="57"/>
      <c r="J22" s="58"/>
      <c r="K22" s="58"/>
      <c r="L22" s="64"/>
      <c r="M22" s="59"/>
      <c r="N22" s="59"/>
    </row>
    <row r="23" spans="2:14" ht="13.65" customHeight="1" thickTop="1" x14ac:dyDescent="0.3">
      <c r="B23" s="22" t="s">
        <v>18</v>
      </c>
      <c r="N23" s="23" t="s">
        <v>12</v>
      </c>
    </row>
    <row r="24" spans="2:14" ht="13.65" customHeight="1" x14ac:dyDescent="0.3">
      <c r="B24" s="2"/>
      <c r="N24" s="24"/>
    </row>
    <row r="31" spans="2:14" x14ac:dyDescent="0.3">
      <c r="L31" s="1"/>
    </row>
  </sheetData>
  <mergeCells count="9">
    <mergeCell ref="I5:K5"/>
    <mergeCell ref="L5:N5"/>
    <mergeCell ref="C6:D6"/>
    <mergeCell ref="C7:D7"/>
    <mergeCell ref="E7:F7"/>
    <mergeCell ref="E6:F6"/>
    <mergeCell ref="G6:H6"/>
    <mergeCell ref="G7:H7"/>
    <mergeCell ref="C5:H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E7 J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P25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5.109375" style="3" customWidth="1"/>
    <col min="3" max="3" width="5.6640625" style="1" customWidth="1"/>
    <col min="4" max="4" width="10.6640625" style="1" customWidth="1"/>
    <col min="5" max="16" width="7.6640625" style="1" customWidth="1"/>
    <col min="17" max="17" width="10.6640625" style="1" customWidth="1"/>
    <col min="18" max="29" width="7.6640625" style="1" customWidth="1"/>
    <col min="30" max="30" width="10.6640625" style="3" customWidth="1"/>
    <col min="31" max="42" width="7.6640625" style="3" customWidth="1"/>
    <col min="43" max="16384" width="9.109375" style="3"/>
  </cols>
  <sheetData>
    <row r="1" spans="2:42" ht="6.75" customHeight="1" x14ac:dyDescent="0.3"/>
    <row r="2" spans="2:42" ht="13.65" customHeight="1" x14ac:dyDescent="0.3">
      <c r="B2" s="13" t="s">
        <v>24</v>
      </c>
    </row>
    <row r="3" spans="2:42" ht="5.25" customHeight="1" x14ac:dyDescent="0.3"/>
    <row r="4" spans="2:42" ht="13.65" customHeight="1" thickBot="1" x14ac:dyDescent="0.35"/>
    <row r="5" spans="2:42" ht="24.9" customHeight="1" thickBot="1" x14ac:dyDescent="0.35">
      <c r="B5" s="19"/>
      <c r="C5" s="20"/>
      <c r="D5" s="105" t="s">
        <v>48</v>
      </c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>
        <v>2020</v>
      </c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 t="s">
        <v>31</v>
      </c>
      <c r="AE5" s="96"/>
      <c r="AF5" s="96"/>
      <c r="AG5" s="96"/>
      <c r="AH5" s="96"/>
      <c r="AI5" s="96"/>
      <c r="AJ5" s="96"/>
      <c r="AK5" s="96"/>
      <c r="AL5" s="96"/>
      <c r="AM5" s="106"/>
      <c r="AN5" s="106"/>
      <c r="AO5" s="106"/>
      <c r="AP5" s="106"/>
    </row>
    <row r="6" spans="2:42" ht="27.9" customHeight="1" thickBot="1" x14ac:dyDescent="0.35">
      <c r="B6" s="25"/>
      <c r="C6" s="39" t="s">
        <v>49</v>
      </c>
      <c r="D6" s="65" t="s">
        <v>56</v>
      </c>
      <c r="E6" s="39" t="s">
        <v>4</v>
      </c>
      <c r="F6" s="39" t="s">
        <v>29</v>
      </c>
      <c r="G6" s="39" t="s">
        <v>35</v>
      </c>
      <c r="H6" s="39" t="s">
        <v>36</v>
      </c>
      <c r="I6" s="39" t="s">
        <v>37</v>
      </c>
      <c r="J6" s="39" t="s">
        <v>39</v>
      </c>
      <c r="K6" s="39" t="s">
        <v>41</v>
      </c>
      <c r="L6" s="39" t="s">
        <v>43</v>
      </c>
      <c r="M6" s="39" t="s">
        <v>45</v>
      </c>
      <c r="N6" s="92" t="s">
        <v>51</v>
      </c>
      <c r="O6" s="94" t="s">
        <v>53</v>
      </c>
      <c r="P6" s="39" t="s">
        <v>57</v>
      </c>
      <c r="Q6" s="38" t="str">
        <f t="shared" ref="Q6:AB6" si="0">D6</f>
        <v>Accum. Jan-Dec</v>
      </c>
      <c r="R6" s="38" t="str">
        <f t="shared" si="0"/>
        <v>Jan.</v>
      </c>
      <c r="S6" s="38" t="str">
        <f t="shared" si="0"/>
        <v>Feb.</v>
      </c>
      <c r="T6" s="38" t="str">
        <f t="shared" si="0"/>
        <v>Mar.</v>
      </c>
      <c r="U6" s="38" t="str">
        <f t="shared" si="0"/>
        <v>Apr.</v>
      </c>
      <c r="V6" s="38" t="str">
        <f t="shared" si="0"/>
        <v>May</v>
      </c>
      <c r="W6" s="38" t="str">
        <f t="shared" si="0"/>
        <v>Jun.</v>
      </c>
      <c r="X6" s="38" t="str">
        <f t="shared" si="0"/>
        <v>Jul.</v>
      </c>
      <c r="Y6" s="38" t="str">
        <f t="shared" si="0"/>
        <v>Aug.</v>
      </c>
      <c r="Z6" s="38" t="str">
        <f t="shared" si="0"/>
        <v>Sep.</v>
      </c>
      <c r="AA6" s="91" t="str">
        <f t="shared" si="0"/>
        <v>Oct.</v>
      </c>
      <c r="AB6" s="93" t="str">
        <f t="shared" si="0"/>
        <v>Nov.</v>
      </c>
      <c r="AC6" s="38" t="str">
        <f t="shared" ref="AC6" si="1">P6</f>
        <v>Dec.</v>
      </c>
      <c r="AD6" s="38" t="str">
        <f t="shared" ref="AD6:AO6" si="2">Q6</f>
        <v>Accum. Jan-Dec</v>
      </c>
      <c r="AE6" s="38" t="str">
        <f t="shared" si="2"/>
        <v>Jan.</v>
      </c>
      <c r="AF6" s="38" t="str">
        <f t="shared" si="2"/>
        <v>Feb.</v>
      </c>
      <c r="AG6" s="38" t="str">
        <f t="shared" si="2"/>
        <v>Mar.</v>
      </c>
      <c r="AH6" s="38" t="str">
        <f t="shared" si="2"/>
        <v>Apr.</v>
      </c>
      <c r="AI6" s="38" t="str">
        <f t="shared" si="2"/>
        <v>May</v>
      </c>
      <c r="AJ6" s="38" t="str">
        <f t="shared" si="2"/>
        <v>Jun.</v>
      </c>
      <c r="AK6" s="38" t="str">
        <f t="shared" si="2"/>
        <v>Jul.</v>
      </c>
      <c r="AL6" s="38" t="str">
        <f t="shared" si="2"/>
        <v>Aug.</v>
      </c>
      <c r="AM6" s="38" t="str">
        <f t="shared" si="2"/>
        <v>Sep.</v>
      </c>
      <c r="AN6" s="91" t="str">
        <f t="shared" si="2"/>
        <v>Oct.</v>
      </c>
      <c r="AO6" s="93" t="str">
        <f t="shared" si="2"/>
        <v>Nov.</v>
      </c>
      <c r="AP6" s="78" t="str">
        <f t="shared" ref="AP6" si="3">AC6</f>
        <v>Dec.</v>
      </c>
    </row>
    <row r="7" spans="2:42" ht="6.9" customHeight="1" x14ac:dyDescent="0.3">
      <c r="B7" s="25"/>
      <c r="C7" s="66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74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76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</row>
    <row r="8" spans="2:42" ht="15" customHeight="1" x14ac:dyDescent="0.3">
      <c r="B8" s="15" t="s">
        <v>13</v>
      </c>
      <c r="C8" s="67" t="s">
        <v>7</v>
      </c>
      <c r="D8" s="16">
        <f>SUM(D9:D12)</f>
        <v>25617.703999999998</v>
      </c>
      <c r="E8" s="16">
        <f>SUM(E9:E12)</f>
        <v>772.50799999999981</v>
      </c>
      <c r="F8" s="16">
        <f t="shared" ref="F8:V8" si="4">SUM(F9:F12)</f>
        <v>265.72399999999999</v>
      </c>
      <c r="G8" s="16">
        <f t="shared" si="4"/>
        <v>436.3059999999997</v>
      </c>
      <c r="H8" s="16">
        <f t="shared" si="4"/>
        <v>739.42800000000011</v>
      </c>
      <c r="I8" s="16">
        <f t="shared" si="4"/>
        <v>1272.1570000000002</v>
      </c>
      <c r="J8" s="16">
        <f t="shared" ref="J8:L8" si="5">SUM(J9:J12)</f>
        <v>1996.4870000000001</v>
      </c>
      <c r="K8" s="16">
        <f t="shared" si="5"/>
        <v>2803.2500000000018</v>
      </c>
      <c r="L8" s="16">
        <f t="shared" si="5"/>
        <v>3889.7279999999987</v>
      </c>
      <c r="M8" s="16">
        <f t="shared" ref="M8:P8" si="6">SUM(M9:M12)</f>
        <v>3626.8069999999962</v>
      </c>
      <c r="N8" s="16">
        <f t="shared" ref="N8:O8" si="7">SUM(N9:N12)</f>
        <v>3980.614</v>
      </c>
      <c r="O8" s="16">
        <f t="shared" si="7"/>
        <v>3139.819</v>
      </c>
      <c r="P8" s="16">
        <f t="shared" si="6"/>
        <v>2694.8759999999997</v>
      </c>
      <c r="Q8" s="49">
        <f t="shared" si="4"/>
        <v>18392.55</v>
      </c>
      <c r="R8" s="16">
        <f t="shared" si="4"/>
        <v>3730.2000000000003</v>
      </c>
      <c r="S8" s="16">
        <f t="shared" si="4"/>
        <v>3741.369000000002</v>
      </c>
      <c r="T8" s="16">
        <f t="shared" si="4"/>
        <v>1994.3840000000007</v>
      </c>
      <c r="U8" s="16">
        <f t="shared" si="4"/>
        <v>33.695000000000007</v>
      </c>
      <c r="V8" s="16">
        <f t="shared" si="4"/>
        <v>82.097000000000008</v>
      </c>
      <c r="W8" s="16">
        <f t="shared" ref="W8:AC8" si="8">SUM(W9:W12)</f>
        <v>318.20699999999977</v>
      </c>
      <c r="X8" s="16">
        <f t="shared" si="8"/>
        <v>1297.0900000000001</v>
      </c>
      <c r="Y8" s="16">
        <f t="shared" si="8"/>
        <v>2206.4380000000001</v>
      </c>
      <c r="Z8" s="16">
        <f t="shared" si="8"/>
        <v>1852.2259999999997</v>
      </c>
      <c r="AA8" s="16">
        <f t="shared" ref="AA8:AB8" si="9">SUM(AA9:AA12)</f>
        <v>1418.7660000000001</v>
      </c>
      <c r="AB8" s="16">
        <f t="shared" si="9"/>
        <v>715.14900000000023</v>
      </c>
      <c r="AC8" s="16">
        <f t="shared" si="8"/>
        <v>1002.9289999999999</v>
      </c>
      <c r="AD8" s="62">
        <f t="shared" ref="AD8:AO12" si="10">D8/Q8*100-100</f>
        <v>39.283046668352114</v>
      </c>
      <c r="AE8" s="18">
        <f t="shared" si="10"/>
        <v>-79.290440190874492</v>
      </c>
      <c r="AF8" s="18">
        <f t="shared" si="10"/>
        <v>-92.897679966878442</v>
      </c>
      <c r="AG8" s="18">
        <f t="shared" si="10"/>
        <v>-78.12327014256033</v>
      </c>
      <c r="AH8" s="18">
        <f t="shared" si="10"/>
        <v>2094.4739575604685</v>
      </c>
      <c r="AI8" s="18">
        <f t="shared" si="10"/>
        <v>1449.5779382925077</v>
      </c>
      <c r="AJ8" s="18">
        <f t="shared" si="10"/>
        <v>527.41768722875406</v>
      </c>
      <c r="AK8" s="18">
        <f t="shared" si="10"/>
        <v>116.11838808409604</v>
      </c>
      <c r="AL8" s="18">
        <f t="shared" si="10"/>
        <v>76.28992974196413</v>
      </c>
      <c r="AM8" s="18">
        <f t="shared" si="10"/>
        <v>95.808016948255613</v>
      </c>
      <c r="AN8" s="18">
        <f t="shared" si="10"/>
        <v>180.56874777095027</v>
      </c>
      <c r="AO8" s="18">
        <f t="shared" si="10"/>
        <v>339.04403138366951</v>
      </c>
      <c r="AP8" s="18">
        <f t="shared" ref="AP8:AP12" si="11">P8/AC8*100-100</f>
        <v>168.70057601285839</v>
      </c>
    </row>
    <row r="9" spans="2:42" ht="15" customHeight="1" x14ac:dyDescent="0.3">
      <c r="B9" s="26" t="s">
        <v>0</v>
      </c>
      <c r="C9" s="68" t="s">
        <v>9</v>
      </c>
      <c r="D9" s="16">
        <f>SUM(E9:P9)</f>
        <v>12160.467999999995</v>
      </c>
      <c r="E9" s="17">
        <v>419.69699999999983</v>
      </c>
      <c r="F9" s="17">
        <v>123.51900000000001</v>
      </c>
      <c r="G9" s="17">
        <v>199.02499999999969</v>
      </c>
      <c r="H9" s="17">
        <v>357.517</v>
      </c>
      <c r="I9" s="17">
        <v>564.50699999999995</v>
      </c>
      <c r="J9" s="17">
        <v>859.08299999999997</v>
      </c>
      <c r="K9" s="17">
        <v>1244.0140000000015</v>
      </c>
      <c r="L9" s="17">
        <v>1698.1519999999989</v>
      </c>
      <c r="M9" s="17">
        <v>1631.688999999996</v>
      </c>
      <c r="N9" s="17">
        <v>1850.5060000000001</v>
      </c>
      <c r="O9" s="17">
        <v>1720.5329999999999</v>
      </c>
      <c r="P9" s="17">
        <v>1492.2260000000001</v>
      </c>
      <c r="Q9" s="49">
        <f>SUM(R9:AC9)</f>
        <v>9267.9680000000008</v>
      </c>
      <c r="R9" s="17">
        <v>2184.7260000000001</v>
      </c>
      <c r="S9" s="17">
        <v>2115.3030000000022</v>
      </c>
      <c r="T9" s="17">
        <v>1109.8780000000008</v>
      </c>
      <c r="U9" s="17">
        <v>26.626000000000008</v>
      </c>
      <c r="V9" s="17">
        <v>62.216999999999999</v>
      </c>
      <c r="W9" s="17">
        <v>155.08299999999971</v>
      </c>
      <c r="X9" s="17">
        <v>504.82400000000001</v>
      </c>
      <c r="Y9" s="17">
        <v>877.73900000000003</v>
      </c>
      <c r="Z9" s="17">
        <v>744.03399999999999</v>
      </c>
      <c r="AA9" s="17">
        <v>600.60900000000004</v>
      </c>
      <c r="AB9" s="17">
        <v>359.71</v>
      </c>
      <c r="AC9" s="17">
        <v>527.21899999999982</v>
      </c>
      <c r="AD9" s="62">
        <f t="shared" si="10"/>
        <v>31.209645954755047</v>
      </c>
      <c r="AE9" s="21">
        <f t="shared" si="10"/>
        <v>-80.789490306793624</v>
      </c>
      <c r="AF9" s="21">
        <f t="shared" si="10"/>
        <v>-94.160694708984963</v>
      </c>
      <c r="AG9" s="21">
        <f t="shared" si="10"/>
        <v>-82.067848898707823</v>
      </c>
      <c r="AH9" s="21">
        <f t="shared" si="10"/>
        <v>1242.7364230451435</v>
      </c>
      <c r="AI9" s="21">
        <f t="shared" si="10"/>
        <v>807.31954289020678</v>
      </c>
      <c r="AJ9" s="21">
        <f t="shared" si="10"/>
        <v>453.95046523474628</v>
      </c>
      <c r="AK9" s="21">
        <f t="shared" si="10"/>
        <v>146.4252888135274</v>
      </c>
      <c r="AL9" s="21">
        <f t="shared" si="10"/>
        <v>93.468901347666986</v>
      </c>
      <c r="AM9" s="21">
        <f t="shared" si="10"/>
        <v>119.30301572239924</v>
      </c>
      <c r="AN9" s="21">
        <f t="shared" si="10"/>
        <v>208.10494015241193</v>
      </c>
      <c r="AO9" s="21">
        <f t="shared" si="10"/>
        <v>378.31113952906509</v>
      </c>
      <c r="AP9" s="21">
        <f t="shared" si="11"/>
        <v>183.03721982705491</v>
      </c>
    </row>
    <row r="10" spans="2:42" ht="15" customHeight="1" x14ac:dyDescent="0.3">
      <c r="B10" s="26" t="s">
        <v>2</v>
      </c>
      <c r="C10" s="68" t="s">
        <v>9</v>
      </c>
      <c r="D10" s="16">
        <f>SUM(E10:P10)</f>
        <v>5846.732</v>
      </c>
      <c r="E10" s="17">
        <v>199.71300000000002</v>
      </c>
      <c r="F10" s="17">
        <v>60.261000000000003</v>
      </c>
      <c r="G10" s="17">
        <v>96.747000000000014</v>
      </c>
      <c r="H10" s="17">
        <v>168.64800000000028</v>
      </c>
      <c r="I10" s="17">
        <v>300.37400000000002</v>
      </c>
      <c r="J10" s="17">
        <v>443.89499999999998</v>
      </c>
      <c r="K10" s="17">
        <v>660.68399999999997</v>
      </c>
      <c r="L10" s="17">
        <v>877.76700000000005</v>
      </c>
      <c r="M10" s="17">
        <v>798.17899999999997</v>
      </c>
      <c r="N10" s="17">
        <v>869.19899999999996</v>
      </c>
      <c r="O10" s="17">
        <v>720.56</v>
      </c>
      <c r="P10" s="17">
        <v>650.7049999999997</v>
      </c>
      <c r="Q10" s="49">
        <f>SUM(R10:AC10)</f>
        <v>4436.37</v>
      </c>
      <c r="R10" s="17">
        <v>884.59500000000003</v>
      </c>
      <c r="S10" s="17">
        <v>885.62400000000002</v>
      </c>
      <c r="T10" s="17">
        <v>429.09699999999998</v>
      </c>
      <c r="U10" s="17">
        <v>2.5750000000000006</v>
      </c>
      <c r="V10" s="17">
        <v>9.354000000000001</v>
      </c>
      <c r="W10" s="17">
        <v>75.452000000000027</v>
      </c>
      <c r="X10" s="17">
        <v>371.17899999999997</v>
      </c>
      <c r="Y10" s="17">
        <v>582.86800000000005</v>
      </c>
      <c r="Z10" s="17">
        <v>443.63200000000001</v>
      </c>
      <c r="AA10" s="17">
        <v>326.73400000000009</v>
      </c>
      <c r="AB10" s="17">
        <v>162.92200000000017</v>
      </c>
      <c r="AC10" s="17">
        <v>262.33799999999974</v>
      </c>
      <c r="AD10" s="62">
        <f t="shared" si="10"/>
        <v>31.79090111960906</v>
      </c>
      <c r="AE10" s="21">
        <f t="shared" si="10"/>
        <v>-77.423227578722461</v>
      </c>
      <c r="AF10" s="21">
        <f t="shared" si="10"/>
        <v>-93.19564510446871</v>
      </c>
      <c r="AG10" s="21">
        <f t="shared" si="10"/>
        <v>-77.453349708807096</v>
      </c>
      <c r="AH10" s="21">
        <f t="shared" si="10"/>
        <v>6449.4368932038924</v>
      </c>
      <c r="AI10" s="21">
        <f t="shared" si="10"/>
        <v>3111.1823818687194</v>
      </c>
      <c r="AJ10" s="21">
        <f t="shared" si="10"/>
        <v>488.3144250649417</v>
      </c>
      <c r="AK10" s="21">
        <f t="shared" si="10"/>
        <v>77.996061199582954</v>
      </c>
      <c r="AL10" s="21">
        <f t="shared" si="10"/>
        <v>50.594474220578235</v>
      </c>
      <c r="AM10" s="21">
        <f t="shared" si="10"/>
        <v>79.919167237710525</v>
      </c>
      <c r="AN10" s="21">
        <f t="shared" si="10"/>
        <v>166.02649249848491</v>
      </c>
      <c r="AO10" s="21">
        <f t="shared" si="10"/>
        <v>342.27298952873105</v>
      </c>
      <c r="AP10" s="21">
        <f t="shared" si="11"/>
        <v>148.04069559118403</v>
      </c>
    </row>
    <row r="11" spans="2:42" ht="15" customHeight="1" x14ac:dyDescent="0.3">
      <c r="B11" s="26" t="s">
        <v>1</v>
      </c>
      <c r="C11" s="68" t="s">
        <v>9</v>
      </c>
      <c r="D11" s="16">
        <f>SUM(E11:P11)</f>
        <v>3267.6160000000004</v>
      </c>
      <c r="E11" s="17">
        <v>33.916999999999952</v>
      </c>
      <c r="F11" s="17">
        <v>8.6430000000000025</v>
      </c>
      <c r="G11" s="17">
        <v>12.477999999999991</v>
      </c>
      <c r="H11" s="17">
        <v>37.898000000000032</v>
      </c>
      <c r="I11" s="17">
        <v>168.39300000000011</v>
      </c>
      <c r="J11" s="17">
        <v>313.19400000000007</v>
      </c>
      <c r="K11" s="17">
        <v>339.68700000000001</v>
      </c>
      <c r="L11" s="17">
        <v>589.71299999999997</v>
      </c>
      <c r="M11" s="17">
        <v>595.81299999999999</v>
      </c>
      <c r="N11" s="17">
        <v>715.5</v>
      </c>
      <c r="O11" s="17">
        <v>279.0540000000002</v>
      </c>
      <c r="P11" s="17">
        <v>173.32600000000008</v>
      </c>
      <c r="Q11" s="49">
        <f>SUM(R11:AC11)</f>
        <v>2208.2759999999994</v>
      </c>
      <c r="R11" s="17">
        <v>240.99000000000012</v>
      </c>
      <c r="S11" s="17">
        <v>307.45799999999952</v>
      </c>
      <c r="T11" s="17">
        <v>213.87900000000002</v>
      </c>
      <c r="U11" s="17">
        <v>0.40800000000000003</v>
      </c>
      <c r="V11" s="17">
        <v>1.0430000000000001</v>
      </c>
      <c r="W11" s="17">
        <v>35.130000000000017</v>
      </c>
      <c r="X11" s="17">
        <v>239.82100000000003</v>
      </c>
      <c r="Y11" s="17">
        <v>410.75900000000001</v>
      </c>
      <c r="Z11" s="17">
        <v>383.79499999999967</v>
      </c>
      <c r="AA11" s="17">
        <v>244.577</v>
      </c>
      <c r="AB11" s="17">
        <v>64.325000000000003</v>
      </c>
      <c r="AC11" s="17">
        <v>66.090999999999994</v>
      </c>
      <c r="AD11" s="62">
        <f t="shared" si="10"/>
        <v>47.971358652632233</v>
      </c>
      <c r="AE11" s="21">
        <f t="shared" si="10"/>
        <v>-85.925972032034551</v>
      </c>
      <c r="AF11" s="21">
        <f t="shared" si="10"/>
        <v>-97.18888433542142</v>
      </c>
      <c r="AG11" s="21">
        <f t="shared" si="10"/>
        <v>-94.165860135871227</v>
      </c>
      <c r="AH11" s="21">
        <f t="shared" si="10"/>
        <v>9188.725490196086</v>
      </c>
      <c r="AI11" s="21">
        <f t="shared" si="10"/>
        <v>16045.062320230114</v>
      </c>
      <c r="AJ11" s="21">
        <f t="shared" si="10"/>
        <v>791.52860802732687</v>
      </c>
      <c r="AK11" s="21">
        <f t="shared" si="10"/>
        <v>41.64189124388605</v>
      </c>
      <c r="AL11" s="21">
        <f t="shared" si="10"/>
        <v>43.566665611709027</v>
      </c>
      <c r="AM11" s="21">
        <f t="shared" si="10"/>
        <v>55.242512278690583</v>
      </c>
      <c r="AN11" s="21">
        <f t="shared" si="10"/>
        <v>192.54590578836115</v>
      </c>
      <c r="AO11" s="21">
        <f t="shared" si="10"/>
        <v>333.8188884570543</v>
      </c>
      <c r="AP11" s="21">
        <f t="shared" si="11"/>
        <v>162.25355948616317</v>
      </c>
    </row>
    <row r="12" spans="2:42" ht="15" customHeight="1" x14ac:dyDescent="0.3">
      <c r="B12" s="26" t="s">
        <v>20</v>
      </c>
      <c r="C12" s="68" t="s">
        <v>9</v>
      </c>
      <c r="D12" s="16">
        <f>SUM(E12:P12)</f>
        <v>4342.8879999999999</v>
      </c>
      <c r="E12" s="17">
        <v>119.181</v>
      </c>
      <c r="F12" s="17">
        <v>73.301000000000002</v>
      </c>
      <c r="G12" s="17">
        <v>128.05600000000001</v>
      </c>
      <c r="H12" s="17">
        <v>175.36499999999978</v>
      </c>
      <c r="I12" s="17">
        <v>238.88300000000001</v>
      </c>
      <c r="J12" s="17">
        <v>380.315</v>
      </c>
      <c r="K12" s="17">
        <v>558.86500000000001</v>
      </c>
      <c r="L12" s="17">
        <v>724.096</v>
      </c>
      <c r="M12" s="17">
        <v>601.12599999999998</v>
      </c>
      <c r="N12" s="17">
        <v>545.40899999999999</v>
      </c>
      <c r="O12" s="17">
        <v>419.67200000000003</v>
      </c>
      <c r="P12" s="17">
        <v>378.61900000000003</v>
      </c>
      <c r="Q12" s="49">
        <f>SUM(R12:AC12)</f>
        <v>2479.9360000000001</v>
      </c>
      <c r="R12" s="17">
        <v>419.88900000000001</v>
      </c>
      <c r="S12" s="17">
        <v>432.98399999999998</v>
      </c>
      <c r="T12" s="17">
        <v>241.53</v>
      </c>
      <c r="U12" s="17">
        <v>4.0860000000000003</v>
      </c>
      <c r="V12" s="17">
        <v>9.4830000000000005</v>
      </c>
      <c r="W12" s="17">
        <v>52.542000000000002</v>
      </c>
      <c r="X12" s="17">
        <v>181.26599999999999</v>
      </c>
      <c r="Y12" s="17">
        <v>335.072</v>
      </c>
      <c r="Z12" s="17">
        <v>280.76499999999999</v>
      </c>
      <c r="AA12" s="17">
        <v>246.846</v>
      </c>
      <c r="AB12" s="17">
        <v>128.19200000000001</v>
      </c>
      <c r="AC12" s="17">
        <v>147.28100000000023</v>
      </c>
      <c r="AD12" s="62">
        <f t="shared" si="10"/>
        <v>75.120970863764228</v>
      </c>
      <c r="AE12" s="21">
        <f t="shared" si="10"/>
        <v>-71.616069961346938</v>
      </c>
      <c r="AF12" s="21">
        <f t="shared" si="10"/>
        <v>-83.070737024924711</v>
      </c>
      <c r="AG12" s="21">
        <f t="shared" si="10"/>
        <v>-46.981327371341031</v>
      </c>
      <c r="AH12" s="21">
        <f t="shared" si="10"/>
        <v>4191.8502202643122</v>
      </c>
      <c r="AI12" s="21">
        <f t="shared" si="10"/>
        <v>2419.0656965095436</v>
      </c>
      <c r="AJ12" s="21">
        <f t="shared" si="10"/>
        <v>623.83045944197022</v>
      </c>
      <c r="AK12" s="21">
        <f t="shared" si="10"/>
        <v>208.31209382895855</v>
      </c>
      <c r="AL12" s="21">
        <f t="shared" si="10"/>
        <v>116.10161398147264</v>
      </c>
      <c r="AM12" s="21">
        <f t="shared" si="10"/>
        <v>114.10289744092034</v>
      </c>
      <c r="AN12" s="21">
        <f t="shared" si="10"/>
        <v>120.95111932135825</v>
      </c>
      <c r="AO12" s="21">
        <f t="shared" si="10"/>
        <v>227.37768347478783</v>
      </c>
      <c r="AP12" s="21">
        <f t="shared" si="11"/>
        <v>157.07253481440205</v>
      </c>
    </row>
    <row r="13" spans="2:42" ht="6.9" customHeight="1" x14ac:dyDescent="0.3">
      <c r="B13" s="26"/>
      <c r="C13" s="68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49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62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</row>
    <row r="14" spans="2:42" ht="15" customHeight="1" x14ac:dyDescent="0.3">
      <c r="B14" s="15" t="s">
        <v>14</v>
      </c>
      <c r="C14" s="67" t="s">
        <v>8</v>
      </c>
      <c r="D14" s="16">
        <f>SUM(D15:D16)</f>
        <v>190.73899999999998</v>
      </c>
      <c r="E14" s="16">
        <f>SUM(E15:E16)</f>
        <v>12.045</v>
      </c>
      <c r="F14" s="16">
        <f t="shared" ref="F14:V14" si="12">SUM(F15:F16)</f>
        <v>11.628</v>
      </c>
      <c r="G14" s="16">
        <f t="shared" si="12"/>
        <v>14.823</v>
      </c>
      <c r="H14" s="16">
        <f t="shared" si="12"/>
        <v>13.958</v>
      </c>
      <c r="I14" s="16">
        <f t="shared" si="12"/>
        <v>16.207999999999998</v>
      </c>
      <c r="J14" s="16">
        <f t="shared" ref="J14:L14" si="13">SUM(J15:J16)</f>
        <v>15.571999999999999</v>
      </c>
      <c r="K14" s="16">
        <f t="shared" si="13"/>
        <v>16.498999999999999</v>
      </c>
      <c r="L14" s="16">
        <f t="shared" si="13"/>
        <v>16.087</v>
      </c>
      <c r="M14" s="16">
        <f t="shared" ref="M14:P14" si="14">SUM(M15:M16)</f>
        <v>16.77</v>
      </c>
      <c r="N14" s="16">
        <f t="shared" ref="N14:O14" si="15">SUM(N15:N16)</f>
        <v>18.117000000000001</v>
      </c>
      <c r="O14" s="16">
        <f t="shared" si="15"/>
        <v>19.248999999999999</v>
      </c>
      <c r="P14" s="16">
        <f t="shared" si="14"/>
        <v>19.783000000000001</v>
      </c>
      <c r="Q14" s="49">
        <f t="shared" si="12"/>
        <v>146.96600000000001</v>
      </c>
      <c r="R14" s="16">
        <f t="shared" si="12"/>
        <v>17.248999999999999</v>
      </c>
      <c r="S14" s="16">
        <f t="shared" si="12"/>
        <v>17.472000000000001</v>
      </c>
      <c r="T14" s="16">
        <f t="shared" si="12"/>
        <v>14.446</v>
      </c>
      <c r="U14" s="16">
        <f t="shared" si="12"/>
        <v>6.3770000000000007</v>
      </c>
      <c r="V14" s="16">
        <f t="shared" si="12"/>
        <v>8.0719999999999992</v>
      </c>
      <c r="W14" s="16">
        <f t="shared" ref="W14:AC14" si="16">SUM(W15:W16)</f>
        <v>7.508</v>
      </c>
      <c r="X14" s="16">
        <f t="shared" si="16"/>
        <v>9.5970000000000013</v>
      </c>
      <c r="Y14" s="16">
        <f t="shared" si="16"/>
        <v>10.355</v>
      </c>
      <c r="Z14" s="16">
        <f t="shared" si="16"/>
        <v>12.419</v>
      </c>
      <c r="AA14" s="16">
        <f t="shared" ref="AA14:AB14" si="17">SUM(AA15:AA16)</f>
        <v>14.212</v>
      </c>
      <c r="AB14" s="16">
        <f t="shared" si="17"/>
        <v>14.24</v>
      </c>
      <c r="AC14" s="16">
        <f t="shared" si="16"/>
        <v>15.019</v>
      </c>
      <c r="AD14" s="62">
        <f t="shared" ref="AD14:AO16" si="18">D14/Q14*100-100</f>
        <v>29.784439938489157</v>
      </c>
      <c r="AE14" s="18">
        <f t="shared" si="18"/>
        <v>-30.169864919705475</v>
      </c>
      <c r="AF14" s="18">
        <f t="shared" si="18"/>
        <v>-33.447802197802204</v>
      </c>
      <c r="AG14" s="18">
        <f t="shared" si="18"/>
        <v>2.6097189533435028</v>
      </c>
      <c r="AH14" s="18">
        <f t="shared" si="18"/>
        <v>118.88035126234905</v>
      </c>
      <c r="AI14" s="18">
        <f t="shared" si="18"/>
        <v>100.79286422200201</v>
      </c>
      <c r="AJ14" s="18">
        <f t="shared" si="18"/>
        <v>107.40543420351622</v>
      </c>
      <c r="AK14" s="18">
        <f t="shared" si="18"/>
        <v>71.918307804522215</v>
      </c>
      <c r="AL14" s="18">
        <f t="shared" si="18"/>
        <v>55.354901014002877</v>
      </c>
      <c r="AM14" s="18">
        <f t="shared" si="18"/>
        <v>35.035026974796665</v>
      </c>
      <c r="AN14" s="18">
        <f t="shared" si="18"/>
        <v>27.476780185758514</v>
      </c>
      <c r="AO14" s="18">
        <f t="shared" si="18"/>
        <v>35.175561797752806</v>
      </c>
      <c r="AP14" s="18">
        <f t="shared" ref="AP14:AP16" si="19">P14/AC14*100-100</f>
        <v>31.719821559358138</v>
      </c>
    </row>
    <row r="15" spans="2:42" ht="15" customHeight="1" x14ac:dyDescent="0.3">
      <c r="B15" s="26" t="s">
        <v>0</v>
      </c>
      <c r="C15" s="68" t="s">
        <v>10</v>
      </c>
      <c r="D15" s="16">
        <f>SUM(E15:P15)</f>
        <v>133.37699999999998</v>
      </c>
      <c r="E15" s="17">
        <v>7.806</v>
      </c>
      <c r="F15" s="17">
        <v>7.48</v>
      </c>
      <c r="G15" s="17">
        <v>9.9090000000000007</v>
      </c>
      <c r="H15" s="17">
        <v>9.4740000000000002</v>
      </c>
      <c r="I15" s="17">
        <v>11.414</v>
      </c>
      <c r="J15" s="17">
        <v>10.821</v>
      </c>
      <c r="K15" s="17">
        <v>11.561</v>
      </c>
      <c r="L15" s="17">
        <v>11.25</v>
      </c>
      <c r="M15" s="17">
        <v>12.082000000000001</v>
      </c>
      <c r="N15" s="17">
        <v>12.993</v>
      </c>
      <c r="O15" s="17">
        <v>14.125</v>
      </c>
      <c r="P15" s="17">
        <v>14.462</v>
      </c>
      <c r="Q15" s="49">
        <f>SUM(R15:AC15)</f>
        <v>95.958000000000013</v>
      </c>
      <c r="R15" s="17">
        <v>12.738</v>
      </c>
      <c r="S15" s="17">
        <v>12.952999999999999</v>
      </c>
      <c r="T15" s="17">
        <v>10.269</v>
      </c>
      <c r="U15" s="17">
        <v>3.2730000000000001</v>
      </c>
      <c r="V15" s="17">
        <v>4.2549999999999999</v>
      </c>
      <c r="W15" s="17">
        <v>3.9089999999999998</v>
      </c>
      <c r="X15" s="17">
        <v>5.2530000000000001</v>
      </c>
      <c r="Y15" s="17">
        <v>6.5620000000000003</v>
      </c>
      <c r="Z15" s="17">
        <v>8.0210000000000008</v>
      </c>
      <c r="AA15" s="17">
        <v>9.39</v>
      </c>
      <c r="AB15" s="17">
        <v>9.4860000000000007</v>
      </c>
      <c r="AC15" s="17">
        <v>9.8490000000000002</v>
      </c>
      <c r="AD15" s="62">
        <f t="shared" si="18"/>
        <v>38.99518539360966</v>
      </c>
      <c r="AE15" s="21">
        <f t="shared" si="18"/>
        <v>-38.71879415920867</v>
      </c>
      <c r="AF15" s="21">
        <f t="shared" si="18"/>
        <v>-42.252759978383381</v>
      </c>
      <c r="AG15" s="21">
        <f t="shared" si="18"/>
        <v>-3.5056967572304956</v>
      </c>
      <c r="AH15" s="21">
        <f t="shared" si="18"/>
        <v>189.45921173235564</v>
      </c>
      <c r="AI15" s="21">
        <f t="shared" si="18"/>
        <v>168.24911868390132</v>
      </c>
      <c r="AJ15" s="21">
        <f t="shared" si="18"/>
        <v>176.82271680736761</v>
      </c>
      <c r="AK15" s="21">
        <f t="shared" si="18"/>
        <v>120.0837616600038</v>
      </c>
      <c r="AL15" s="21">
        <f t="shared" si="18"/>
        <v>71.441633648277957</v>
      </c>
      <c r="AM15" s="21">
        <f t="shared" si="18"/>
        <v>50.629597307068934</v>
      </c>
      <c r="AN15" s="21">
        <f t="shared" si="18"/>
        <v>38.370607028753994</v>
      </c>
      <c r="AO15" s="21">
        <f t="shared" si="18"/>
        <v>48.903647480497568</v>
      </c>
      <c r="AP15" s="21">
        <f t="shared" si="19"/>
        <v>46.837242359630409</v>
      </c>
    </row>
    <row r="16" spans="2:42" ht="15" customHeight="1" x14ac:dyDescent="0.3">
      <c r="B16" s="69" t="s">
        <v>20</v>
      </c>
      <c r="C16" s="68" t="s">
        <v>10</v>
      </c>
      <c r="D16" s="51">
        <f>SUM(E16:P16)</f>
        <v>57.362000000000009</v>
      </c>
      <c r="E16" s="52">
        <v>4.2389999999999999</v>
      </c>
      <c r="F16" s="52">
        <v>4.1479999999999997</v>
      </c>
      <c r="G16" s="52">
        <v>4.9139999999999997</v>
      </c>
      <c r="H16" s="52">
        <v>4.484</v>
      </c>
      <c r="I16" s="52">
        <v>4.7939999999999996</v>
      </c>
      <c r="J16" s="52">
        <v>4.7510000000000003</v>
      </c>
      <c r="K16" s="52">
        <v>4.9379999999999997</v>
      </c>
      <c r="L16" s="52">
        <v>4.8369999999999997</v>
      </c>
      <c r="M16" s="52">
        <v>4.6879999999999997</v>
      </c>
      <c r="N16" s="17">
        <v>5.1239999999999997</v>
      </c>
      <c r="O16" s="17">
        <v>5.1239999999999997</v>
      </c>
      <c r="P16" s="17">
        <v>5.3209999999999997</v>
      </c>
      <c r="Q16" s="49">
        <f>SUM(R16:AC16)</f>
        <v>51.008000000000003</v>
      </c>
      <c r="R16" s="52">
        <v>4.5110000000000001</v>
      </c>
      <c r="S16" s="52">
        <v>4.5190000000000001</v>
      </c>
      <c r="T16" s="52">
        <v>4.1769999999999996</v>
      </c>
      <c r="U16" s="52">
        <v>3.1040000000000001</v>
      </c>
      <c r="V16" s="52">
        <v>3.8170000000000002</v>
      </c>
      <c r="W16" s="52">
        <v>3.5990000000000002</v>
      </c>
      <c r="X16" s="52">
        <v>4.3440000000000003</v>
      </c>
      <c r="Y16" s="52">
        <v>3.7930000000000001</v>
      </c>
      <c r="Z16" s="52">
        <v>4.3979999999999997</v>
      </c>
      <c r="AA16" s="17">
        <v>4.8220000000000001</v>
      </c>
      <c r="AB16" s="17">
        <v>4.7539999999999996</v>
      </c>
      <c r="AC16" s="17">
        <v>5.17</v>
      </c>
      <c r="AD16" s="62">
        <f t="shared" si="18"/>
        <v>12.456869510665001</v>
      </c>
      <c r="AE16" s="56">
        <f t="shared" si="18"/>
        <v>-6.029705165151853</v>
      </c>
      <c r="AF16" s="56">
        <f t="shared" si="18"/>
        <v>-8.2097809249834057</v>
      </c>
      <c r="AG16" s="56">
        <f t="shared" si="18"/>
        <v>17.644242279147718</v>
      </c>
      <c r="AH16" s="56">
        <f t="shared" si="18"/>
        <v>44.458762886597924</v>
      </c>
      <c r="AI16" s="56">
        <f t="shared" si="18"/>
        <v>25.596017815037982</v>
      </c>
      <c r="AJ16" s="56">
        <f t="shared" si="18"/>
        <v>32.008891358710741</v>
      </c>
      <c r="AK16" s="56">
        <f t="shared" si="18"/>
        <v>13.674033149171265</v>
      </c>
      <c r="AL16" s="56">
        <f t="shared" si="18"/>
        <v>27.524387028737138</v>
      </c>
      <c r="AM16" s="56">
        <f t="shared" si="18"/>
        <v>6.5939063210550302</v>
      </c>
      <c r="AN16" s="56">
        <f t="shared" si="18"/>
        <v>6.2629614267938507</v>
      </c>
      <c r="AO16" s="56">
        <f t="shared" si="18"/>
        <v>7.7829196466133794</v>
      </c>
      <c r="AP16" s="56">
        <f t="shared" si="19"/>
        <v>2.9206963249516491</v>
      </c>
    </row>
    <row r="17" spans="2:42" ht="6.9" customHeight="1" thickBot="1" x14ac:dyDescent="0.35">
      <c r="B17" s="70"/>
      <c r="C17" s="71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5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7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</row>
    <row r="18" spans="2:42" ht="13.65" customHeight="1" thickTop="1" x14ac:dyDescent="0.3">
      <c r="B18" s="22" t="s">
        <v>18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3" t="s">
        <v>12</v>
      </c>
    </row>
    <row r="19" spans="2:42" ht="13.65" customHeight="1" x14ac:dyDescent="0.3">
      <c r="B19" s="28"/>
      <c r="C19" s="19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</row>
    <row r="20" spans="2:42" ht="13.8" x14ac:dyDescent="0.3">
      <c r="B20" s="19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</row>
    <row r="22" spans="2:42" x14ac:dyDescent="0.3">
      <c r="P22" s="29"/>
    </row>
    <row r="23" spans="2:42" x14ac:dyDescent="0.3">
      <c r="P23" s="29"/>
    </row>
    <row r="24" spans="2:42" x14ac:dyDescent="0.3">
      <c r="D24" s="9"/>
      <c r="P24" s="29"/>
    </row>
    <row r="25" spans="2:42" x14ac:dyDescent="0.3">
      <c r="P25" s="29"/>
    </row>
  </sheetData>
  <mergeCells count="3">
    <mergeCell ref="D5:P5"/>
    <mergeCell ref="Q5:AC5"/>
    <mergeCell ref="AD5:AP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C8:C1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O18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4" width="14.6640625" style="1" customWidth="1"/>
    <col min="5" max="5" width="13.6640625" style="1" customWidth="1"/>
    <col min="6" max="7" width="14.6640625" style="1" customWidth="1"/>
    <col min="8" max="8" width="13.6640625" style="1" customWidth="1"/>
    <col min="9" max="16384" width="9.109375" style="3"/>
  </cols>
  <sheetData>
    <row r="1" spans="2:15" ht="6.75" customHeight="1" x14ac:dyDescent="0.3"/>
    <row r="2" spans="2:15" ht="13.65" customHeight="1" x14ac:dyDescent="0.3">
      <c r="B2" s="13" t="s">
        <v>59</v>
      </c>
      <c r="C2" s="30"/>
      <c r="D2" s="30"/>
      <c r="E2" s="30"/>
      <c r="F2" s="30"/>
      <c r="G2" s="30"/>
      <c r="H2" s="30"/>
    </row>
    <row r="3" spans="2:15" ht="5.25" customHeight="1" x14ac:dyDescent="0.3">
      <c r="B3" s="31"/>
      <c r="C3" s="30"/>
      <c r="D3" s="30"/>
      <c r="E3" s="30"/>
      <c r="F3" s="30"/>
      <c r="G3" s="30"/>
      <c r="H3" s="30"/>
    </row>
    <row r="4" spans="2:15" ht="13.65" customHeight="1" x14ac:dyDescent="0.3">
      <c r="B4" s="31"/>
      <c r="C4" s="30"/>
      <c r="D4" s="30"/>
      <c r="E4" s="30"/>
      <c r="F4" s="30"/>
      <c r="G4" s="30"/>
      <c r="H4" s="30"/>
    </row>
    <row r="5" spans="2:15" ht="22.5" customHeight="1" thickBot="1" x14ac:dyDescent="0.35">
      <c r="B5" s="31"/>
      <c r="C5" s="107" t="s">
        <v>58</v>
      </c>
      <c r="D5" s="107"/>
      <c r="E5" s="107"/>
      <c r="F5" s="107"/>
      <c r="G5" s="107"/>
      <c r="H5" s="107"/>
    </row>
    <row r="6" spans="2:15" ht="27" customHeight="1" thickBot="1" x14ac:dyDescent="0.35">
      <c r="B6" s="110" t="s">
        <v>6</v>
      </c>
      <c r="C6" s="98" t="s">
        <v>21</v>
      </c>
      <c r="D6" s="38" t="s">
        <v>15</v>
      </c>
      <c r="E6" s="38" t="s">
        <v>30</v>
      </c>
      <c r="F6" s="99" t="s">
        <v>22</v>
      </c>
      <c r="G6" s="38" t="s">
        <v>16</v>
      </c>
      <c r="H6" s="78" t="s">
        <v>30</v>
      </c>
    </row>
    <row r="7" spans="2:15" ht="20.100000000000001" customHeight="1" x14ac:dyDescent="0.3">
      <c r="B7" s="111"/>
      <c r="C7" s="108"/>
      <c r="D7" s="79" t="s">
        <v>47</v>
      </c>
      <c r="E7" s="79" t="s">
        <v>5</v>
      </c>
      <c r="F7" s="109"/>
      <c r="G7" s="79" t="s">
        <v>47</v>
      </c>
      <c r="H7" s="80" t="s">
        <v>5</v>
      </c>
    </row>
    <row r="8" spans="2:15" ht="6.9" customHeight="1" x14ac:dyDescent="0.3">
      <c r="B8" s="32"/>
      <c r="C8" s="85"/>
      <c r="D8" s="86"/>
      <c r="E8" s="86"/>
      <c r="F8" s="85"/>
      <c r="G8" s="86"/>
      <c r="H8" s="83"/>
    </row>
    <row r="9" spans="2:15" ht="15" customHeight="1" x14ac:dyDescent="0.3">
      <c r="B9" s="30">
        <v>1</v>
      </c>
      <c r="C9" s="87" t="s">
        <v>60</v>
      </c>
      <c r="D9" s="112">
        <v>1900.4</v>
      </c>
      <c r="E9" s="88">
        <v>31</v>
      </c>
      <c r="F9" s="87" t="s">
        <v>60</v>
      </c>
      <c r="G9" s="112">
        <v>1887.9</v>
      </c>
      <c r="H9" s="84">
        <v>30.8</v>
      </c>
    </row>
    <row r="10" spans="2:15" ht="15" customHeight="1" x14ac:dyDescent="0.3">
      <c r="B10" s="30">
        <v>2</v>
      </c>
      <c r="C10" s="87" t="s">
        <v>61</v>
      </c>
      <c r="D10" s="112">
        <v>1301</v>
      </c>
      <c r="E10" s="88">
        <v>21.3</v>
      </c>
      <c r="F10" s="87" t="s">
        <v>61</v>
      </c>
      <c r="G10" s="112">
        <v>1270.7</v>
      </c>
      <c r="H10" s="84">
        <v>14.5</v>
      </c>
    </row>
    <row r="11" spans="2:15" ht="15" customHeight="1" x14ac:dyDescent="0.3">
      <c r="B11" s="81">
        <v>3</v>
      </c>
      <c r="C11" s="87" t="s">
        <v>62</v>
      </c>
      <c r="D11" s="112">
        <v>1040.4000000000001</v>
      </c>
      <c r="E11" s="88">
        <v>21.5</v>
      </c>
      <c r="F11" s="87" t="s">
        <v>62</v>
      </c>
      <c r="G11" s="112">
        <v>1013.8</v>
      </c>
      <c r="H11" s="84">
        <v>14</v>
      </c>
    </row>
    <row r="12" spans="2:15" ht="15" customHeight="1" x14ac:dyDescent="0.3">
      <c r="B12" s="81">
        <v>4</v>
      </c>
      <c r="C12" s="87" t="s">
        <v>63</v>
      </c>
      <c r="D12" s="112">
        <v>955</v>
      </c>
      <c r="E12" s="88">
        <v>34.5</v>
      </c>
      <c r="F12" s="87" t="s">
        <v>63</v>
      </c>
      <c r="G12" s="112">
        <v>949.5</v>
      </c>
      <c r="H12" s="84">
        <v>31.6</v>
      </c>
    </row>
    <row r="13" spans="2:15" ht="15" customHeight="1" x14ac:dyDescent="0.3">
      <c r="B13" s="81">
        <v>5</v>
      </c>
      <c r="C13" s="87" t="s">
        <v>64</v>
      </c>
      <c r="D13" s="112">
        <v>640.20000000000005</v>
      </c>
      <c r="E13" s="88">
        <v>37</v>
      </c>
      <c r="F13" s="87" t="s">
        <v>64</v>
      </c>
      <c r="G13" s="112">
        <v>635.29999999999995</v>
      </c>
      <c r="H13" s="84">
        <v>34.200000000000003</v>
      </c>
    </row>
    <row r="14" spans="2:15" ht="6.9" customHeight="1" thickBot="1" x14ac:dyDescent="0.35">
      <c r="B14" s="82"/>
      <c r="C14" s="89"/>
      <c r="D14" s="89"/>
      <c r="E14" s="89"/>
      <c r="F14" s="89"/>
      <c r="G14" s="89"/>
      <c r="H14" s="82"/>
    </row>
    <row r="15" spans="2:15" ht="13.65" customHeight="1" thickTop="1" x14ac:dyDescent="0.3">
      <c r="B15" s="22" t="s">
        <v>18</v>
      </c>
      <c r="C15" s="30"/>
      <c r="D15" s="30"/>
      <c r="E15" s="30"/>
      <c r="F15" s="30"/>
      <c r="G15" s="30"/>
      <c r="H15" s="23" t="s">
        <v>12</v>
      </c>
    </row>
    <row r="16" spans="2:15" ht="13.65" customHeight="1" x14ac:dyDescent="0.3">
      <c r="B16" s="33"/>
      <c r="C16" s="31"/>
      <c r="D16" s="30"/>
      <c r="E16" s="30"/>
      <c r="F16" s="30"/>
      <c r="G16" s="30"/>
      <c r="H16" s="34"/>
      <c r="I16" s="1"/>
      <c r="J16" s="1"/>
      <c r="K16" s="1"/>
      <c r="L16" s="1"/>
      <c r="M16" s="1"/>
      <c r="N16" s="1"/>
      <c r="O16" s="1"/>
    </row>
    <row r="17" spans="2:8" ht="12" x14ac:dyDescent="0.3">
      <c r="B17" s="31"/>
      <c r="C17" s="30"/>
      <c r="D17" s="30"/>
      <c r="E17" s="30"/>
      <c r="F17" s="30"/>
      <c r="G17" s="30"/>
      <c r="H17" s="30"/>
    </row>
    <row r="18" spans="2:8" ht="12" x14ac:dyDescent="0.3">
      <c r="B18" s="31"/>
      <c r="C18" s="30"/>
      <c r="D18" s="30"/>
      <c r="E18" s="30"/>
      <c r="F18" s="30"/>
      <c r="G18" s="30"/>
      <c r="H18" s="30"/>
    </row>
  </sheetData>
  <mergeCells count="4">
    <mergeCell ref="C5:H5"/>
    <mergeCell ref="C6:C7"/>
    <mergeCell ref="F6:F7"/>
    <mergeCell ref="B6:B7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D7 G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Index</vt:lpstr>
      <vt:lpstr>T01</vt:lpstr>
      <vt:lpstr>T02</vt:lpstr>
      <vt:lpstr>T03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2022-02-07T15:32:25Z</dcterms:modified>
</cp:coreProperties>
</file>