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hidePivotFieldList="1"/>
  <mc:AlternateContent xmlns:mc="http://schemas.openxmlformats.org/markup-compatibility/2006">
    <mc:Choice Requires="x15">
      <x15ac:absPath xmlns:x15ac="http://schemas.microsoft.com/office/spreadsheetml/2010/11/ac" url="R:\lsb\DEE_SE\AEREO\13. Stat Flash\2021_11_StatFlash\"/>
    </mc:Choice>
  </mc:AlternateContent>
  <xr:revisionPtr revIDLastSave="0" documentId="13_ncr:1_{5274A834-9606-4B38-8029-B31093E8B6CC}" xr6:coauthVersionLast="47" xr6:coauthVersionMax="47" xr10:uidLastSave="{00000000-0000-0000-0000-000000000000}"/>
  <bookViews>
    <workbookView xWindow="9585" yWindow="-15" windowWidth="9630" windowHeight="11430" tabRatio="742" xr2:uid="{00000000-000D-0000-FFFF-FFFF00000000}"/>
  </bookViews>
  <sheets>
    <sheet name="Índice" sheetId="24" r:id="rId1"/>
    <sheet name="Q01" sheetId="18" r:id="rId2"/>
    <sheet name="Q02" sheetId="26" r:id="rId3"/>
    <sheet name="Q03" sheetId="2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8" i="26" l="1"/>
  <c r="AL9" i="26"/>
  <c r="AL10" i="26"/>
  <c r="AL11" i="26"/>
  <c r="AL12" i="26"/>
  <c r="AL14" i="26"/>
  <c r="AL15" i="26"/>
  <c r="AL16" i="26"/>
  <c r="AL6" i="26"/>
  <c r="Z6" i="26"/>
  <c r="Z14" i="26"/>
  <c r="Z8" i="26"/>
  <c r="N14" i="26"/>
  <c r="N8" i="26"/>
  <c r="L20" i="18"/>
  <c r="M20" i="18"/>
  <c r="N20" i="18"/>
  <c r="K9" i="18"/>
  <c r="J9" i="18"/>
  <c r="I9" i="18"/>
  <c r="G9" i="18"/>
  <c r="E9" i="18"/>
  <c r="C9" i="18"/>
  <c r="AK9" i="26"/>
  <c r="AK10" i="26"/>
  <c r="AK11" i="26"/>
  <c r="AK12" i="26"/>
  <c r="AK15" i="26"/>
  <c r="AK16" i="26"/>
  <c r="Y6" i="26"/>
  <c r="AK6" i="26" s="1"/>
  <c r="Y14" i="26"/>
  <c r="Y8" i="26"/>
  <c r="M14" i="26"/>
  <c r="M8" i="26"/>
  <c r="L19" i="18"/>
  <c r="M19" i="18"/>
  <c r="N19" i="18"/>
  <c r="L18" i="18"/>
  <c r="AJ16" i="26"/>
  <c r="AJ15" i="26"/>
  <c r="AJ12" i="26"/>
  <c r="AJ11" i="26"/>
  <c r="AJ10" i="26"/>
  <c r="AJ9" i="26"/>
  <c r="X14" i="26"/>
  <c r="X8" i="26"/>
  <c r="X6" i="26"/>
  <c r="AJ6" i="26" s="1"/>
  <c r="L14" i="26"/>
  <c r="L8" i="26"/>
  <c r="M18" i="18"/>
  <c r="N18" i="18"/>
  <c r="AH9" i="26"/>
  <c r="AI9" i="26"/>
  <c r="AH10" i="26"/>
  <c r="AI10" i="26"/>
  <c r="AH11" i="26"/>
  <c r="AI11" i="26"/>
  <c r="AH12" i="26"/>
  <c r="AI12" i="26"/>
  <c r="AH15" i="26"/>
  <c r="AI15" i="26"/>
  <c r="AH16" i="26"/>
  <c r="AI16" i="26"/>
  <c r="W6" i="26"/>
  <c r="AI6" i="26" s="1"/>
  <c r="W14" i="26"/>
  <c r="W8" i="26"/>
  <c r="K14" i="26"/>
  <c r="K8" i="26"/>
  <c r="L17" i="18"/>
  <c r="M17" i="18"/>
  <c r="N17" i="18"/>
  <c r="V14" i="26"/>
  <c r="V8" i="26"/>
  <c r="V6" i="26"/>
  <c r="AH6" i="26" s="1"/>
  <c r="J14" i="26"/>
  <c r="J8" i="26"/>
  <c r="N15" i="18"/>
  <c r="M15" i="18"/>
  <c r="L15" i="18"/>
  <c r="L16" i="18"/>
  <c r="M16" i="18"/>
  <c r="N16" i="18"/>
  <c r="AG9" i="26"/>
  <c r="AG10" i="26"/>
  <c r="AG11" i="26"/>
  <c r="AG12" i="26"/>
  <c r="AG15" i="26"/>
  <c r="AG16" i="26"/>
  <c r="U14" i="26"/>
  <c r="U8" i="26"/>
  <c r="U6" i="26"/>
  <c r="AG6" i="26" s="1"/>
  <c r="I14" i="26"/>
  <c r="I8" i="26"/>
  <c r="N14" i="18"/>
  <c r="M14" i="18"/>
  <c r="L14" i="18"/>
  <c r="AA14" i="26"/>
  <c r="AA8" i="26"/>
  <c r="O14" i="26"/>
  <c r="O8" i="26"/>
  <c r="AF11" i="26"/>
  <c r="D10" i="26"/>
  <c r="AF9" i="26"/>
  <c r="D12" i="26"/>
  <c r="AM9" i="26"/>
  <c r="AF10" i="26"/>
  <c r="AM10" i="26"/>
  <c r="AM11" i="26"/>
  <c r="AF12" i="26"/>
  <c r="AM12" i="26"/>
  <c r="AF15" i="26"/>
  <c r="AM15" i="26"/>
  <c r="AF16" i="26"/>
  <c r="AM16" i="26"/>
  <c r="P10" i="26"/>
  <c r="P11" i="26"/>
  <c r="P12" i="26"/>
  <c r="T14" i="26"/>
  <c r="T8" i="26"/>
  <c r="T6" i="26"/>
  <c r="AF6" i="26" s="1"/>
  <c r="AA6" i="26"/>
  <c r="AM6" i="26" s="1"/>
  <c r="H14" i="26"/>
  <c r="AE9" i="26"/>
  <c r="AE10" i="26"/>
  <c r="AE11" i="26"/>
  <c r="AE12" i="26"/>
  <c r="AE15" i="26"/>
  <c r="AE16" i="26"/>
  <c r="S14" i="26"/>
  <c r="S8" i="26"/>
  <c r="S6" i="26"/>
  <c r="AE6" i="26" s="1"/>
  <c r="G14" i="26"/>
  <c r="G8" i="26"/>
  <c r="L13" i="18"/>
  <c r="M13" i="18"/>
  <c r="N13" i="18"/>
  <c r="AD9" i="26"/>
  <c r="AD10" i="26"/>
  <c r="AD11" i="26"/>
  <c r="AD12" i="26"/>
  <c r="AD15" i="26"/>
  <c r="AD16" i="26"/>
  <c r="R6" i="26"/>
  <c r="AD6" i="26" s="1"/>
  <c r="R14" i="26"/>
  <c r="R8" i="26"/>
  <c r="F14" i="26"/>
  <c r="F8" i="26"/>
  <c r="L12" i="18"/>
  <c r="M12" i="18"/>
  <c r="N12" i="18"/>
  <c r="Q14" i="26"/>
  <c r="D11" i="26"/>
  <c r="Q8" i="26"/>
  <c r="L11" i="18"/>
  <c r="M11" i="18"/>
  <c r="N11" i="18"/>
  <c r="P16" i="26"/>
  <c r="P15" i="26"/>
  <c r="P9" i="26"/>
  <c r="D16" i="26"/>
  <c r="D15" i="26"/>
  <c r="D9" i="26"/>
  <c r="Q6" i="26"/>
  <c r="AC6" i="26" s="1"/>
  <c r="E14" i="26"/>
  <c r="E8" i="26"/>
  <c r="AC8" i="26" s="1"/>
  <c r="AC16" i="26"/>
  <c r="AC15" i="26"/>
  <c r="AC11" i="26"/>
  <c r="AC9" i="26"/>
  <c r="N10" i="18"/>
  <c r="M10" i="18"/>
  <c r="L10" i="18"/>
  <c r="P6" i="26"/>
  <c r="AB6" i="26" s="1"/>
  <c r="B16" i="24"/>
  <c r="B17" i="24"/>
  <c r="B15" i="24"/>
  <c r="H8" i="26"/>
  <c r="AC10" i="26"/>
  <c r="AC12" i="26"/>
  <c r="AK14" i="26" l="1"/>
  <c r="AK8" i="26"/>
  <c r="AB10" i="26"/>
  <c r="AI14" i="26"/>
  <c r="AJ8" i="26"/>
  <c r="AF8" i="26"/>
  <c r="AM14" i="26"/>
  <c r="AG8" i="26"/>
  <c r="AH14" i="26"/>
  <c r="AJ14" i="26"/>
  <c r="AC14" i="26"/>
  <c r="AG14" i="26"/>
  <c r="AI8" i="26"/>
  <c r="L9" i="18"/>
  <c r="AF14" i="26"/>
  <c r="AE8" i="26"/>
  <c r="AE14" i="26"/>
  <c r="AD8" i="26"/>
  <c r="AB11" i="26"/>
  <c r="AD14" i="26"/>
  <c r="AM8" i="26"/>
  <c r="AH8" i="26"/>
  <c r="AB9" i="26"/>
  <c r="AB12" i="26"/>
  <c r="D8" i="26"/>
  <c r="AB16" i="26"/>
  <c r="P14" i="26"/>
  <c r="P8" i="26"/>
  <c r="D14" i="26"/>
  <c r="N9" i="18"/>
  <c r="M9" i="18"/>
  <c r="AB15" i="26"/>
  <c r="AB14" i="26" l="1"/>
  <c r="AB8" i="26"/>
</calcChain>
</file>

<file path=xl/sharedStrings.xml><?xml version="1.0" encoding="utf-8"?>
<sst xmlns="http://schemas.openxmlformats.org/spreadsheetml/2006/main" count="106" uniqueCount="70">
  <si>
    <t>Lisboa</t>
  </si>
  <si>
    <t>Faro</t>
  </si>
  <si>
    <t>Porto</t>
  </si>
  <si>
    <t xml:space="preserve">Pe: resultados preliminares </t>
  </si>
  <si>
    <t>Outros</t>
  </si>
  <si>
    <t xml:space="preserve"> </t>
  </si>
  <si>
    <t>Passageiros</t>
  </si>
  <si>
    <t>Carga e correio</t>
  </si>
  <si>
    <t>n.º</t>
  </si>
  <si>
    <t>Jan.</t>
  </si>
  <si>
    <t>Janeiro</t>
  </si>
  <si>
    <t>%</t>
  </si>
  <si>
    <t>Ranking</t>
  </si>
  <si>
    <t>1º</t>
  </si>
  <si>
    <t>2º</t>
  </si>
  <si>
    <t>3º</t>
  </si>
  <si>
    <t>Taxa Variação Homóloga</t>
  </si>
  <si>
    <t>t</t>
  </si>
  <si>
    <t>ATIVIDADE DOS TRANSPORTES</t>
  </si>
  <si>
    <t>Taxa de variação homóloga</t>
  </si>
  <si>
    <t xml:space="preserve">Taxa de variação homóloga (%) </t>
  </si>
  <si>
    <t>País de origem 
(do voo)</t>
  </si>
  <si>
    <t>País de destino 
(do voo)</t>
  </si>
  <si>
    <t>ÍNDICE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</si>
  <si>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</si>
  <si>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</si>
  <si>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</si>
  <si>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</si>
  <si>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</si>
  <si>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</si>
  <si>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Fev.</t>
  </si>
  <si>
    <t>Março</t>
  </si>
  <si>
    <t>Mar.</t>
  </si>
  <si>
    <t>Abril</t>
  </si>
  <si>
    <t>Abr.</t>
  </si>
  <si>
    <t>Maio</t>
  </si>
  <si>
    <t>Mai.</t>
  </si>
  <si>
    <t>Junho</t>
  </si>
  <si>
    <t>Jun.</t>
  </si>
  <si>
    <t>Julho</t>
  </si>
  <si>
    <t>Jul.</t>
  </si>
  <si>
    <t>Agosto</t>
  </si>
  <si>
    <t>Ago.</t>
  </si>
  <si>
    <t>Setembro</t>
  </si>
  <si>
    <t>Set.</t>
  </si>
  <si>
    <r>
      <t xml:space="preserve">2021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</si>
  <si>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</si>
  <si>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</si>
  <si>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r>
      <t>10</t>
    </r>
    <r>
      <rPr>
        <b/>
        <vertAlign val="superscript"/>
        <sz val="10"/>
        <rFont val="Calibri"/>
        <family val="2"/>
        <scheme val="minor"/>
      </rPr>
      <t>3</t>
    </r>
  </si>
  <si>
    <r>
      <t>10</t>
    </r>
    <r>
      <rPr>
        <vertAlign val="superscript"/>
        <sz val="10"/>
        <rFont val="Calibri"/>
        <family val="2"/>
        <scheme val="minor"/>
      </rPr>
      <t>3</t>
    </r>
  </si>
  <si>
    <r>
      <t>10</t>
    </r>
    <r>
      <rPr>
        <b/>
        <vertAlign val="superscript"/>
        <sz val="10"/>
        <rFont val="Calibri"/>
        <family val="2"/>
        <scheme val="minor"/>
      </rPr>
      <t>3</t>
    </r>
    <r>
      <rPr>
        <b/>
        <sz val="10"/>
        <rFont val="Calibri"/>
        <family val="2"/>
        <scheme val="minor"/>
      </rPr>
      <t xml:space="preserve"> t</t>
    </r>
  </si>
  <si>
    <r>
      <t>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 xml:space="preserve"> t</t>
    </r>
  </si>
  <si>
    <r>
      <t xml:space="preserve">2021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</si>
  <si>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Unid.</t>
  </si>
  <si>
    <t>Outubro</t>
  </si>
  <si>
    <t>Out.</t>
  </si>
  <si>
    <t>4º</t>
  </si>
  <si>
    <t>5º</t>
  </si>
  <si>
    <t>Estatísticas rápidas do transporte aéreo - novembro 2021</t>
  </si>
  <si>
    <t>Novembro</t>
  </si>
  <si>
    <t>Nov.</t>
  </si>
  <si>
    <t>Acum. 
Jan-Nov</t>
  </si>
  <si>
    <t>Acum. Jan-Nov</t>
  </si>
  <si>
    <r>
      <t xml:space="preserve">Acum. Jan - Nov 2021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</si>
  <si>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Quadro 03 - Transporte aéreo - Principais países de origem e de destino dos passageiros movimentados nas infraestruturas aeroportuárias nacionais, em voos comerciais - acumulado Jan-Nov 2021</t>
  </si>
  <si>
    <t>França</t>
  </si>
  <si>
    <t>Reino Unido</t>
  </si>
  <si>
    <t>Alemanha</t>
  </si>
  <si>
    <t>Espanha</t>
  </si>
  <si>
    <t>Suíça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</si>
</sst>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[$-816]mmm/yy;@"/>
    <numFmt numFmtId="169" formatCode="#,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sz val="9"/>
      <name val="Arial"/>
      <family val="2"/>
    </font>
    <font>
      <b/>
      <sz val="10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indexed="64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</borders>
  <cellStyleXfs count="32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5" applyFont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/>
    <xf numFmtId="0" fontId="14" fillId="0" borderId="0" xfId="0" applyFont="1"/>
    <xf numFmtId="0" fontId="15" fillId="0" borderId="0" xfId="3" applyFont="1" applyAlignment="1" applyProtection="1"/>
    <xf numFmtId="0" fontId="17" fillId="0" borderId="0" xfId="0" applyFont="1"/>
    <xf numFmtId="0" fontId="6" fillId="0" borderId="0" xfId="0" applyFont="1"/>
    <xf numFmtId="168" fontId="11" fillId="0" borderId="0" xfId="0" applyNumberFormat="1" applyFont="1" applyAlignment="1">
      <alignment horizontal="center" vertical="center"/>
    </xf>
    <xf numFmtId="0" fontId="18" fillId="0" borderId="0" xfId="0" applyFont="1"/>
    <xf numFmtId="0" fontId="1" fillId="0" borderId="0" xfId="0" applyFont="1"/>
    <xf numFmtId="0" fontId="1" fillId="0" borderId="0" xfId="3" applyFont="1" applyAlignment="1" applyProtection="1"/>
    <xf numFmtId="0" fontId="8" fillId="0" borderId="0" xfId="3" applyFont="1" applyAlignment="1" applyProtection="1"/>
    <xf numFmtId="0" fontId="7" fillId="0" borderId="0" xfId="0" applyFont="1"/>
    <xf numFmtId="0" fontId="7" fillId="0" borderId="0" xfId="3" applyFont="1" applyAlignment="1" applyProtection="1"/>
    <xf numFmtId="2" fontId="11" fillId="0" borderId="0" xfId="0" applyNumberFormat="1" applyFont="1" applyAlignment="1">
      <alignment horizontal="center" vertical="center"/>
    </xf>
    <xf numFmtId="0" fontId="25" fillId="0" borderId="0" xfId="0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Border="1" applyAlignment="1">
      <alignment vertical="center"/>
    </xf>
    <xf numFmtId="3" fontId="27" fillId="0" borderId="0" xfId="0" applyNumberFormat="1" applyFont="1" applyFill="1" applyBorder="1" applyAlignment="1">
      <alignment horizontal="right" vertical="center"/>
    </xf>
    <xf numFmtId="3" fontId="29" fillId="0" borderId="0" xfId="0" applyNumberFormat="1" applyFont="1" applyFill="1" applyBorder="1" applyAlignment="1">
      <alignment horizontal="right" vertical="center"/>
    </xf>
    <xf numFmtId="169" fontId="27" fillId="0" borderId="0" xfId="0" applyNumberFormat="1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166" fontId="29" fillId="0" borderId="0" xfId="0" applyNumberFormat="1" applyFont="1" applyFill="1" applyBorder="1" applyAlignment="1">
      <alignment horizontal="right" vertical="center"/>
    </xf>
    <xf numFmtId="169" fontId="29" fillId="0" borderId="0" xfId="0" applyNumberFormat="1" applyFont="1" applyFill="1" applyBorder="1" applyAlignment="1">
      <alignment vertical="center"/>
    </xf>
    <xf numFmtId="0" fontId="30" fillId="0" borderId="0" xfId="0" applyFont="1" applyAlignment="1">
      <alignment vertical="center"/>
    </xf>
    <xf numFmtId="0" fontId="33" fillId="0" borderId="0" xfId="5" applyFont="1" applyBorder="1" applyAlignment="1">
      <alignment horizontal="right" vertical="center"/>
    </xf>
    <xf numFmtId="0" fontId="19" fillId="0" borderId="0" xfId="0" applyFont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6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indent="2"/>
    </xf>
    <xf numFmtId="0" fontId="28" fillId="0" borderId="0" xfId="0" applyFont="1" applyAlignment="1">
      <alignment vertical="center"/>
    </xf>
    <xf numFmtId="0" fontId="29" fillId="0" borderId="0" xfId="5" applyFont="1" applyBorder="1" applyAlignment="1">
      <alignment horizontal="right" vertical="center"/>
    </xf>
    <xf numFmtId="0" fontId="39" fillId="0" borderId="0" xfId="0" applyFont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17" fontId="20" fillId="2" borderId="4" xfId="0" applyNumberFormat="1" applyFont="1" applyFill="1" applyBorder="1" applyAlignment="1">
      <alignment horizontal="center" vertical="center" wrapText="1"/>
    </xf>
    <xf numFmtId="17" fontId="20" fillId="2" borderId="4" xfId="0" applyNumberFormat="1" applyFont="1" applyFill="1" applyBorder="1" applyAlignment="1">
      <alignment horizontal="center" vertical="center" wrapText="1"/>
    </xf>
    <xf numFmtId="17" fontId="20" fillId="2" borderId="5" xfId="0" applyNumberFormat="1" applyFont="1" applyFill="1" applyBorder="1" applyAlignment="1">
      <alignment horizontal="center" vertical="center" wrapText="1"/>
    </xf>
    <xf numFmtId="49" fontId="22" fillId="2" borderId="9" xfId="0" applyNumberFormat="1" applyFont="1" applyFill="1" applyBorder="1" applyAlignment="1">
      <alignment horizontal="center" vertical="center"/>
    </xf>
    <xf numFmtId="49" fontId="22" fillId="2" borderId="10" xfId="0" applyNumberFormat="1" applyFont="1" applyFill="1" applyBorder="1" applyAlignment="1">
      <alignment horizontal="center" vertical="center"/>
    </xf>
    <xf numFmtId="0" fontId="34" fillId="0" borderId="12" xfId="0" applyFont="1" applyBorder="1" applyAlignment="1">
      <alignment vertical="center"/>
    </xf>
    <xf numFmtId="0" fontId="25" fillId="0" borderId="13" xfId="0" applyFont="1" applyBorder="1" applyAlignment="1">
      <alignment horizontal="center" vertical="center"/>
    </xf>
    <xf numFmtId="17" fontId="25" fillId="0" borderId="13" xfId="0" applyNumberFormat="1" applyFont="1" applyBorder="1" applyAlignment="1">
      <alignment horizontal="center" vertical="center"/>
    </xf>
    <xf numFmtId="17" fontId="25" fillId="0" borderId="14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166" fontId="26" fillId="0" borderId="13" xfId="0" applyNumberFormat="1" applyFont="1" applyFill="1" applyBorder="1" applyAlignment="1">
      <alignment horizontal="left" vertical="center" indent="1"/>
    </xf>
    <xf numFmtId="165" fontId="26" fillId="0" borderId="13" xfId="0" applyNumberFormat="1" applyFont="1" applyFill="1" applyBorder="1" applyAlignment="1">
      <alignment horizontal="right" vertical="center"/>
    </xf>
    <xf numFmtId="165" fontId="26" fillId="0" borderId="14" xfId="0" applyNumberFormat="1" applyFont="1" applyFill="1" applyBorder="1" applyAlignment="1">
      <alignment horizontal="right" vertical="center"/>
    </xf>
    <xf numFmtId="166" fontId="26" fillId="0" borderId="15" xfId="0" applyNumberFormat="1" applyFont="1" applyFill="1" applyBorder="1" applyAlignment="1">
      <alignment horizontal="right" vertical="center"/>
    </xf>
    <xf numFmtId="166" fontId="26" fillId="0" borderId="16" xfId="0" applyNumberFormat="1" applyFont="1" applyFill="1" applyBorder="1" applyAlignment="1">
      <alignment horizontal="right" vertical="center"/>
    </xf>
    <xf numFmtId="166" fontId="26" fillId="0" borderId="17" xfId="0" applyNumberFormat="1" applyFont="1" applyFill="1" applyBorder="1" applyAlignment="1">
      <alignment horizontal="right" vertical="center"/>
    </xf>
    <xf numFmtId="17" fontId="20" fillId="2" borderId="3" xfId="0" applyNumberFormat="1" applyFont="1" applyFill="1" applyBorder="1" applyAlignment="1">
      <alignment horizontal="center" vertical="center" wrapText="1"/>
    </xf>
    <xf numFmtId="17" fontId="20" fillId="2" borderId="4" xfId="0" applyNumberFormat="1" applyFont="1" applyFill="1" applyBorder="1" applyAlignment="1">
      <alignment horizontal="center" vertical="center"/>
    </xf>
    <xf numFmtId="17" fontId="20" fillId="2" borderId="6" xfId="0" applyNumberFormat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/>
    </xf>
    <xf numFmtId="49" fontId="27" fillId="0" borderId="13" xfId="0" applyNumberFormat="1" applyFont="1" applyFill="1" applyBorder="1" applyAlignment="1">
      <alignment horizontal="center" vertical="center"/>
    </xf>
    <xf numFmtId="169" fontId="27" fillId="0" borderId="14" xfId="0" applyNumberFormat="1" applyFont="1" applyFill="1" applyBorder="1" applyAlignment="1">
      <alignment vertical="center"/>
    </xf>
    <xf numFmtId="49" fontId="29" fillId="0" borderId="13" xfId="0" applyNumberFormat="1" applyFont="1" applyFill="1" applyBorder="1" applyAlignment="1">
      <alignment horizontal="center" vertical="center"/>
    </xf>
    <xf numFmtId="169" fontId="29" fillId="0" borderId="14" xfId="0" applyNumberFormat="1" applyFont="1" applyFill="1" applyBorder="1" applyAlignment="1">
      <alignment vertical="center"/>
    </xf>
    <xf numFmtId="166" fontId="29" fillId="0" borderId="16" xfId="0" applyNumberFormat="1" applyFont="1" applyFill="1" applyBorder="1" applyAlignment="1">
      <alignment horizontal="right" vertical="center"/>
    </xf>
    <xf numFmtId="165" fontId="29" fillId="0" borderId="17" xfId="0" applyNumberFormat="1" applyFont="1" applyFill="1" applyBorder="1" applyAlignment="1">
      <alignment vertical="center"/>
    </xf>
    <xf numFmtId="0" fontId="28" fillId="0" borderId="19" xfId="0" applyFont="1" applyBorder="1" applyAlignment="1">
      <alignment horizontal="center" vertical="center"/>
    </xf>
    <xf numFmtId="3" fontId="27" fillId="0" borderId="14" xfId="0" applyNumberFormat="1" applyFont="1" applyFill="1" applyBorder="1" applyAlignment="1">
      <alignment horizontal="right" vertical="center"/>
    </xf>
    <xf numFmtId="0" fontId="28" fillId="0" borderId="19" xfId="0" applyFont="1" applyBorder="1" applyAlignment="1">
      <alignment vertical="center"/>
    </xf>
    <xf numFmtId="0" fontId="28" fillId="0" borderId="11" xfId="0" applyFont="1" applyBorder="1" applyAlignment="1">
      <alignment vertical="center"/>
    </xf>
    <xf numFmtId="166" fontId="29" fillId="0" borderId="11" xfId="0" applyNumberFormat="1" applyFont="1" applyFill="1" applyBorder="1" applyAlignment="1">
      <alignment horizontal="right" vertical="center"/>
    </xf>
    <xf numFmtId="166" fontId="29" fillId="0" borderId="17" xfId="0" applyNumberFormat="1" applyFont="1" applyFill="1" applyBorder="1" applyAlignment="1">
      <alignment horizontal="right" vertical="center"/>
    </xf>
    <xf numFmtId="165" fontId="29" fillId="0" borderId="11" xfId="0" applyNumberFormat="1" applyFont="1" applyFill="1" applyBorder="1" applyAlignment="1">
      <alignment vertical="center"/>
    </xf>
    <xf numFmtId="17" fontId="20" fillId="2" borderId="4" xfId="0" applyNumberFormat="1" applyFont="1" applyFill="1" applyBorder="1" applyAlignment="1">
      <alignment horizontal="center" vertical="center"/>
    </xf>
    <xf numFmtId="17" fontId="20" fillId="2" borderId="5" xfId="0" applyNumberFormat="1" applyFont="1" applyFill="1" applyBorder="1" applyAlignment="1">
      <alignment horizontal="center" vertical="center"/>
    </xf>
    <xf numFmtId="17" fontId="22" fillId="2" borderId="4" xfId="0" applyNumberFormat="1" applyFont="1" applyFill="1" applyBorder="1" applyAlignment="1">
      <alignment horizontal="center" vertical="center"/>
    </xf>
    <xf numFmtId="49" fontId="22" fillId="2" borderId="4" xfId="0" applyNumberFormat="1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 wrapText="1"/>
    </xf>
    <xf numFmtId="17" fontId="22" fillId="2" borderId="5" xfId="0" applyNumberFormat="1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17" fontId="11" fillId="0" borderId="20" xfId="0" applyNumberFormat="1" applyFont="1" applyBorder="1" applyAlignment="1">
      <alignment horizontal="center" vertical="center"/>
    </xf>
    <xf numFmtId="0" fontId="11" fillId="0" borderId="20" xfId="0" applyFont="1" applyBorder="1" applyAlignment="1">
      <alignment vertical="center"/>
    </xf>
    <xf numFmtId="3" fontId="28" fillId="0" borderId="0" xfId="0" applyNumberFormat="1" applyFont="1" applyBorder="1" applyAlignment="1">
      <alignment horizontal="center" vertical="center"/>
    </xf>
    <xf numFmtId="3" fontId="29" fillId="0" borderId="14" xfId="0" applyNumberFormat="1" applyFont="1" applyFill="1" applyBorder="1" applyAlignment="1">
      <alignment horizontal="right" vertical="center"/>
    </xf>
    <xf numFmtId="0" fontId="11" fillId="0" borderId="19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166" fontId="5" fillId="0" borderId="17" xfId="0" applyNumberFormat="1" applyFont="1" applyFill="1" applyBorder="1" applyAlignment="1">
      <alignment horizontal="right" vertical="center"/>
    </xf>
    <xf numFmtId="166" fontId="5" fillId="0" borderId="11" xfId="0" applyNumberFormat="1" applyFont="1" applyFill="1" applyBorder="1" applyAlignment="1">
      <alignment horizontal="right" vertical="center"/>
    </xf>
    <xf numFmtId="165" fontId="5" fillId="0" borderId="17" xfId="0" applyNumberFormat="1" applyFont="1" applyFill="1" applyBorder="1" applyAlignment="1">
      <alignment vertical="center"/>
    </xf>
    <xf numFmtId="165" fontId="5" fillId="0" borderId="11" xfId="0" applyNumberFormat="1" applyFont="1" applyFill="1" applyBorder="1" applyAlignment="1">
      <alignment vertical="center"/>
    </xf>
    <xf numFmtId="0" fontId="16" fillId="2" borderId="1" xfId="0" applyFont="1" applyFill="1" applyBorder="1"/>
    <xf numFmtId="0" fontId="16" fillId="2" borderId="2" xfId="0" applyFont="1" applyFill="1" applyBorder="1"/>
    <xf numFmtId="169" fontId="26" fillId="0" borderId="13" xfId="0" applyNumberFormat="1" applyFont="1" applyFill="1" applyBorder="1" applyAlignment="1">
      <alignment horizontal="right" vertical="center"/>
    </xf>
    <xf numFmtId="17" fontId="20" fillId="2" borderId="4" xfId="0" applyNumberFormat="1" applyFont="1" applyFill="1" applyBorder="1" applyAlignment="1">
      <alignment horizontal="center" vertical="center" wrapText="1"/>
    </xf>
    <xf numFmtId="17" fontId="20" fillId="2" borderId="4" xfId="0" applyNumberFormat="1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/>
    </xf>
    <xf numFmtId="17" fontId="20" fillId="2" borderId="3" xfId="0" applyNumberFormat="1" applyFont="1" applyFill="1" applyBorder="1" applyAlignment="1">
      <alignment horizontal="center" vertical="center" wrapText="1"/>
    </xf>
    <xf numFmtId="17" fontId="20" fillId="2" borderId="4" xfId="0" applyNumberFormat="1" applyFont="1" applyFill="1" applyBorder="1" applyAlignment="1">
      <alignment horizontal="center" vertical="center" wrapText="1"/>
    </xf>
    <xf numFmtId="17" fontId="22" fillId="2" borderId="3" xfId="0" applyNumberFormat="1" applyFont="1" applyFill="1" applyBorder="1" applyAlignment="1">
      <alignment horizontal="center" vertical="center"/>
    </xf>
    <xf numFmtId="17" fontId="22" fillId="2" borderId="4" xfId="0" applyNumberFormat="1" applyFont="1" applyFill="1" applyBorder="1" applyAlignment="1">
      <alignment horizontal="center" vertical="center"/>
    </xf>
    <xf numFmtId="17" fontId="20" fillId="2" borderId="4" xfId="0" applyNumberFormat="1" applyFont="1" applyFill="1" applyBorder="1" applyAlignment="1">
      <alignment horizontal="center" vertical="center"/>
    </xf>
    <xf numFmtId="49" fontId="22" fillId="2" borderId="4" xfId="0" applyNumberFormat="1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/>
    </xf>
    <xf numFmtId="17" fontId="20" fillId="2" borderId="8" xfId="0" applyNumberFormat="1" applyFont="1" applyFill="1" applyBorder="1" applyAlignment="1">
      <alignment horizontal="center" vertical="center" wrapText="1"/>
    </xf>
    <xf numFmtId="17" fontId="20" fillId="2" borderId="9" xfId="0" applyNumberFormat="1" applyFont="1" applyFill="1" applyBorder="1" applyAlignment="1">
      <alignment horizontal="center" vertical="center" wrapText="1"/>
    </xf>
    <xf numFmtId="17" fontId="40" fillId="2" borderId="3" xfId="0" applyNumberFormat="1" applyFont="1" applyFill="1" applyBorder="1" applyAlignment="1">
      <alignment horizontal="center" vertical="center" wrapText="1"/>
    </xf>
    <xf numFmtId="17" fontId="40" fillId="2" borderId="8" xfId="0" applyNumberFormat="1" applyFont="1" applyFill="1" applyBorder="1" applyAlignment="1">
      <alignment horizontal="center" vertical="center" wrapText="1"/>
    </xf>
  </cellXfs>
  <cellStyles count="32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RowHeight="12" x14ac:dyDescent="0.2"/>
  <cols>
    <col min="1" max="1" width="2.42578125" style="7" customWidth="1"/>
    <col min="2" max="2" width="137" style="7" customWidth="1"/>
    <col min="3" max="16384" width="9.140625" style="7"/>
  </cols>
  <sheetData>
    <row r="1" spans="1:2" x14ac:dyDescent="0.2">
      <c r="A1" s="7" t="s">
        <v>5</v>
      </c>
    </row>
    <row r="7" spans="1:2" x14ac:dyDescent="0.2">
      <c r="A7" s="7" t="s">
        <v>5</v>
      </c>
    </row>
    <row r="8" spans="1:2" ht="15" x14ac:dyDescent="0.25">
      <c r="B8" s="94" t="s">
        <v>18</v>
      </c>
    </row>
    <row r="9" spans="1:2" s="10" customFormat="1" ht="5.0999999999999996" customHeight="1" x14ac:dyDescent="0.2"/>
    <row r="10" spans="1:2" ht="15" x14ac:dyDescent="0.25">
      <c r="B10" s="95" t="s">
        <v>58</v>
      </c>
    </row>
    <row r="11" spans="1:2" x14ac:dyDescent="0.2">
      <c r="B11" s="7" t="s">
        <v>5</v>
      </c>
    </row>
    <row r="12" spans="1:2" ht="12.75" x14ac:dyDescent="0.2">
      <c r="B12" s="11" t="s">
        <v>23</v>
      </c>
    </row>
    <row r="13" spans="1:2" x14ac:dyDescent="0.2">
      <c r="B13" s="7" t="s">
        <v>5</v>
      </c>
    </row>
    <row r="14" spans="1:2" s="8" customFormat="1" ht="12.75" x14ac:dyDescent="0.2">
      <c r="B14" s="9"/>
    </row>
    <row r="15" spans="1:2" s="14" customFormat="1" ht="12.75" x14ac:dyDescent="0.2">
      <c r="B15" s="15" t="str">
        <f>'Q01'!B2</f>
        <v>Quadro 01 - Transporte aéreo - Aeronaves aterradas, movimento de passageiros e de carga e correio nas infraestruturas aeroportuárias nacionais, em voos comerciais - mensal</v>
      </c>
    </row>
    <row r="16" spans="1:2" s="14" customFormat="1" ht="12.75" x14ac:dyDescent="0.2">
      <c r="B16" s="15" t="str">
        <f>'Q02'!B2</f>
        <v>Quadro 02 - Transporte aéreo - Passageiros e de carga e correio movimentados nas infraestruturas aeroportuárias nacionais, em voos comerciais - mensal</v>
      </c>
    </row>
    <row r="17" spans="2:2" s="14" customFormat="1" ht="12.75" x14ac:dyDescent="0.2">
      <c r="B17" s="15" t="str">
        <f>'Q03'!B2</f>
        <v>Quadro 03 - Transporte aéreo - Principais países de origem e de destino dos passageiros movimentados nas infraestruturas aeroportuárias nacionais, em voos comerciais - acumulado Jan-Nov 2021</v>
      </c>
    </row>
    <row r="18" spans="2:2" s="14" customFormat="1" ht="12.75" x14ac:dyDescent="0.2">
      <c r="B18" s="16"/>
    </row>
    <row r="19" spans="2:2" s="17" customFormat="1" x14ac:dyDescent="0.2">
      <c r="B19" s="18"/>
    </row>
    <row r="20" spans="2:2" s="17" customFormat="1" x14ac:dyDescent="0.2">
      <c r="B20" s="18"/>
    </row>
    <row r="21" spans="2:2" s="17" customFormat="1" x14ac:dyDescent="0.2">
      <c r="B21" s="18"/>
    </row>
    <row r="24" spans="2:2" x14ac:dyDescent="0.2">
      <c r="B24" s="13"/>
    </row>
  </sheetData>
  <hyperlinks>
    <hyperlink ref="B17" location="'Q03'!A1" display="'Q03'!A1" xr:uid="{00000000-0004-0000-0000-000000000000}"/>
    <hyperlink ref="B15" location="'Q01'!A1" display="'Q01'!A1" xr:uid="{00000000-0004-0000-0000-000001000000}"/>
    <hyperlink ref="B16" location="'Q02'!A1" display="'Q02'!A1" xr:uid="{00000000-0004-0000-0000-000002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30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15.140625" style="3" customWidth="1"/>
    <col min="3" max="3" width="11.7109375" style="1" customWidth="1"/>
    <col min="4" max="4" width="2.7109375" style="1" customWidth="1"/>
    <col min="5" max="5" width="11.7109375" style="1" customWidth="1"/>
    <col min="6" max="6" width="2.7109375" style="1" customWidth="1"/>
    <col min="7" max="7" width="11.7109375" style="1" customWidth="1"/>
    <col min="8" max="8" width="2.7109375" style="1" customWidth="1"/>
    <col min="9" max="11" width="13.7109375" style="1" customWidth="1"/>
    <col min="12" max="14" width="13.7109375" style="3" customWidth="1"/>
    <col min="15" max="16384" width="9.140625" style="3"/>
  </cols>
  <sheetData>
    <row r="1" spans="2:14" ht="6.75" customHeight="1" x14ac:dyDescent="0.25"/>
    <row r="2" spans="2:14" ht="13.7" customHeight="1" x14ac:dyDescent="0.25">
      <c r="B2" s="32" t="s">
        <v>27</v>
      </c>
    </row>
    <row r="3" spans="2:14" ht="5.25" customHeight="1" x14ac:dyDescent="0.25"/>
    <row r="4" spans="2:14" ht="13.7" customHeight="1" thickBot="1" x14ac:dyDescent="0.3"/>
    <row r="5" spans="2:14" ht="24.95" customHeight="1" thickBot="1" x14ac:dyDescent="0.3">
      <c r="B5" s="6"/>
      <c r="C5" s="108" t="s">
        <v>45</v>
      </c>
      <c r="D5" s="99"/>
      <c r="E5" s="99"/>
      <c r="F5" s="99"/>
      <c r="G5" s="99"/>
      <c r="H5" s="99"/>
      <c r="I5" s="99">
        <v>2020</v>
      </c>
      <c r="J5" s="99"/>
      <c r="K5" s="99"/>
      <c r="L5" s="100" t="s">
        <v>19</v>
      </c>
      <c r="M5" s="99"/>
      <c r="N5" s="101"/>
    </row>
    <row r="6" spans="2:14" ht="20.100000000000001" customHeight="1" thickBot="1" x14ac:dyDescent="0.3">
      <c r="B6" s="5"/>
      <c r="C6" s="102" t="s">
        <v>26</v>
      </c>
      <c r="D6" s="103"/>
      <c r="E6" s="106" t="s">
        <v>6</v>
      </c>
      <c r="F6" s="106"/>
      <c r="G6" s="106" t="s">
        <v>7</v>
      </c>
      <c r="H6" s="106"/>
      <c r="I6" s="43" t="s">
        <v>26</v>
      </c>
      <c r="J6" s="60" t="s">
        <v>6</v>
      </c>
      <c r="K6" s="60" t="s">
        <v>7</v>
      </c>
      <c r="L6" s="43" t="s">
        <v>26</v>
      </c>
      <c r="M6" s="60" t="s">
        <v>6</v>
      </c>
      <c r="N6" s="77" t="s">
        <v>7</v>
      </c>
    </row>
    <row r="7" spans="2:14" ht="20.100000000000001" customHeight="1" thickBot="1" x14ac:dyDescent="0.3">
      <c r="B7" s="5"/>
      <c r="C7" s="104" t="s">
        <v>8</v>
      </c>
      <c r="D7" s="105"/>
      <c r="E7" s="107" t="s">
        <v>46</v>
      </c>
      <c r="F7" s="107"/>
      <c r="G7" s="107" t="s">
        <v>17</v>
      </c>
      <c r="H7" s="107"/>
      <c r="I7" s="78" t="s">
        <v>8</v>
      </c>
      <c r="J7" s="79" t="s">
        <v>46</v>
      </c>
      <c r="K7" s="79" t="s">
        <v>17</v>
      </c>
      <c r="L7" s="80" t="s">
        <v>11</v>
      </c>
      <c r="M7" s="78" t="s">
        <v>11</v>
      </c>
      <c r="N7" s="81" t="s">
        <v>11</v>
      </c>
    </row>
    <row r="8" spans="2:14" ht="6.95" customHeight="1" x14ac:dyDescent="0.25">
      <c r="B8" s="5"/>
      <c r="C8" s="82"/>
      <c r="D8" s="83"/>
      <c r="E8" s="84"/>
      <c r="F8" s="84"/>
      <c r="G8" s="84"/>
      <c r="H8" s="84"/>
      <c r="I8" s="82"/>
      <c r="J8" s="84"/>
      <c r="K8" s="84"/>
      <c r="L8" s="88"/>
      <c r="M8" s="85"/>
      <c r="N8" s="85"/>
    </row>
    <row r="9" spans="2:14" ht="15" customHeight="1" x14ac:dyDescent="0.25">
      <c r="B9" s="22" t="s">
        <v>62</v>
      </c>
      <c r="C9" s="70">
        <f>SUM(C10:C20)</f>
        <v>118513</v>
      </c>
      <c r="D9" s="86"/>
      <c r="E9" s="23">
        <f>SUM(E10:E20)</f>
        <v>22922.827999999998</v>
      </c>
      <c r="F9" s="24"/>
      <c r="G9" s="23">
        <f>SUM(G10:G20)</f>
        <v>170955.23900000012</v>
      </c>
      <c r="H9" s="24"/>
      <c r="I9" s="70">
        <f t="shared" ref="I9:K9" si="0">SUM(I10:I20)</f>
        <v>93419</v>
      </c>
      <c r="J9" s="23">
        <f t="shared" si="0"/>
        <v>17389.620999999992</v>
      </c>
      <c r="K9" s="23">
        <f t="shared" si="0"/>
        <v>131947.44200000007</v>
      </c>
      <c r="L9" s="64">
        <f t="shared" ref="L9:L14" si="1">C9/I9*100-100</f>
        <v>26.861773300934487</v>
      </c>
      <c r="M9" s="25">
        <f t="shared" ref="M9:M14" si="2">E9/J9*100-100</f>
        <v>31.819020092502342</v>
      </c>
      <c r="N9" s="25">
        <f t="shared" ref="N9:N14" si="3">G9/K9*100-100</f>
        <v>29.563132417527299</v>
      </c>
    </row>
    <row r="10" spans="2:14" ht="15" customHeight="1" x14ac:dyDescent="0.25">
      <c r="B10" s="26" t="s">
        <v>10</v>
      </c>
      <c r="C10" s="87">
        <v>5787</v>
      </c>
      <c r="D10" s="41"/>
      <c r="E10" s="24">
        <v>772.50800000000004</v>
      </c>
      <c r="F10" s="28"/>
      <c r="G10" s="24">
        <v>12044.851000000021</v>
      </c>
      <c r="H10" s="28"/>
      <c r="I10" s="87">
        <v>15222</v>
      </c>
      <c r="J10" s="24">
        <v>3730.1999999999975</v>
      </c>
      <c r="K10" s="24">
        <v>17249.712000000036</v>
      </c>
      <c r="L10" s="66">
        <f t="shared" si="1"/>
        <v>-61.98265668111943</v>
      </c>
      <c r="M10" s="29">
        <f t="shared" si="2"/>
        <v>-79.290440190874477</v>
      </c>
      <c r="N10" s="29">
        <f t="shared" si="3"/>
        <v>-30.173611014491158</v>
      </c>
    </row>
    <row r="11" spans="2:14" ht="15" customHeight="1" x14ac:dyDescent="0.25">
      <c r="B11" s="26" t="s">
        <v>29</v>
      </c>
      <c r="C11" s="87">
        <v>3444</v>
      </c>
      <c r="D11" s="41"/>
      <c r="E11" s="24">
        <v>265.72399999999999</v>
      </c>
      <c r="F11" s="41"/>
      <c r="G11" s="24">
        <v>11627.888000000003</v>
      </c>
      <c r="H11" s="41"/>
      <c r="I11" s="87">
        <v>14787</v>
      </c>
      <c r="J11" s="24">
        <v>3741.3690000000001</v>
      </c>
      <c r="K11" s="24">
        <v>17471.173999999974</v>
      </c>
      <c r="L11" s="66">
        <f t="shared" si="1"/>
        <v>-76.70927165753703</v>
      </c>
      <c r="M11" s="29">
        <f t="shared" si="2"/>
        <v>-92.897679966878428</v>
      </c>
      <c r="N11" s="29">
        <f t="shared" si="3"/>
        <v>-33.445296807186395</v>
      </c>
    </row>
    <row r="12" spans="2:14" ht="15" customHeight="1" x14ac:dyDescent="0.25">
      <c r="B12" s="26" t="s">
        <v>31</v>
      </c>
      <c r="C12" s="87">
        <v>4217</v>
      </c>
      <c r="D12" s="41"/>
      <c r="E12" s="24">
        <v>436.30599999999998</v>
      </c>
      <c r="F12" s="28"/>
      <c r="G12" s="24">
        <v>14822.807000000003</v>
      </c>
      <c r="H12" s="28"/>
      <c r="I12" s="87">
        <v>10058</v>
      </c>
      <c r="J12" s="24">
        <v>1994.384</v>
      </c>
      <c r="K12" s="24">
        <v>14445.63000000001</v>
      </c>
      <c r="L12" s="66">
        <f t="shared" si="1"/>
        <v>-58.073175581626572</v>
      </c>
      <c r="M12" s="29">
        <f t="shared" si="2"/>
        <v>-78.123270142560315</v>
      </c>
      <c r="N12" s="29">
        <f t="shared" si="3"/>
        <v>2.6110110808596971</v>
      </c>
    </row>
    <row r="13" spans="2:14" ht="15" customHeight="1" x14ac:dyDescent="0.25">
      <c r="B13" s="26" t="s">
        <v>33</v>
      </c>
      <c r="C13" s="87">
        <v>6542</v>
      </c>
      <c r="D13" s="41"/>
      <c r="E13" s="24">
        <v>739.428</v>
      </c>
      <c r="F13" s="28"/>
      <c r="G13" s="24">
        <v>13958.104000000014</v>
      </c>
      <c r="H13" s="28"/>
      <c r="I13" s="87">
        <v>1089</v>
      </c>
      <c r="J13" s="24">
        <v>33.694999999999951</v>
      </c>
      <c r="K13" s="24">
        <v>6376.9159999999965</v>
      </c>
      <c r="L13" s="66">
        <f t="shared" si="1"/>
        <v>500.73461891643717</v>
      </c>
      <c r="M13" s="29">
        <f t="shared" si="2"/>
        <v>2094.4739575604722</v>
      </c>
      <c r="N13" s="29">
        <f t="shared" si="3"/>
        <v>118.88486534870495</v>
      </c>
    </row>
    <row r="14" spans="2:14" ht="15" customHeight="1" x14ac:dyDescent="0.25">
      <c r="B14" s="26" t="s">
        <v>35</v>
      </c>
      <c r="C14" s="87">
        <v>8572</v>
      </c>
      <c r="D14" s="41"/>
      <c r="E14" s="24">
        <v>1272.1569999999958</v>
      </c>
      <c r="F14" s="28"/>
      <c r="G14" s="24">
        <v>16207.228000000008</v>
      </c>
      <c r="H14" s="28"/>
      <c r="I14" s="87">
        <v>1530</v>
      </c>
      <c r="J14" s="24">
        <v>82.096999999999994</v>
      </c>
      <c r="K14" s="24">
        <v>8071.9950000000008</v>
      </c>
      <c r="L14" s="66">
        <f t="shared" si="1"/>
        <v>460.26143790849665</v>
      </c>
      <c r="M14" s="29">
        <f t="shared" si="2"/>
        <v>1449.5779382925027</v>
      </c>
      <c r="N14" s="29">
        <f t="shared" si="3"/>
        <v>100.78342466763181</v>
      </c>
    </row>
    <row r="15" spans="2:14" ht="15" customHeight="1" x14ac:dyDescent="0.25">
      <c r="B15" s="26" t="s">
        <v>37</v>
      </c>
      <c r="C15" s="87">
        <v>11901</v>
      </c>
      <c r="D15" s="41"/>
      <c r="E15" s="24">
        <v>1996.4870000000001</v>
      </c>
      <c r="F15" s="28"/>
      <c r="G15" s="24">
        <v>15572.752000000031</v>
      </c>
      <c r="H15" s="28"/>
      <c r="I15" s="87">
        <v>2876</v>
      </c>
      <c r="J15" s="24">
        <v>318.20699999999988</v>
      </c>
      <c r="K15" s="24">
        <v>7508.3040000000001</v>
      </c>
      <c r="L15" s="66">
        <f t="shared" ref="L15:L20" si="4">C15/I15*100-100</f>
        <v>313.80389429763562</v>
      </c>
      <c r="M15" s="29">
        <f t="shared" ref="M15:M20" si="5">E15/J15*100-100</f>
        <v>527.41768722875383</v>
      </c>
      <c r="N15" s="29">
        <f t="shared" ref="N15:N20" si="6">G15/K15*100-100</f>
        <v>107.40705224508798</v>
      </c>
    </row>
    <row r="16" spans="2:14" ht="15" customHeight="1" x14ac:dyDescent="0.25">
      <c r="B16" s="26" t="s">
        <v>39</v>
      </c>
      <c r="C16" s="87">
        <v>15576</v>
      </c>
      <c r="D16" s="41"/>
      <c r="E16" s="24">
        <v>2803.25</v>
      </c>
      <c r="F16" s="28"/>
      <c r="G16" s="24">
        <v>16499.649999999991</v>
      </c>
      <c r="H16" s="28"/>
      <c r="I16" s="87">
        <v>8859</v>
      </c>
      <c r="J16" s="24">
        <v>1297.0899999999974</v>
      </c>
      <c r="K16" s="24">
        <v>9597.1089999999967</v>
      </c>
      <c r="L16" s="66">
        <f t="shared" si="4"/>
        <v>75.821198780900801</v>
      </c>
      <c r="M16" s="29">
        <f t="shared" si="5"/>
        <v>116.11838808409635</v>
      </c>
      <c r="N16" s="29">
        <f t="shared" si="6"/>
        <v>71.923128100347697</v>
      </c>
    </row>
    <row r="17" spans="2:14" ht="15" customHeight="1" x14ac:dyDescent="0.25">
      <c r="B17" s="26" t="s">
        <v>41</v>
      </c>
      <c r="C17" s="87">
        <v>17401</v>
      </c>
      <c r="D17" s="41"/>
      <c r="E17" s="24">
        <v>3889.7280000000001</v>
      </c>
      <c r="F17" s="28"/>
      <c r="G17" s="24">
        <v>16086.556000000015</v>
      </c>
      <c r="H17" s="28"/>
      <c r="I17" s="87">
        <v>12442</v>
      </c>
      <c r="J17" s="24">
        <v>2206.4380000000001</v>
      </c>
      <c r="K17" s="24">
        <v>10355.43500000001</v>
      </c>
      <c r="L17" s="66">
        <f t="shared" si="4"/>
        <v>39.856936183893254</v>
      </c>
      <c r="M17" s="29">
        <f t="shared" si="5"/>
        <v>76.289929741964215</v>
      </c>
      <c r="N17" s="29">
        <f t="shared" si="6"/>
        <v>55.344087428485608</v>
      </c>
    </row>
    <row r="18" spans="2:14" ht="15" customHeight="1" x14ac:dyDescent="0.25">
      <c r="B18" s="26" t="s">
        <v>43</v>
      </c>
      <c r="C18" s="87">
        <v>15848</v>
      </c>
      <c r="D18" s="41"/>
      <c r="E18" s="24">
        <v>3626.8069999999998</v>
      </c>
      <c r="F18" s="28"/>
      <c r="G18" s="24">
        <v>16770.248000000011</v>
      </c>
      <c r="H18" s="28"/>
      <c r="I18" s="87">
        <v>10822</v>
      </c>
      <c r="J18" s="24">
        <v>1852.2260000000001</v>
      </c>
      <c r="K18" s="24">
        <v>12419.356000000018</v>
      </c>
      <c r="L18" s="66">
        <f t="shared" si="4"/>
        <v>46.442432082794312</v>
      </c>
      <c r="M18" s="29">
        <f t="shared" si="5"/>
        <v>95.808016948255755</v>
      </c>
      <c r="N18" s="29">
        <f t="shared" si="6"/>
        <v>35.033153087808955</v>
      </c>
    </row>
    <row r="19" spans="2:14" ht="15" customHeight="1" x14ac:dyDescent="0.25">
      <c r="B19" s="26" t="s">
        <v>54</v>
      </c>
      <c r="C19" s="87">
        <v>15795</v>
      </c>
      <c r="D19" s="41"/>
      <c r="E19" s="24">
        <v>3980.614</v>
      </c>
      <c r="F19" s="28"/>
      <c r="G19" s="24">
        <v>18116.513000000003</v>
      </c>
      <c r="H19" s="28"/>
      <c r="I19" s="87">
        <v>9677</v>
      </c>
      <c r="J19" s="24">
        <v>1418.7659999999953</v>
      </c>
      <c r="K19" s="24">
        <v>14211.332000000015</v>
      </c>
      <c r="L19" s="66">
        <f t="shared" si="4"/>
        <v>63.22207295649477</v>
      </c>
      <c r="M19" s="29">
        <f t="shared" si="5"/>
        <v>180.56874777095118</v>
      </c>
      <c r="N19" s="29">
        <f t="shared" si="6"/>
        <v>27.479345356226872</v>
      </c>
    </row>
    <row r="20" spans="2:14" ht="15" customHeight="1" x14ac:dyDescent="0.25">
      <c r="B20" s="26" t="s">
        <v>59</v>
      </c>
      <c r="C20" s="87">
        <v>13430</v>
      </c>
      <c r="D20" s="41"/>
      <c r="E20" s="24">
        <v>3139.819</v>
      </c>
      <c r="F20" s="28"/>
      <c r="G20" s="24">
        <v>19248.642000000036</v>
      </c>
      <c r="H20" s="28"/>
      <c r="I20" s="87">
        <v>6057</v>
      </c>
      <c r="J20" s="24">
        <v>715.14900000000182</v>
      </c>
      <c r="K20" s="24">
        <v>14240.479000000019</v>
      </c>
      <c r="L20" s="66">
        <f t="shared" si="4"/>
        <v>121.72692752187552</v>
      </c>
      <c r="M20" s="29">
        <f t="shared" si="5"/>
        <v>339.04403138366854</v>
      </c>
      <c r="N20" s="29">
        <f t="shared" si="6"/>
        <v>35.168501003372199</v>
      </c>
    </row>
    <row r="21" spans="2:14" ht="6.95" customHeight="1" thickBot="1" x14ac:dyDescent="0.3">
      <c r="B21" s="89"/>
      <c r="C21" s="90"/>
      <c r="D21" s="91"/>
      <c r="E21" s="91"/>
      <c r="F21" s="91"/>
      <c r="G21" s="91"/>
      <c r="H21" s="91"/>
      <c r="I21" s="90"/>
      <c r="J21" s="91"/>
      <c r="K21" s="91"/>
      <c r="L21" s="92"/>
      <c r="M21" s="93"/>
      <c r="N21" s="93"/>
    </row>
    <row r="22" spans="2:14" ht="13.7" customHeight="1" thickTop="1" x14ac:dyDescent="0.25">
      <c r="B22" s="30" t="s">
        <v>47</v>
      </c>
      <c r="N22" s="31" t="s">
        <v>3</v>
      </c>
    </row>
    <row r="23" spans="2:14" ht="13.7" customHeight="1" x14ac:dyDescent="0.25">
      <c r="B23" s="2"/>
      <c r="N23" s="4"/>
    </row>
    <row r="30" spans="2:14" x14ac:dyDescent="0.25">
      <c r="L30" s="1"/>
    </row>
  </sheetData>
  <mergeCells count="9">
    <mergeCell ref="I5:K5"/>
    <mergeCell ref="L5:N5"/>
    <mergeCell ref="C6:D6"/>
    <mergeCell ref="C7:D7"/>
    <mergeCell ref="E6:F6"/>
    <mergeCell ref="E7:F7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M25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15.140625" style="3" customWidth="1"/>
    <col min="3" max="3" width="5.7109375" style="1" customWidth="1"/>
    <col min="4" max="4" width="10.7109375" style="1" customWidth="1"/>
    <col min="5" max="15" width="7.7109375" style="1" customWidth="1"/>
    <col min="16" max="16" width="10.7109375" style="1" customWidth="1"/>
    <col min="17" max="27" width="7.7109375" style="1" customWidth="1"/>
    <col min="28" max="28" width="10.7109375" style="3" customWidth="1"/>
    <col min="29" max="39" width="7.7109375" style="3" customWidth="1"/>
    <col min="40" max="16384" width="9.140625" style="3"/>
  </cols>
  <sheetData>
    <row r="1" spans="2:39" ht="6.75" customHeight="1" x14ac:dyDescent="0.25"/>
    <row r="2" spans="2:39" ht="13.7" customHeight="1" x14ac:dyDescent="0.25">
      <c r="B2" s="32" t="s">
        <v>28</v>
      </c>
    </row>
    <row r="3" spans="2:39" ht="5.25" customHeight="1" x14ac:dyDescent="0.25"/>
    <row r="4" spans="2:39" ht="13.7" customHeight="1" thickBot="1" x14ac:dyDescent="0.3"/>
    <row r="5" spans="2:39" ht="24.95" customHeight="1" thickBot="1" x14ac:dyDescent="0.3">
      <c r="B5" s="26"/>
      <c r="C5" s="33"/>
      <c r="D5" s="109" t="s">
        <v>52</v>
      </c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>
        <v>2020</v>
      </c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 t="s">
        <v>20</v>
      </c>
      <c r="AC5" s="100"/>
      <c r="AD5" s="100"/>
      <c r="AE5" s="100"/>
      <c r="AF5" s="100"/>
      <c r="AG5" s="100"/>
      <c r="AH5" s="100"/>
      <c r="AI5" s="100"/>
      <c r="AJ5" s="100"/>
      <c r="AK5" s="110"/>
      <c r="AL5" s="110"/>
      <c r="AM5" s="110"/>
    </row>
    <row r="6" spans="2:39" ht="27.95" customHeight="1" thickBot="1" x14ac:dyDescent="0.3">
      <c r="B6" s="36"/>
      <c r="C6" s="60" t="s">
        <v>53</v>
      </c>
      <c r="D6" s="59" t="s">
        <v>61</v>
      </c>
      <c r="E6" s="60" t="s">
        <v>9</v>
      </c>
      <c r="F6" s="60" t="s">
        <v>30</v>
      </c>
      <c r="G6" s="60" t="s">
        <v>32</v>
      </c>
      <c r="H6" s="60" t="s">
        <v>34</v>
      </c>
      <c r="I6" s="60" t="s">
        <v>36</v>
      </c>
      <c r="J6" s="60" t="s">
        <v>38</v>
      </c>
      <c r="K6" s="60" t="s">
        <v>40</v>
      </c>
      <c r="L6" s="60" t="s">
        <v>42</v>
      </c>
      <c r="M6" s="76" t="s">
        <v>44</v>
      </c>
      <c r="N6" s="98" t="s">
        <v>55</v>
      </c>
      <c r="O6" s="60" t="s">
        <v>60</v>
      </c>
      <c r="P6" s="43" t="str">
        <f t="shared" ref="P6:AL6" si="0">D6</f>
        <v>Acum. 
Jan-Nov</v>
      </c>
      <c r="Q6" s="43" t="str">
        <f t="shared" si="0"/>
        <v>Jan.</v>
      </c>
      <c r="R6" s="43" t="str">
        <f t="shared" si="0"/>
        <v>Fev.</v>
      </c>
      <c r="S6" s="43" t="str">
        <f t="shared" si="0"/>
        <v>Mar.</v>
      </c>
      <c r="T6" s="43" t="str">
        <f t="shared" si="0"/>
        <v>Abr.</v>
      </c>
      <c r="U6" s="43" t="str">
        <f t="shared" si="0"/>
        <v>Mai.</v>
      </c>
      <c r="V6" s="43" t="str">
        <f t="shared" si="0"/>
        <v>Jun.</v>
      </c>
      <c r="W6" s="43" t="str">
        <f t="shared" si="0"/>
        <v>Jul.</v>
      </c>
      <c r="X6" s="43" t="str">
        <f t="shared" si="0"/>
        <v>Ago.</v>
      </c>
      <c r="Y6" s="44" t="str">
        <f t="shared" si="0"/>
        <v>Set.</v>
      </c>
      <c r="Z6" s="97" t="str">
        <f t="shared" si="0"/>
        <v>Out.</v>
      </c>
      <c r="AA6" s="43" t="str">
        <f t="shared" si="0"/>
        <v>Nov.</v>
      </c>
      <c r="AB6" s="43" t="str">
        <f t="shared" si="0"/>
        <v>Acum. 
Jan-Nov</v>
      </c>
      <c r="AC6" s="43" t="str">
        <f t="shared" si="0"/>
        <v>Jan.</v>
      </c>
      <c r="AD6" s="43" t="str">
        <f t="shared" si="0"/>
        <v>Fev.</v>
      </c>
      <c r="AE6" s="43" t="str">
        <f t="shared" si="0"/>
        <v>Mar.</v>
      </c>
      <c r="AF6" s="43" t="str">
        <f t="shared" si="0"/>
        <v>Abr.</v>
      </c>
      <c r="AG6" s="43" t="str">
        <f t="shared" si="0"/>
        <v>Mai.</v>
      </c>
      <c r="AH6" s="43" t="str">
        <f t="shared" si="0"/>
        <v>Jun.</v>
      </c>
      <c r="AI6" s="43" t="str">
        <f t="shared" si="0"/>
        <v>Jul.</v>
      </c>
      <c r="AJ6" s="43" t="str">
        <f t="shared" si="0"/>
        <v>Ago.</v>
      </c>
      <c r="AK6" s="44" t="str">
        <f t="shared" si="0"/>
        <v>Set.</v>
      </c>
      <c r="AL6" s="97" t="str">
        <f t="shared" si="0"/>
        <v>Out.</v>
      </c>
      <c r="AM6" s="61" t="str">
        <f t="shared" ref="AM6" si="1">AA6</f>
        <v>Nov.</v>
      </c>
    </row>
    <row r="7" spans="2:39" ht="6.95" customHeight="1" x14ac:dyDescent="0.25">
      <c r="B7" s="36"/>
      <c r="C7" s="62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69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71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</row>
    <row r="8" spans="2:39" ht="15" customHeight="1" x14ac:dyDescent="0.25">
      <c r="B8" s="22" t="s">
        <v>6</v>
      </c>
      <c r="C8" s="63" t="s">
        <v>48</v>
      </c>
      <c r="D8" s="23">
        <f t="shared" ref="D8:Q8" si="2">SUM(D9:D12)</f>
        <v>22922.827999999994</v>
      </c>
      <c r="E8" s="23">
        <f t="shared" si="2"/>
        <v>772.50799999999981</v>
      </c>
      <c r="F8" s="23">
        <f t="shared" ref="F8:O8" si="3">SUM(F9:F12)</f>
        <v>265.72399999999999</v>
      </c>
      <c r="G8" s="23">
        <f t="shared" si="3"/>
        <v>436.3059999999997</v>
      </c>
      <c r="H8" s="23">
        <f t="shared" si="3"/>
        <v>739.42800000000011</v>
      </c>
      <c r="I8" s="23">
        <f t="shared" si="3"/>
        <v>1272.1570000000002</v>
      </c>
      <c r="J8" s="23">
        <f t="shared" si="3"/>
        <v>1996.4870000000001</v>
      </c>
      <c r="K8" s="23">
        <f t="shared" ref="K8:N8" si="4">SUM(K9:K12)</f>
        <v>2803.2500000000018</v>
      </c>
      <c r="L8" s="23">
        <f t="shared" si="4"/>
        <v>3889.7279999999987</v>
      </c>
      <c r="M8" s="23">
        <f t="shared" si="4"/>
        <v>3626.8069999999962</v>
      </c>
      <c r="N8" s="23">
        <f t="shared" si="4"/>
        <v>3980.614</v>
      </c>
      <c r="O8" s="23">
        <f t="shared" si="3"/>
        <v>3139.819</v>
      </c>
      <c r="P8" s="70">
        <f t="shared" si="2"/>
        <v>17389.621000000003</v>
      </c>
      <c r="Q8" s="23">
        <f t="shared" si="2"/>
        <v>3730.2000000000003</v>
      </c>
      <c r="R8" s="23">
        <f t="shared" ref="R8:AA8" si="5">SUM(R9:R12)</f>
        <v>3741.369000000002</v>
      </c>
      <c r="S8" s="23">
        <f t="shared" si="5"/>
        <v>1994.3840000000007</v>
      </c>
      <c r="T8" s="23">
        <f t="shared" si="5"/>
        <v>33.695000000000007</v>
      </c>
      <c r="U8" s="23">
        <f t="shared" si="5"/>
        <v>82.097000000000008</v>
      </c>
      <c r="V8" s="23">
        <f t="shared" si="5"/>
        <v>318.20699999999977</v>
      </c>
      <c r="W8" s="23">
        <f t="shared" ref="W8:Z8" si="6">SUM(W9:W12)</f>
        <v>1297.0900000000001</v>
      </c>
      <c r="X8" s="23">
        <f t="shared" si="6"/>
        <v>2206.4380000000001</v>
      </c>
      <c r="Y8" s="23">
        <f t="shared" si="6"/>
        <v>1852.2259999999997</v>
      </c>
      <c r="Z8" s="23">
        <f t="shared" si="6"/>
        <v>1418.7660000000001</v>
      </c>
      <c r="AA8" s="23">
        <f t="shared" si="5"/>
        <v>715.14900000000023</v>
      </c>
      <c r="AB8" s="64">
        <f t="shared" ref="AB8:AG12" si="7">D8/P8*100-100</f>
        <v>31.819020092502228</v>
      </c>
      <c r="AC8" s="25">
        <f t="shared" si="7"/>
        <v>-79.290440190874492</v>
      </c>
      <c r="AD8" s="25">
        <f t="shared" si="7"/>
        <v>-92.897679966878442</v>
      </c>
      <c r="AE8" s="25">
        <f t="shared" si="7"/>
        <v>-78.12327014256033</v>
      </c>
      <c r="AF8" s="25">
        <f t="shared" si="7"/>
        <v>2094.4739575604685</v>
      </c>
      <c r="AG8" s="25">
        <f t="shared" si="7"/>
        <v>1449.5779382925077</v>
      </c>
      <c r="AH8" s="25">
        <f t="shared" ref="AH8:AH12" si="8">J8/V8*100-100</f>
        <v>527.41768722875406</v>
      </c>
      <c r="AI8" s="25">
        <f t="shared" ref="AI8:AI12" si="9">K8/W8*100-100</f>
        <v>116.11838808409604</v>
      </c>
      <c r="AJ8" s="25">
        <f t="shared" ref="AJ8:AL12" si="10">L8/X8*100-100</f>
        <v>76.28992974196413</v>
      </c>
      <c r="AK8" s="25">
        <f t="shared" si="10"/>
        <v>95.808016948255613</v>
      </c>
      <c r="AL8" s="25">
        <f t="shared" si="10"/>
        <v>180.56874777095027</v>
      </c>
      <c r="AM8" s="25">
        <f t="shared" ref="AM8:AM12" si="11">O8/AA8*100-100</f>
        <v>339.04403138366951</v>
      </c>
    </row>
    <row r="9" spans="2:39" ht="15" customHeight="1" x14ac:dyDescent="0.25">
      <c r="B9" s="37" t="s">
        <v>0</v>
      </c>
      <c r="C9" s="65" t="s">
        <v>49</v>
      </c>
      <c r="D9" s="23">
        <f>SUM(E9:O9)</f>
        <v>10668.241999999995</v>
      </c>
      <c r="E9" s="24">
        <v>419.69699999999983</v>
      </c>
      <c r="F9" s="24">
        <v>123.51900000000001</v>
      </c>
      <c r="G9" s="24">
        <v>199.02499999999969</v>
      </c>
      <c r="H9" s="24">
        <v>357.517</v>
      </c>
      <c r="I9" s="24">
        <v>564.50699999999995</v>
      </c>
      <c r="J9" s="24">
        <v>859.08299999999997</v>
      </c>
      <c r="K9" s="24">
        <v>1244.0140000000015</v>
      </c>
      <c r="L9" s="24">
        <v>1698.1519999999989</v>
      </c>
      <c r="M9" s="24">
        <v>1631.688999999996</v>
      </c>
      <c r="N9" s="24">
        <v>1850.5060000000001</v>
      </c>
      <c r="O9" s="24">
        <v>1720.5329999999999</v>
      </c>
      <c r="P9" s="70">
        <f>SUM(Q9:AA9)</f>
        <v>8740.7490000000016</v>
      </c>
      <c r="Q9" s="24">
        <v>2184.7260000000001</v>
      </c>
      <c r="R9" s="24">
        <v>2115.3030000000022</v>
      </c>
      <c r="S9" s="24">
        <v>1109.8780000000008</v>
      </c>
      <c r="T9" s="24">
        <v>26.626000000000008</v>
      </c>
      <c r="U9" s="24">
        <v>62.216999999999999</v>
      </c>
      <c r="V9" s="24">
        <v>155.08299999999971</v>
      </c>
      <c r="W9" s="24">
        <v>504.82400000000001</v>
      </c>
      <c r="X9" s="24">
        <v>877.73900000000003</v>
      </c>
      <c r="Y9" s="24">
        <v>744.03399999999999</v>
      </c>
      <c r="Z9" s="24">
        <v>600.60900000000004</v>
      </c>
      <c r="AA9" s="24">
        <v>359.71</v>
      </c>
      <c r="AB9" s="64">
        <f t="shared" si="7"/>
        <v>22.051805857827418</v>
      </c>
      <c r="AC9" s="29">
        <f t="shared" si="7"/>
        <v>-80.789490306793624</v>
      </c>
      <c r="AD9" s="29">
        <f t="shared" si="7"/>
        <v>-94.160694708984963</v>
      </c>
      <c r="AE9" s="29">
        <f t="shared" si="7"/>
        <v>-82.067848898707823</v>
      </c>
      <c r="AF9" s="29">
        <f t="shared" si="7"/>
        <v>1242.7364230451435</v>
      </c>
      <c r="AG9" s="29">
        <f t="shared" si="7"/>
        <v>807.31954289020678</v>
      </c>
      <c r="AH9" s="29">
        <f t="shared" si="8"/>
        <v>453.95046523474628</v>
      </c>
      <c r="AI9" s="29">
        <f t="shared" si="9"/>
        <v>146.4252888135274</v>
      </c>
      <c r="AJ9" s="29">
        <f t="shared" si="10"/>
        <v>93.468901347666986</v>
      </c>
      <c r="AK9" s="29">
        <f t="shared" si="10"/>
        <v>119.30301572239924</v>
      </c>
      <c r="AL9" s="29">
        <f t="shared" si="10"/>
        <v>208.10494015241193</v>
      </c>
      <c r="AM9" s="29">
        <f t="shared" si="11"/>
        <v>378.31113952906509</v>
      </c>
    </row>
    <row r="10" spans="2:39" ht="15" customHeight="1" x14ac:dyDescent="0.25">
      <c r="B10" s="37" t="s">
        <v>2</v>
      </c>
      <c r="C10" s="65" t="s">
        <v>49</v>
      </c>
      <c r="D10" s="23">
        <f>SUM(E10:O10)</f>
        <v>5196.027</v>
      </c>
      <c r="E10" s="24">
        <v>199.71300000000002</v>
      </c>
      <c r="F10" s="24">
        <v>60.261000000000003</v>
      </c>
      <c r="G10" s="24">
        <v>96.747000000000014</v>
      </c>
      <c r="H10" s="24">
        <v>168.64800000000028</v>
      </c>
      <c r="I10" s="24">
        <v>300.37400000000002</v>
      </c>
      <c r="J10" s="24">
        <v>443.89499999999998</v>
      </c>
      <c r="K10" s="24">
        <v>660.68399999999997</v>
      </c>
      <c r="L10" s="24">
        <v>877.76700000000005</v>
      </c>
      <c r="M10" s="24">
        <v>798.17899999999997</v>
      </c>
      <c r="N10" s="24">
        <v>869.19899999999996</v>
      </c>
      <c r="O10" s="24">
        <v>720.56</v>
      </c>
      <c r="P10" s="70">
        <f>SUM(Q10:AA10)</f>
        <v>4174.0320000000002</v>
      </c>
      <c r="Q10" s="24">
        <v>884.59500000000003</v>
      </c>
      <c r="R10" s="24">
        <v>885.62400000000002</v>
      </c>
      <c r="S10" s="24">
        <v>429.09699999999998</v>
      </c>
      <c r="T10" s="24">
        <v>2.5750000000000006</v>
      </c>
      <c r="U10" s="24">
        <v>9.354000000000001</v>
      </c>
      <c r="V10" s="24">
        <v>75.452000000000027</v>
      </c>
      <c r="W10" s="24">
        <v>371.17899999999997</v>
      </c>
      <c r="X10" s="24">
        <v>582.86800000000005</v>
      </c>
      <c r="Y10" s="24">
        <v>443.63200000000001</v>
      </c>
      <c r="Z10" s="24">
        <v>326.73400000000009</v>
      </c>
      <c r="AA10" s="24">
        <v>162.92200000000017</v>
      </c>
      <c r="AB10" s="64">
        <f t="shared" si="7"/>
        <v>24.48459906392668</v>
      </c>
      <c r="AC10" s="29">
        <f t="shared" si="7"/>
        <v>-77.423227578722461</v>
      </c>
      <c r="AD10" s="29">
        <f t="shared" si="7"/>
        <v>-93.19564510446871</v>
      </c>
      <c r="AE10" s="29">
        <f t="shared" si="7"/>
        <v>-77.453349708807096</v>
      </c>
      <c r="AF10" s="29">
        <f t="shared" si="7"/>
        <v>6449.4368932038924</v>
      </c>
      <c r="AG10" s="29">
        <f t="shared" si="7"/>
        <v>3111.1823818687194</v>
      </c>
      <c r="AH10" s="29">
        <f t="shared" si="8"/>
        <v>488.3144250649417</v>
      </c>
      <c r="AI10" s="29">
        <f t="shared" si="9"/>
        <v>77.996061199582954</v>
      </c>
      <c r="AJ10" s="29">
        <f t="shared" si="10"/>
        <v>50.594474220578235</v>
      </c>
      <c r="AK10" s="29">
        <f t="shared" si="10"/>
        <v>79.919167237710525</v>
      </c>
      <c r="AL10" s="29">
        <f t="shared" si="10"/>
        <v>166.02649249848491</v>
      </c>
      <c r="AM10" s="29">
        <f t="shared" si="11"/>
        <v>342.27298952873105</v>
      </c>
    </row>
    <row r="11" spans="2:39" ht="15" customHeight="1" x14ac:dyDescent="0.25">
      <c r="B11" s="37" t="s">
        <v>1</v>
      </c>
      <c r="C11" s="65" t="s">
        <v>49</v>
      </c>
      <c r="D11" s="23">
        <f>SUM(E11:O11)</f>
        <v>3094.2900000000004</v>
      </c>
      <c r="E11" s="24">
        <v>33.916999999999952</v>
      </c>
      <c r="F11" s="24">
        <v>8.6430000000000025</v>
      </c>
      <c r="G11" s="24">
        <v>12.477999999999991</v>
      </c>
      <c r="H11" s="24">
        <v>37.898000000000032</v>
      </c>
      <c r="I11" s="24">
        <v>168.39300000000011</v>
      </c>
      <c r="J11" s="24">
        <v>313.19400000000007</v>
      </c>
      <c r="K11" s="24">
        <v>339.68700000000001</v>
      </c>
      <c r="L11" s="24">
        <v>589.71299999999997</v>
      </c>
      <c r="M11" s="24">
        <v>595.81299999999999</v>
      </c>
      <c r="N11" s="24">
        <v>715.5</v>
      </c>
      <c r="O11" s="24">
        <v>279.0540000000002</v>
      </c>
      <c r="P11" s="70">
        <f>SUM(Q11:AA11)</f>
        <v>2142.1849999999995</v>
      </c>
      <c r="Q11" s="24">
        <v>240.99000000000012</v>
      </c>
      <c r="R11" s="24">
        <v>307.45799999999952</v>
      </c>
      <c r="S11" s="24">
        <v>213.87900000000002</v>
      </c>
      <c r="T11" s="24">
        <v>0.40800000000000003</v>
      </c>
      <c r="U11" s="24">
        <v>1.0430000000000001</v>
      </c>
      <c r="V11" s="24">
        <v>35.130000000000017</v>
      </c>
      <c r="W11" s="24">
        <v>239.82100000000003</v>
      </c>
      <c r="X11" s="24">
        <v>410.75900000000001</v>
      </c>
      <c r="Y11" s="24">
        <v>383.79499999999967</v>
      </c>
      <c r="Z11" s="24">
        <v>244.577</v>
      </c>
      <c r="AA11" s="24">
        <v>64.325000000000003</v>
      </c>
      <c r="AB11" s="64">
        <f t="shared" si="7"/>
        <v>44.445507740928122</v>
      </c>
      <c r="AC11" s="29">
        <f t="shared" si="7"/>
        <v>-85.925972032034551</v>
      </c>
      <c r="AD11" s="29">
        <f t="shared" si="7"/>
        <v>-97.18888433542142</v>
      </c>
      <c r="AE11" s="29">
        <f t="shared" si="7"/>
        <v>-94.165860135871227</v>
      </c>
      <c r="AF11" s="29">
        <f t="shared" si="7"/>
        <v>9188.725490196086</v>
      </c>
      <c r="AG11" s="29">
        <f t="shared" si="7"/>
        <v>16045.062320230114</v>
      </c>
      <c r="AH11" s="29">
        <f t="shared" si="8"/>
        <v>791.52860802732687</v>
      </c>
      <c r="AI11" s="29">
        <f t="shared" si="9"/>
        <v>41.64189124388605</v>
      </c>
      <c r="AJ11" s="29">
        <f t="shared" si="10"/>
        <v>43.566665611709027</v>
      </c>
      <c r="AK11" s="29">
        <f t="shared" si="10"/>
        <v>55.242512278690583</v>
      </c>
      <c r="AL11" s="29">
        <f t="shared" si="10"/>
        <v>192.54590578836115</v>
      </c>
      <c r="AM11" s="29">
        <f t="shared" si="11"/>
        <v>333.8188884570543</v>
      </c>
    </row>
    <row r="12" spans="2:39" ht="15" customHeight="1" x14ac:dyDescent="0.25">
      <c r="B12" s="37" t="s">
        <v>4</v>
      </c>
      <c r="C12" s="65" t="s">
        <v>49</v>
      </c>
      <c r="D12" s="23">
        <f>SUM(E12:O12)</f>
        <v>3964.2690000000002</v>
      </c>
      <c r="E12" s="24">
        <v>119.181</v>
      </c>
      <c r="F12" s="24">
        <v>73.301000000000002</v>
      </c>
      <c r="G12" s="24">
        <v>128.05600000000001</v>
      </c>
      <c r="H12" s="24">
        <v>175.36499999999978</v>
      </c>
      <c r="I12" s="24">
        <v>238.88300000000001</v>
      </c>
      <c r="J12" s="24">
        <v>380.315</v>
      </c>
      <c r="K12" s="24">
        <v>558.86500000000001</v>
      </c>
      <c r="L12" s="24">
        <v>724.096</v>
      </c>
      <c r="M12" s="24">
        <v>601.12599999999998</v>
      </c>
      <c r="N12" s="24">
        <v>545.40899999999999</v>
      </c>
      <c r="O12" s="24">
        <v>419.67200000000003</v>
      </c>
      <c r="P12" s="70">
        <f>SUM(Q12:AA12)</f>
        <v>2332.6549999999997</v>
      </c>
      <c r="Q12" s="24">
        <v>419.88900000000001</v>
      </c>
      <c r="R12" s="24">
        <v>432.98399999999998</v>
      </c>
      <c r="S12" s="24">
        <v>241.53</v>
      </c>
      <c r="T12" s="24">
        <v>4.0860000000000003</v>
      </c>
      <c r="U12" s="24">
        <v>9.4830000000000005</v>
      </c>
      <c r="V12" s="24">
        <v>52.542000000000002</v>
      </c>
      <c r="W12" s="24">
        <v>181.26599999999999</v>
      </c>
      <c r="X12" s="24">
        <v>335.072</v>
      </c>
      <c r="Y12" s="24">
        <v>280.76499999999999</v>
      </c>
      <c r="Z12" s="24">
        <v>246.846</v>
      </c>
      <c r="AA12" s="24">
        <v>128.19200000000001</v>
      </c>
      <c r="AB12" s="64">
        <f t="shared" si="7"/>
        <v>69.946648775751271</v>
      </c>
      <c r="AC12" s="29">
        <f t="shared" si="7"/>
        <v>-71.616069961346938</v>
      </c>
      <c r="AD12" s="29">
        <f t="shared" si="7"/>
        <v>-83.070737024924711</v>
      </c>
      <c r="AE12" s="29">
        <f t="shared" si="7"/>
        <v>-46.981327371341031</v>
      </c>
      <c r="AF12" s="29">
        <f t="shared" si="7"/>
        <v>4191.8502202643122</v>
      </c>
      <c r="AG12" s="29">
        <f t="shared" si="7"/>
        <v>2419.0656965095436</v>
      </c>
      <c r="AH12" s="29">
        <f t="shared" si="8"/>
        <v>623.83045944197022</v>
      </c>
      <c r="AI12" s="29">
        <f t="shared" si="9"/>
        <v>208.31209382895855</v>
      </c>
      <c r="AJ12" s="29">
        <f t="shared" si="10"/>
        <v>116.10161398147264</v>
      </c>
      <c r="AK12" s="29">
        <f t="shared" si="10"/>
        <v>114.10289744092034</v>
      </c>
      <c r="AL12" s="29">
        <f t="shared" si="10"/>
        <v>120.95111932135825</v>
      </c>
      <c r="AM12" s="29">
        <f t="shared" si="11"/>
        <v>227.37768347478783</v>
      </c>
    </row>
    <row r="13" spans="2:39" ht="6.95" customHeight="1" x14ac:dyDescent="0.25">
      <c r="B13" s="37"/>
      <c r="C13" s="65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70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64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</row>
    <row r="14" spans="2:39" ht="15" customHeight="1" x14ac:dyDescent="0.25">
      <c r="B14" s="22" t="s">
        <v>7</v>
      </c>
      <c r="C14" s="63" t="s">
        <v>50</v>
      </c>
      <c r="D14" s="23">
        <f t="shared" ref="D14:Q14" si="12">SUM(D15:D16)</f>
        <v>170.95600000000002</v>
      </c>
      <c r="E14" s="23">
        <f t="shared" si="12"/>
        <v>12.045</v>
      </c>
      <c r="F14" s="23">
        <f t="shared" ref="F14:O14" si="13">SUM(F15:F16)</f>
        <v>11.628</v>
      </c>
      <c r="G14" s="23">
        <f t="shared" si="13"/>
        <v>14.823</v>
      </c>
      <c r="H14" s="23">
        <f t="shared" si="13"/>
        <v>13.958</v>
      </c>
      <c r="I14" s="23">
        <f t="shared" si="13"/>
        <v>16.207999999999998</v>
      </c>
      <c r="J14" s="23">
        <f t="shared" si="13"/>
        <v>15.571999999999999</v>
      </c>
      <c r="K14" s="23">
        <f t="shared" ref="K14:N14" si="14">SUM(K15:K16)</f>
        <v>16.498999999999999</v>
      </c>
      <c r="L14" s="23">
        <f t="shared" si="14"/>
        <v>16.087</v>
      </c>
      <c r="M14" s="23">
        <f t="shared" si="14"/>
        <v>16.77</v>
      </c>
      <c r="N14" s="23">
        <f t="shared" si="14"/>
        <v>18.117000000000001</v>
      </c>
      <c r="O14" s="23">
        <f t="shared" si="13"/>
        <v>19.248999999999999</v>
      </c>
      <c r="P14" s="70">
        <f t="shared" si="12"/>
        <v>131.947</v>
      </c>
      <c r="Q14" s="23">
        <f t="shared" si="12"/>
        <v>17.248999999999999</v>
      </c>
      <c r="R14" s="23">
        <f t="shared" ref="R14:AA14" si="15">SUM(R15:R16)</f>
        <v>17.472000000000001</v>
      </c>
      <c r="S14" s="23">
        <f t="shared" si="15"/>
        <v>14.446</v>
      </c>
      <c r="T14" s="23">
        <f t="shared" si="15"/>
        <v>6.3770000000000007</v>
      </c>
      <c r="U14" s="23">
        <f t="shared" si="15"/>
        <v>8.0719999999999992</v>
      </c>
      <c r="V14" s="23">
        <f t="shared" si="15"/>
        <v>7.508</v>
      </c>
      <c r="W14" s="23">
        <f t="shared" ref="W14:Z14" si="16">SUM(W15:W16)</f>
        <v>9.5970000000000013</v>
      </c>
      <c r="X14" s="23">
        <f t="shared" si="16"/>
        <v>10.355</v>
      </c>
      <c r="Y14" s="23">
        <f t="shared" si="16"/>
        <v>12.419</v>
      </c>
      <c r="Z14" s="23">
        <f t="shared" si="16"/>
        <v>14.212</v>
      </c>
      <c r="AA14" s="23">
        <f t="shared" si="15"/>
        <v>14.24</v>
      </c>
      <c r="AB14" s="64">
        <f t="shared" ref="AB14:AG16" si="17">D14/P14*100-100</f>
        <v>29.564143178700562</v>
      </c>
      <c r="AC14" s="25">
        <f t="shared" si="17"/>
        <v>-30.169864919705475</v>
      </c>
      <c r="AD14" s="25">
        <f t="shared" si="17"/>
        <v>-33.447802197802204</v>
      </c>
      <c r="AE14" s="25">
        <f t="shared" si="17"/>
        <v>2.6097189533435028</v>
      </c>
      <c r="AF14" s="25">
        <f t="shared" si="17"/>
        <v>118.88035126234905</v>
      </c>
      <c r="AG14" s="25">
        <f t="shared" si="17"/>
        <v>100.79286422200201</v>
      </c>
      <c r="AH14" s="25">
        <f t="shared" ref="AH14:AH16" si="18">J14/V14*100-100</f>
        <v>107.40543420351622</v>
      </c>
      <c r="AI14" s="25">
        <f t="shared" ref="AI14:AI16" si="19">K14/W14*100-100</f>
        <v>71.918307804522215</v>
      </c>
      <c r="AJ14" s="25">
        <f t="shared" ref="AJ14:AL16" si="20">L14/X14*100-100</f>
        <v>55.354901014002877</v>
      </c>
      <c r="AK14" s="25">
        <f t="shared" si="20"/>
        <v>35.035026974796665</v>
      </c>
      <c r="AL14" s="25">
        <f t="shared" si="20"/>
        <v>27.476780185758514</v>
      </c>
      <c r="AM14" s="25">
        <f t="shared" ref="AM14:AM16" si="21">O14/AA14*100-100</f>
        <v>35.175561797752806</v>
      </c>
    </row>
    <row r="15" spans="2:39" ht="15" customHeight="1" x14ac:dyDescent="0.25">
      <c r="B15" s="37" t="s">
        <v>0</v>
      </c>
      <c r="C15" s="65" t="s">
        <v>51</v>
      </c>
      <c r="D15" s="23">
        <f>SUM(E15:O15)</f>
        <v>118.91499999999999</v>
      </c>
      <c r="E15" s="24">
        <v>7.806</v>
      </c>
      <c r="F15" s="24">
        <v>7.48</v>
      </c>
      <c r="G15" s="24">
        <v>9.9090000000000007</v>
      </c>
      <c r="H15" s="24">
        <v>9.4740000000000002</v>
      </c>
      <c r="I15" s="24">
        <v>11.414</v>
      </c>
      <c r="J15" s="24">
        <v>10.821</v>
      </c>
      <c r="K15" s="24">
        <v>11.561</v>
      </c>
      <c r="L15" s="24">
        <v>11.25</v>
      </c>
      <c r="M15" s="24">
        <v>12.082000000000001</v>
      </c>
      <c r="N15" s="24">
        <v>12.993</v>
      </c>
      <c r="O15" s="24">
        <v>14.125</v>
      </c>
      <c r="P15" s="70">
        <f>SUM(Q15:AA15)</f>
        <v>86.109000000000009</v>
      </c>
      <c r="Q15" s="24">
        <v>12.738</v>
      </c>
      <c r="R15" s="24">
        <v>12.952999999999999</v>
      </c>
      <c r="S15" s="24">
        <v>10.269</v>
      </c>
      <c r="T15" s="24">
        <v>3.2730000000000001</v>
      </c>
      <c r="U15" s="24">
        <v>4.2549999999999999</v>
      </c>
      <c r="V15" s="24">
        <v>3.9089999999999998</v>
      </c>
      <c r="W15" s="24">
        <v>5.2530000000000001</v>
      </c>
      <c r="X15" s="24">
        <v>6.5620000000000003</v>
      </c>
      <c r="Y15" s="24">
        <v>8.0210000000000008</v>
      </c>
      <c r="Z15" s="24">
        <v>9.39</v>
      </c>
      <c r="AA15" s="24">
        <v>9.4860000000000007</v>
      </c>
      <c r="AB15" s="64">
        <f t="shared" si="17"/>
        <v>38.098224343564539</v>
      </c>
      <c r="AC15" s="29">
        <f t="shared" si="17"/>
        <v>-38.71879415920867</v>
      </c>
      <c r="AD15" s="29">
        <f t="shared" si="17"/>
        <v>-42.252759978383381</v>
      </c>
      <c r="AE15" s="29">
        <f t="shared" si="17"/>
        <v>-3.5056967572304956</v>
      </c>
      <c r="AF15" s="29">
        <f t="shared" si="17"/>
        <v>189.45921173235564</v>
      </c>
      <c r="AG15" s="29">
        <f t="shared" si="17"/>
        <v>168.24911868390132</v>
      </c>
      <c r="AH15" s="29">
        <f t="shared" si="18"/>
        <v>176.82271680736761</v>
      </c>
      <c r="AI15" s="29">
        <f t="shared" si="19"/>
        <v>120.0837616600038</v>
      </c>
      <c r="AJ15" s="29">
        <f t="shared" si="20"/>
        <v>71.441633648277957</v>
      </c>
      <c r="AK15" s="29">
        <f t="shared" si="20"/>
        <v>50.629597307068934</v>
      </c>
      <c r="AL15" s="29">
        <f t="shared" si="20"/>
        <v>38.370607028753994</v>
      </c>
      <c r="AM15" s="29">
        <f t="shared" si="21"/>
        <v>48.903647480497568</v>
      </c>
    </row>
    <row r="16" spans="2:39" ht="15" customHeight="1" x14ac:dyDescent="0.25">
      <c r="B16" s="37" t="s">
        <v>4</v>
      </c>
      <c r="C16" s="65" t="s">
        <v>51</v>
      </c>
      <c r="D16" s="23">
        <f>SUM(E16:O16)</f>
        <v>52.041000000000011</v>
      </c>
      <c r="E16" s="24">
        <v>4.2389999999999999</v>
      </c>
      <c r="F16" s="24">
        <v>4.1479999999999997</v>
      </c>
      <c r="G16" s="24">
        <v>4.9139999999999997</v>
      </c>
      <c r="H16" s="24">
        <v>4.484</v>
      </c>
      <c r="I16" s="24">
        <v>4.7939999999999996</v>
      </c>
      <c r="J16" s="24">
        <v>4.7510000000000003</v>
      </c>
      <c r="K16" s="24">
        <v>4.9379999999999997</v>
      </c>
      <c r="L16" s="24">
        <v>4.8369999999999997</v>
      </c>
      <c r="M16" s="24">
        <v>4.6879999999999997</v>
      </c>
      <c r="N16" s="24">
        <v>5.1239999999999997</v>
      </c>
      <c r="O16" s="24">
        <v>5.1239999999999997</v>
      </c>
      <c r="P16" s="70">
        <f>SUM(Q16:AA16)</f>
        <v>45.838000000000001</v>
      </c>
      <c r="Q16" s="24">
        <v>4.5110000000000001</v>
      </c>
      <c r="R16" s="24">
        <v>4.5190000000000001</v>
      </c>
      <c r="S16" s="24">
        <v>4.1769999999999996</v>
      </c>
      <c r="T16" s="24">
        <v>3.1040000000000001</v>
      </c>
      <c r="U16" s="24">
        <v>3.8170000000000002</v>
      </c>
      <c r="V16" s="24">
        <v>3.5990000000000002</v>
      </c>
      <c r="W16" s="24">
        <v>4.3440000000000003</v>
      </c>
      <c r="X16" s="24">
        <v>3.7930000000000001</v>
      </c>
      <c r="Y16" s="24">
        <v>4.3979999999999997</v>
      </c>
      <c r="Z16" s="24">
        <v>4.8220000000000001</v>
      </c>
      <c r="AA16" s="24">
        <v>4.7539999999999996</v>
      </c>
      <c r="AB16" s="64">
        <f t="shared" si="17"/>
        <v>13.532440333347907</v>
      </c>
      <c r="AC16" s="29">
        <f t="shared" si="17"/>
        <v>-6.029705165151853</v>
      </c>
      <c r="AD16" s="29">
        <f t="shared" si="17"/>
        <v>-8.2097809249834057</v>
      </c>
      <c r="AE16" s="29">
        <f t="shared" si="17"/>
        <v>17.644242279147718</v>
      </c>
      <c r="AF16" s="29">
        <f t="shared" si="17"/>
        <v>44.458762886597924</v>
      </c>
      <c r="AG16" s="29">
        <f t="shared" si="17"/>
        <v>25.596017815037982</v>
      </c>
      <c r="AH16" s="29">
        <f t="shared" si="18"/>
        <v>32.008891358710741</v>
      </c>
      <c r="AI16" s="29">
        <f t="shared" si="19"/>
        <v>13.674033149171265</v>
      </c>
      <c r="AJ16" s="29">
        <f t="shared" si="20"/>
        <v>27.524387028737138</v>
      </c>
      <c r="AK16" s="29">
        <f t="shared" si="20"/>
        <v>6.5939063210550302</v>
      </c>
      <c r="AL16" s="29">
        <f t="shared" si="20"/>
        <v>6.2629614267938507</v>
      </c>
      <c r="AM16" s="29">
        <f t="shared" si="21"/>
        <v>7.7829196466133794</v>
      </c>
    </row>
    <row r="17" spans="2:39" ht="6.95" customHeight="1" thickBot="1" x14ac:dyDescent="0.3">
      <c r="B17" s="72"/>
      <c r="C17" s="67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4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68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</row>
    <row r="18" spans="2:39" ht="13.7" customHeight="1" thickTop="1" x14ac:dyDescent="0.25">
      <c r="B18" s="30" t="s">
        <v>47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1" t="s">
        <v>3</v>
      </c>
    </row>
    <row r="19" spans="2:39" ht="13.7" customHeight="1" x14ac:dyDescent="0.25">
      <c r="B19" s="40"/>
      <c r="C19" s="38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</row>
    <row r="20" spans="2:39" ht="12.75" x14ac:dyDescent="0.25">
      <c r="B20" s="38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</row>
    <row r="22" spans="2:39" x14ac:dyDescent="0.25">
      <c r="O22" s="19"/>
    </row>
    <row r="23" spans="2:39" x14ac:dyDescent="0.25">
      <c r="O23" s="19"/>
    </row>
    <row r="24" spans="2:39" x14ac:dyDescent="0.25">
      <c r="D24" s="12"/>
      <c r="O24" s="19"/>
    </row>
    <row r="25" spans="2:39" x14ac:dyDescent="0.25">
      <c r="O25" s="19"/>
    </row>
  </sheetData>
  <mergeCells count="3">
    <mergeCell ref="D5:O5"/>
    <mergeCell ref="P5:AA5"/>
    <mergeCell ref="AB5:AM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O18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7.7109375" style="3" customWidth="1"/>
    <col min="3" max="4" width="14.7109375" style="1" customWidth="1"/>
    <col min="5" max="5" width="13.7109375" style="1" customWidth="1"/>
    <col min="6" max="7" width="14.7109375" style="1" customWidth="1"/>
    <col min="8" max="8" width="13.7109375" style="1" customWidth="1"/>
    <col min="9" max="16384" width="9.140625" style="3"/>
  </cols>
  <sheetData>
    <row r="1" spans="2:15" ht="6.75" customHeight="1" x14ac:dyDescent="0.25"/>
    <row r="2" spans="2:15" ht="13.7" customHeight="1" x14ac:dyDescent="0.25">
      <c r="B2" s="32" t="s">
        <v>64</v>
      </c>
      <c r="C2" s="21"/>
      <c r="D2" s="21"/>
      <c r="E2" s="21"/>
      <c r="F2" s="21"/>
      <c r="G2" s="21"/>
      <c r="H2" s="21"/>
    </row>
    <row r="3" spans="2:15" ht="5.25" customHeight="1" x14ac:dyDescent="0.25">
      <c r="B3" s="35"/>
      <c r="C3" s="21"/>
      <c r="D3" s="21"/>
      <c r="E3" s="21"/>
      <c r="F3" s="21"/>
      <c r="G3" s="21"/>
      <c r="H3" s="21"/>
    </row>
    <row r="4" spans="2:15" ht="13.7" customHeight="1" x14ac:dyDescent="0.25">
      <c r="B4" s="35"/>
      <c r="C4" s="21"/>
      <c r="D4" s="21"/>
      <c r="E4" s="21"/>
      <c r="F4" s="21"/>
      <c r="G4" s="21"/>
      <c r="H4" s="21"/>
    </row>
    <row r="5" spans="2:15" ht="22.5" customHeight="1" thickBot="1" x14ac:dyDescent="0.3">
      <c r="B5" s="20"/>
      <c r="C5" s="111" t="s">
        <v>63</v>
      </c>
      <c r="D5" s="111"/>
      <c r="E5" s="111"/>
      <c r="F5" s="111"/>
      <c r="G5" s="111"/>
      <c r="H5" s="111"/>
    </row>
    <row r="6" spans="2:15" ht="27" customHeight="1" thickBot="1" x14ac:dyDescent="0.3">
      <c r="B6" s="114" t="s">
        <v>12</v>
      </c>
      <c r="C6" s="102" t="s">
        <v>21</v>
      </c>
      <c r="D6" s="43" t="s">
        <v>24</v>
      </c>
      <c r="E6" s="43" t="s">
        <v>16</v>
      </c>
      <c r="F6" s="103" t="s">
        <v>22</v>
      </c>
      <c r="G6" s="43" t="s">
        <v>25</v>
      </c>
      <c r="H6" s="45" t="s">
        <v>16</v>
      </c>
    </row>
    <row r="7" spans="2:15" ht="20.100000000000001" customHeight="1" x14ac:dyDescent="0.25">
      <c r="B7" s="115"/>
      <c r="C7" s="112"/>
      <c r="D7" s="46" t="s">
        <v>46</v>
      </c>
      <c r="E7" s="46" t="s">
        <v>11</v>
      </c>
      <c r="F7" s="113"/>
      <c r="G7" s="46" t="s">
        <v>46</v>
      </c>
      <c r="H7" s="47" t="s">
        <v>11</v>
      </c>
    </row>
    <row r="8" spans="2:15" ht="6.95" customHeight="1" x14ac:dyDescent="0.25">
      <c r="B8" s="48"/>
      <c r="C8" s="49"/>
      <c r="D8" s="50"/>
      <c r="E8" s="50"/>
      <c r="F8" s="49"/>
      <c r="G8" s="50"/>
      <c r="H8" s="51"/>
    </row>
    <row r="9" spans="2:15" ht="15" customHeight="1" x14ac:dyDescent="0.25">
      <c r="B9" s="52" t="s">
        <v>13</v>
      </c>
      <c r="C9" s="53" t="s">
        <v>65</v>
      </c>
      <c r="D9" s="96">
        <v>1675.9</v>
      </c>
      <c r="E9" s="54">
        <v>25</v>
      </c>
      <c r="F9" s="53" t="s">
        <v>65</v>
      </c>
      <c r="G9" s="96">
        <v>1688.4</v>
      </c>
      <c r="H9" s="55">
        <v>24.1</v>
      </c>
    </row>
    <row r="10" spans="2:15" ht="15" customHeight="1" x14ac:dyDescent="0.25">
      <c r="B10" s="52" t="s">
        <v>14</v>
      </c>
      <c r="C10" s="53" t="s">
        <v>66</v>
      </c>
      <c r="D10" s="96">
        <v>1161.9000000000001</v>
      </c>
      <c r="E10" s="54">
        <v>13.6</v>
      </c>
      <c r="F10" s="53" t="s">
        <v>66</v>
      </c>
      <c r="G10" s="96">
        <v>1171.8</v>
      </c>
      <c r="H10" s="55">
        <v>9.8000000000000007</v>
      </c>
    </row>
    <row r="11" spans="2:15" ht="15" customHeight="1" x14ac:dyDescent="0.25">
      <c r="B11" s="52" t="s">
        <v>15</v>
      </c>
      <c r="C11" s="53" t="s">
        <v>67</v>
      </c>
      <c r="D11" s="96">
        <v>923.1</v>
      </c>
      <c r="E11" s="54">
        <v>13.6</v>
      </c>
      <c r="F11" s="53" t="s">
        <v>67</v>
      </c>
      <c r="G11" s="96">
        <v>918.9</v>
      </c>
      <c r="H11" s="55">
        <v>6.5</v>
      </c>
    </row>
    <row r="12" spans="2:15" ht="15" customHeight="1" x14ac:dyDescent="0.25">
      <c r="B12" s="52" t="s">
        <v>56</v>
      </c>
      <c r="C12" s="53" t="s">
        <v>68</v>
      </c>
      <c r="D12" s="96">
        <v>826.8</v>
      </c>
      <c r="E12" s="54">
        <v>20.399999999999999</v>
      </c>
      <c r="F12" s="53" t="s">
        <v>68</v>
      </c>
      <c r="G12" s="96">
        <v>829</v>
      </c>
      <c r="H12" s="55">
        <v>18.399999999999999</v>
      </c>
    </row>
    <row r="13" spans="2:15" ht="15" customHeight="1" x14ac:dyDescent="0.25">
      <c r="B13" s="52" t="s">
        <v>57</v>
      </c>
      <c r="C13" s="53" t="s">
        <v>69</v>
      </c>
      <c r="D13" s="96">
        <v>576</v>
      </c>
      <c r="E13" s="54">
        <v>34.700000000000003</v>
      </c>
      <c r="F13" s="53" t="s">
        <v>69</v>
      </c>
      <c r="G13" s="96">
        <v>590.6</v>
      </c>
      <c r="H13" s="55">
        <v>31.6</v>
      </c>
    </row>
    <row r="14" spans="2:15" ht="6.95" customHeight="1" thickBot="1" x14ac:dyDescent="0.3">
      <c r="B14" s="56"/>
      <c r="C14" s="57"/>
      <c r="D14" s="57"/>
      <c r="E14" s="57"/>
      <c r="F14" s="57"/>
      <c r="G14" s="57"/>
      <c r="H14" s="58"/>
    </row>
    <row r="15" spans="2:15" ht="13.7" customHeight="1" thickTop="1" x14ac:dyDescent="0.25">
      <c r="B15" s="30" t="s">
        <v>47</v>
      </c>
      <c r="C15" s="21"/>
      <c r="D15" s="21"/>
      <c r="E15" s="21"/>
      <c r="F15" s="21"/>
      <c r="G15" s="21"/>
      <c r="H15" s="31" t="s">
        <v>3</v>
      </c>
    </row>
    <row r="16" spans="2:15" ht="13.7" customHeight="1" x14ac:dyDescent="0.25">
      <c r="B16" s="34"/>
      <c r="C16" s="35"/>
      <c r="D16" s="21"/>
      <c r="E16" s="21"/>
      <c r="F16" s="21"/>
      <c r="G16" s="21"/>
      <c r="H16" s="42"/>
      <c r="I16" s="1"/>
      <c r="J16" s="1"/>
      <c r="K16" s="1"/>
      <c r="L16" s="1"/>
      <c r="M16" s="1"/>
      <c r="N16" s="1"/>
      <c r="O16" s="1"/>
    </row>
    <row r="17" spans="2:8" x14ac:dyDescent="0.25">
      <c r="B17" s="35"/>
      <c r="C17" s="21"/>
      <c r="D17" s="21"/>
      <c r="E17" s="21"/>
      <c r="F17" s="21"/>
      <c r="G17" s="21"/>
      <c r="H17" s="21"/>
    </row>
    <row r="18" spans="2:8" x14ac:dyDescent="0.25">
      <c r="B18" s="35"/>
      <c r="C18" s="21"/>
      <c r="D18" s="21"/>
      <c r="E18" s="21"/>
      <c r="F18" s="21"/>
      <c r="G18" s="21"/>
      <c r="H18" s="21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Índice</vt:lpstr>
      <vt:lpstr>Q01</vt:lpstr>
      <vt:lpstr>Q02</vt:lpstr>
      <vt:lpstr>Q03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2022-01-14T17:16:15Z</dcterms:modified>
</cp:coreProperties>
</file>