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6210" windowWidth="19230" windowHeight="5790" tabRatio="891"/>
  </bookViews>
  <sheets>
    <sheet name="Indice" sheetId="25" r:id="rId1"/>
    <sheet name="Index" sheetId="26" r:id="rId2"/>
    <sheet name="ODS 1" sheetId="1" r:id="rId3"/>
    <sheet name="ODS 2" sheetId="5" r:id="rId4"/>
    <sheet name="ODS 3" sheetId="7" r:id="rId5"/>
    <sheet name="ODS 4" sheetId="8" r:id="rId6"/>
    <sheet name="ODS 5" sheetId="10" r:id="rId7"/>
    <sheet name="ODS 6" sheetId="12" r:id="rId8"/>
    <sheet name="ODS 7" sheetId="16" r:id="rId9"/>
    <sheet name="ODS 8" sheetId="15" r:id="rId10"/>
    <sheet name="ODS 9" sheetId="17" r:id="rId11"/>
    <sheet name="ODS 10" sheetId="19" r:id="rId12"/>
    <sheet name="ODS 11" sheetId="20" r:id="rId13"/>
    <sheet name="ODS 12" sheetId="21" r:id="rId14"/>
    <sheet name="ODS 13" sheetId="18" r:id="rId15"/>
    <sheet name="ODS 14" sheetId="22" r:id="rId16"/>
    <sheet name="ODS 15" sheetId="23" r:id="rId17"/>
    <sheet name="ODS 16" sheetId="24" r:id="rId18"/>
    <sheet name="ODS 17" sheetId="11" r:id="rId19"/>
  </sheets>
  <definedNames>
    <definedName name="_xlnm.Print_Area" localSheetId="2">'ODS 1'!$A$1:$T$60</definedName>
    <definedName name="_xlnm.Print_Area" localSheetId="11">'ODS 10'!$A$1:$W$52</definedName>
    <definedName name="_xlnm.Print_Area" localSheetId="12">'ODS 11'!$A$1:$Q$34</definedName>
    <definedName name="_xlnm.Print_Area" localSheetId="13">'ODS 12'!$A$1:$T$36</definedName>
    <definedName name="_xlnm.Print_Area" localSheetId="14">'ODS 13'!$A$1:$Q$18</definedName>
    <definedName name="_xlnm.Print_Area" localSheetId="15">'ODS 14'!$A$1:$Q$22</definedName>
    <definedName name="_xlnm.Print_Area" localSheetId="16">'ODS 15'!$A$1:$Q$25</definedName>
    <definedName name="_xlnm.Print_Area" localSheetId="17">'ODS 16'!$A$1:$T$54</definedName>
    <definedName name="_xlnm.Print_Area" localSheetId="18">'ODS 17'!$A$1:$W$48</definedName>
    <definedName name="_xlnm.Print_Area" localSheetId="3">'ODS 2'!$A$1:$T$33</definedName>
    <definedName name="_xlnm.Print_Area" localSheetId="4">'ODS 3'!$A$1:$U$74</definedName>
    <definedName name="_xlnm.Print_Area" localSheetId="5">'ODS 4'!$A$1:$T$61</definedName>
    <definedName name="_xlnm.Print_Area" localSheetId="6">'ODS 5'!$A$1:$T$37</definedName>
    <definedName name="_xlnm.Print_Area" localSheetId="7">'ODS 6'!$A$1:$T$28</definedName>
    <definedName name="_xlnm.Print_Area" localSheetId="8">'ODS 7'!$A$1:$S$17</definedName>
    <definedName name="_xlnm.Print_Area" localSheetId="9">'ODS 8'!$A$1:$V$58</definedName>
    <definedName name="_xlnm.Print_Area" localSheetId="10">'ODS 9'!$A$1:$V$33</definedName>
    <definedName name="_xlnm.Print_Titles" localSheetId="2">'ODS 1'!#REF!,'ODS 1'!$4:$5</definedName>
    <definedName name="_xlnm.Print_Titles" localSheetId="3">'ODS 2'!#REF!,'ODS 2'!$4:$5</definedName>
    <definedName name="_xlnm.Print_Titles" localSheetId="4">'ODS 3'!#REF!,'ODS 3'!$4:$5</definedName>
    <definedName name="_xlnm.Print_Titles" localSheetId="5">'ODS 4'!#REF!,'ODS 4'!$4:$5</definedName>
    <definedName name="_xlnm.Print_Titles" localSheetId="6">'ODS 5'!#REF!,'ODS 5'!$4:$5</definedName>
  </definedNames>
  <calcPr calcId="125725" calcMode="manual"/>
</workbook>
</file>

<file path=xl/calcChain.xml><?xml version="1.0" encoding="utf-8"?>
<calcChain xmlns="http://schemas.openxmlformats.org/spreadsheetml/2006/main">
  <c r="P24" i="24"/>
  <c r="O24"/>
  <c r="N24"/>
  <c r="M24"/>
  <c r="L24"/>
  <c r="K24"/>
  <c r="J24"/>
  <c r="I24"/>
  <c r="P21" i="10"/>
  <c r="O21"/>
  <c r="N21"/>
  <c r="M21"/>
  <c r="L21"/>
  <c r="K21"/>
  <c r="J21"/>
  <c r="I21"/>
  <c r="L18" i="23"/>
  <c r="J18"/>
  <c r="I18"/>
  <c r="H18"/>
  <c r="G18"/>
  <c r="M56" i="8"/>
  <c r="L56"/>
  <c r="K56"/>
  <c r="J56"/>
  <c r="I56"/>
  <c r="H56"/>
  <c r="M69" i="7"/>
  <c r="L69"/>
  <c r="K69"/>
  <c r="J69"/>
  <c r="I69"/>
  <c r="H69"/>
  <c r="L31" i="5"/>
  <c r="K31"/>
  <c r="J31"/>
  <c r="I31"/>
  <c r="H31"/>
</calcChain>
</file>

<file path=xl/sharedStrings.xml><?xml version="1.0" encoding="utf-8"?>
<sst xmlns="http://schemas.openxmlformats.org/spreadsheetml/2006/main" count="2490" uniqueCount="1327">
  <si>
    <t>1.1.1 Proportion of population below the international poverty line, by sex, age, employment status and geographical location (urban/rural)</t>
  </si>
  <si>
    <t>Global Indicator</t>
  </si>
  <si>
    <t xml:space="preserve">Indicador Global
</t>
  </si>
  <si>
    <t>Target</t>
  </si>
  <si>
    <r>
      <t xml:space="preserve">Fonte
</t>
    </r>
    <r>
      <rPr>
        <b/>
        <i/>
        <sz val="10"/>
        <color indexed="8"/>
        <rFont val="Arial"/>
        <family val="2"/>
      </rPr>
      <t>Data Source</t>
    </r>
  </si>
  <si>
    <r>
      <t xml:space="preserve">Unidade
</t>
    </r>
    <r>
      <rPr>
        <b/>
        <i/>
        <sz val="10"/>
        <color indexed="8"/>
        <rFont val="Arial"/>
        <family val="2"/>
      </rPr>
      <t>Unit</t>
    </r>
  </si>
  <si>
    <t>1.2.2 Proporção de homens, mulheres e crianças de todas as idades cujo rendimento equivalente se encontra abaixo da linha de pobreza nacional, para as várias dimensões de análise</t>
  </si>
  <si>
    <t>%</t>
  </si>
  <si>
    <r>
      <t xml:space="preserve">Estatuto
</t>
    </r>
    <r>
      <rPr>
        <b/>
        <i/>
        <sz val="10"/>
        <color indexed="8"/>
        <rFont val="Arial"/>
        <family val="2"/>
      </rPr>
      <t>Status</t>
    </r>
  </si>
  <si>
    <t>Indicator</t>
  </si>
  <si>
    <t xml:space="preserve">Indicador
</t>
  </si>
  <si>
    <t>SDG 2 End hunger, achieve food security and improved nutrition and promote sustainable agriculture</t>
  </si>
  <si>
    <t>2.1.2 Prevalência da insegurança alimentar moderada ou severa na população residente (de acordo com a FIES, escala de insegurança alimentar da FAO)</t>
  </si>
  <si>
    <t>2.2.1 Prevalência de atrasos no crescimento nas crianças com menos de 5 anos de idade</t>
  </si>
  <si>
    <t>2.2.2 Prevalência de malnutrição nas crianças com menos de 5 anos de idade, por tipo de malnutrição (baixo peso e excesso de peso)</t>
  </si>
  <si>
    <t>2.3.1 Volume de produção por unidade de trabalho por dimensão da empresa agrícola/pastoril/florestal</t>
  </si>
  <si>
    <t>2.3.2 Rendimento médio dos pequenos produtores alimentares, por sexo e condição de indígena</t>
  </si>
  <si>
    <t>2.4.1 Proporção da SAU afeta a práticas agrícolas produtivas e sustentáveis</t>
  </si>
  <si>
    <t>2.5.1 Número de recursos genéticos vegetais e animais para a alimentação e agricultura, protegidos a médio ou longo prazo em instalações de conservação</t>
  </si>
  <si>
    <t xml:space="preserve">2.5.2 Proporção de raças locais classificados em risco de extinção, fora de risco ou com risco desconhecido </t>
  </si>
  <si>
    <t>2.a.1 Índice de orientação agrícola para a despesa pública</t>
  </si>
  <si>
    <t>2.a.2 Total de fluxos oficiais (ajuda pública ao desenvolvimento e outros fluxos oficiais) para o setor agrícola</t>
  </si>
  <si>
    <t>2.b.1 Subsídios às exportações agrícolas</t>
  </si>
  <si>
    <t>2.c.1 Indicador de anomalias dos preços de alimentação</t>
  </si>
  <si>
    <t>2.2.1 Prevalence of stunting (height for age &lt;-2 standard deviation from the median of the World Health Organization (WHO) Child Growth Standards) among children under 5 years of age</t>
  </si>
  <si>
    <t>2.2.2 Prevalence of malnutrition (weight for height &gt;+2 or &lt;-2 standard deviation from the median of the WHO Child Growth Standards) among children under 5 years of age, by type (wasting and overweight)</t>
  </si>
  <si>
    <t>2.3.1 Volume of production per labour unit by classes of farming/pastoral/forestry enterprise size</t>
  </si>
  <si>
    <t>2.3.2 Average income of small-scale food producers, by sex and indigenous status</t>
  </si>
  <si>
    <t>2.4.1 Proportion of agricultural area under productive and sustainable agriculture</t>
  </si>
  <si>
    <t>2.5.1 Number of plant and animal genetic resources for food and agriculture secured in either medium or long-term conservation facilities</t>
  </si>
  <si>
    <t>2.5.2 Proportion of local breeds classified as being at risk, not-at-risk or at unknown level of risk of extinction</t>
  </si>
  <si>
    <t>2.a.1 The agriculture orientation index for government expenditures</t>
  </si>
  <si>
    <t>2.a.2 Total official flows (official development assistance plus other official flows) to the agriculture sector</t>
  </si>
  <si>
    <t>2.b.1 Agricultural export subsidies</t>
  </si>
  <si>
    <t>2.c.1 Indicator of food price anomalies</t>
  </si>
  <si>
    <t xml:space="preserve">2.1 By 2030, end hunger and ensure access by all people, in particular the poor and people in vulnerable situations, including infants, to safe, nutritious and sufficient food all year round </t>
  </si>
  <si>
    <t xml:space="preserve">2.2 By 2030, end all forms of malnutrition, including achieving, by 2025, the internationally agreed targets on stunting and wasting in children under 5 years of age, and address the nutritional needs of adolescent girls, pregnant and lactating women and older persons </t>
  </si>
  <si>
    <t xml:space="preserve">2.3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 </t>
  </si>
  <si>
    <t xml:space="preserve">2.4 By 2030, ensure sustainable food production systems and implement resilient agricultural practices that increase productivity and production, that help maintain ecosystems, that strengthen capacity for adaptation to climate change, extreme weather, drought, flooding and other disasters and that progressively improve land and soil quality </t>
  </si>
  <si>
    <t xml:space="preserve">2.5 By 2020, maintain the genetic diversity of seeds, cultivated plants and farmed and domesticated animals and their related wild species, including through soundly managed and diversified seed and plant banks at the national, regional and international levels, and promote access to and fair and equitable sharing of benefits arising from the utilization of genetic resources and associated traditional knowledge, as internationally agreed </t>
  </si>
  <si>
    <t>2.a Increase investment, including through enhanced international cooperation, in rural infrastructure, agricultural research and extension services, technology development and plant and livestock gene banks in order to enhance agricultural productive capacity in developing countries, in particular least developed countries</t>
  </si>
  <si>
    <t xml:space="preserve">2.b Correct and prevent trade restrictions and distortions in world agricultural markets, including through the parallel elimination of all forms of agricultural export subsidies and all export measures with equivalent effect, in accordance with the mandate of the Doha Development Round </t>
  </si>
  <si>
    <t>2.c Adopt measures to ensure the proper functioning of food commodity markets and their derivatives and facilitate timely access to market information, including on food reserves, in order to help limit extreme food price volatility</t>
  </si>
  <si>
    <t>SDG 3 Ensure healthy lives and promote well-being for all at all ages</t>
  </si>
  <si>
    <t>SDG 4 Ensure inclusive and equitable quality education and promote lifelong learning opportunities for all</t>
  </si>
  <si>
    <t>SDG 5 Achieve gender equality and empower all women and girls</t>
  </si>
  <si>
    <t>3.1.1 Taxa de mortalidade materna</t>
  </si>
  <si>
    <t>3.1.2 Proporção de nascimentos (nados-vivos) assistidos por pessoal de saúde qualificado</t>
  </si>
  <si>
    <t>3.2.1 Taxa de mortalidade antes dos 5 anos</t>
  </si>
  <si>
    <t>3.2.2 Taxa de mortalidade neonatal</t>
  </si>
  <si>
    <t>3.3.1 Número de novos casos de infeção por VIH por 1 000 habitantes, por sexo, grupo etário e populações específicas</t>
  </si>
  <si>
    <t>3.3.3 Taxa de incidência da malária por 1 000 habitantes</t>
  </si>
  <si>
    <t>3.3.4 Taxa de incidência da hepatite B por 100 mil habitantes</t>
  </si>
  <si>
    <t>3.3.5 Número de pessoas que necessitam de intervenções contra doenças tropicais negligenciadas (DTN)</t>
  </si>
  <si>
    <t>3.4.2 Taxa de mortalidade por lesões autoprovocadas intencionalmente (suicídio)</t>
  </si>
  <si>
    <t>3.5.1 Cobertura das intervenções (farmacológicas, psicossociais, de reabilitação e de pós-tratamento) com vista ao tratamento do abuso de substâncias</t>
  </si>
  <si>
    <t>3.6.1 Taxa de mortalidade por acidentes rodoviários</t>
  </si>
  <si>
    <t>3.7.1 Proporção de mulheres em idade reprodutiva (15 a 49 anos) que utilizam métodos de planeamento familiar modernos</t>
  </si>
  <si>
    <t>3.7.2 Número de nados-vivos de mães adolescentes (grupos etários 10-14 e 15-19) por 1 000 mulheres destes  grupos etários</t>
  </si>
  <si>
    <t>3.8.1 Cobertura dos cuidados de saúde primários (definida como a cobertura média dos cuidades de saúde primários aferida por rastreios relativos a saúde reprodutiva, materna, neonatal e infantil, doenças infecciosas, doenças não transmissíveis, e sobre o acesso e capacidade dos serviços, junto da população geral e das populações mais desfavorecidas)</t>
  </si>
  <si>
    <t>3.8.2 Proporção da população que vive em agregados com sobrecarga das despesas familiares em saúde relativamente ao total das despesas familiares ou do rendimento familiar</t>
  </si>
  <si>
    <t>3.9.1. Taxa de mortalidade atribuída a poluição ambiente e doméstica do ar</t>
  </si>
  <si>
    <t>3.9.3 Taxa de mortalidade atribuída a envenenamento acidental</t>
  </si>
  <si>
    <t>3.b.1 Taxa de cobertura vacinal da população relativamente às vacinas incluídas no Programa Nacional de Vacinação</t>
  </si>
  <si>
    <t>3.b.3 Proporção de estabelecimentos de saúde que dispõem de um conjunto básico de medicamentos essenciais e relevantes disponíveis e a custo acessível numa base sustentável</t>
  </si>
  <si>
    <t>3.1.1 Maternal mortality ratio</t>
  </si>
  <si>
    <t>3.1.2 Proportion of births attended by skilled health personnel</t>
  </si>
  <si>
    <t>3.2.1 Under-five mortality rate</t>
  </si>
  <si>
    <t>3.2.2 Neonatal mortality rate</t>
  </si>
  <si>
    <t>3.3.1 Number of new HIV infections per 1,000 uninfected population, by sex, age and key populations</t>
  </si>
  <si>
    <t>3.3.3 Malaria incidence per 1,000 population</t>
  </si>
  <si>
    <t>3.3.4 Hepatitis B incidence per 100,000 population</t>
  </si>
  <si>
    <t>3.3.5 Number of people requiring interventions against neglected tropical diseases</t>
  </si>
  <si>
    <t>3.4.1 Mortality rate attributed to cardiovascular disease, cancer, diabetes or chronic respiratory disease</t>
  </si>
  <si>
    <t>3.4.2 Suicide mortality rate</t>
  </si>
  <si>
    <t>3.5.1 Coverage of treatment interventions (pharmacological, psychosocial and rehabilitation and aftercare services) for substance use disorders</t>
  </si>
  <si>
    <t>3.5.2 Harmful use of alcohol, defined according to the national context as alcohol per capita consumption (aged 15 years and older) within a calendar year in litres of pure alcohol</t>
  </si>
  <si>
    <t>3.6.1 Death rate due to road traffic injuries</t>
  </si>
  <si>
    <t>3.7.1 Proportion of women of reproductive age (aged 15-49 years) who have their need for family planning satisfied with modern methods</t>
  </si>
  <si>
    <t>3.7.2 Adolescent birth rate (aged 10-14 years; aged 15-19 years) per 1,000 women in that age group</t>
  </si>
  <si>
    <t>3.8.1 Coverage of essential health services (defined as the average coverage of essential services based on tracer interventions that include reproductive, maternal, newborn and child health, infectious diseases, non-communicable diseases and service capacity and access, among the general and the most disadvantaged population)</t>
  </si>
  <si>
    <t xml:space="preserve">3.8.2 Proportion of population with large household expenditures on health as a share of total household expenditure or income </t>
  </si>
  <si>
    <t>3.9.1 Mortality rate attributed to household and ambient air pollution</t>
  </si>
  <si>
    <t>3.9.2 Mortality rate attributed to unsafe water, unsafe sanitation and lack of hygiene (exposure to unsafe Water, Sanitation and Hygiene for All (WASH) services)</t>
  </si>
  <si>
    <t>3.9.3 Mortality rate attributed to unintentional poisoning</t>
  </si>
  <si>
    <t>3.a.1 Age-standardized prevalence of current tobacco use among persons aged 15 years and older</t>
  </si>
  <si>
    <t>3.b.1 Proportion of the target population covered by all vaccines included in their national programme</t>
  </si>
  <si>
    <t>3.b.2 Total net official development assistance to medical research and basic health sectors</t>
  </si>
  <si>
    <t>3.b.3 Proportion of health facilities that have a core set of relevant essential medicines available and affordable on a sustainable basis</t>
  </si>
  <si>
    <t>3.c.1 Health worker density and distribution</t>
  </si>
  <si>
    <t>4.2.1 Proporção de crianças com menos de 5 anos que estão dentro dos parâmetros de desenvolvimento em termos de saúde, aprendizagem e bem-estar psicossocial, por sexo</t>
  </si>
  <si>
    <t>4.2.2 Taxa de participação em atividades de aprendizagem organizada (um ano antes da idade oficial de entrada para o 1º ciclo), por sexo</t>
  </si>
  <si>
    <t xml:space="preserve">4.3.1 Taxa de participação de jovens e adultos em educação formal e não formal, nos últimos 12 meses, por sexo </t>
  </si>
  <si>
    <t>4.4.1 Proporção de jovens e adultos com competências em tecnologias de informação e comunicação (TIC), por tipo de competência</t>
  </si>
  <si>
    <t>4.5.1 Índices de paridade (mulher/homem, rural/urbano, 1º/5º quintis de riqueza e outros como estado de incapacidade, populações indígenas e populações afetadas por conflitos, à medida que os dados estejam disponíveis) para todos os indicadores nesta lista que possam ser desagregados</t>
  </si>
  <si>
    <t>4.6.1 Percentagem da população de um dado grupo etário que atingiu pelo menos um determinado nível de proficiência em competências de (a) literacia e (b) numeracia funcionais, por sexo</t>
  </si>
  <si>
    <t>4.7.1 Grau com que a (i) educação para a cidadania global e a (ii) educação para o desenvolvimento sustentável, incluindo a igualdade de género e os direitos humanos, são disseminados a todos os níveis em: (a) políticas educativas nacionais, (b) programas educativos, (c) formação de professores e (d) avaliação de estudantes</t>
  </si>
  <si>
    <t xml:space="preserve">4.a.1 Proporção de escolas com acesso a: (a) eletricidade; (b) internet para fins pedagógicos; (c) computadores para fins pedagógicos; (d) infraestruturas e materiais adaptados a estudantes com deficiências; (e) água potável; (f) instalações sanitárias separadas por sexo; e (g) instalações para lavagem das mãos (de acordo com as definições dos indicadores WASH)   </t>
  </si>
  <si>
    <t>4.b.1 Volume dos fluxos de ajuda pública ao desenvolvimento para bolsas por sector e tipo de programa</t>
  </si>
  <si>
    <t xml:space="preserve">4.c.1 Proporção de professores  (a) na educação pré-escolar; (b) no primeiro e segundo ciclos do ensino básico; (c) no terceiro ciclo do ensino básico; e (d) no ensino secundário, que receberam pelo menos a formação básica de professores  (por exemplo: formação pedagógica) antes ou durante o exercício da profissão, requerida para lecionar num determinado nível de ensino num dado país  </t>
  </si>
  <si>
    <t>4.1.1  Proportion of children and young people: (a) in grades 2/3; (b) at the end of primary; and (c) at the end of lower secondary achieving at least a minimum proficiency level in (i) reading and (ii) mathematics, by sex</t>
  </si>
  <si>
    <t>4.2.1  Proportion of children under 5 years of age who are developmentally on track in health, learning and psychosocial well-being, by sex</t>
  </si>
  <si>
    <t>4.2.2 Participation rate in organized learning (one year before the official primary entry age), by sex</t>
  </si>
  <si>
    <t>4.3.1  Participation rate of youth and adults in formal and non-formal education and training in the previous 12 months, by sex</t>
  </si>
  <si>
    <t>4.4.1  Proportion of youth and adults with information and communications technology (ICT) skills, by type of skill</t>
  </si>
  <si>
    <t>4.5.1 Parity indices (female/male, rural/urban, bottom/top wealth quintile and others such as disability status, indigenous peoples and conflict-affected, as data become available) for all education indicators on this list that can be disaggregated</t>
  </si>
  <si>
    <t xml:space="preserve">4.6.1 Proportion of population in a given age group achieving at least a fixed level of proficiency in functional (a) literacy and (b) numeracy skills, by sex </t>
  </si>
  <si>
    <t xml:space="preserve">4.7.1 Extent to which (i) global citizenship education and (ii) education for sustainable development, including gender equality and human rights, are mainstreamed at all levels in: (a) national education policies; (b) curricula; (c) teacher education; and (d) student assessment </t>
  </si>
  <si>
    <t>4.a.1 Proportion of schools with access to: (a) electricity; (b) the Internet for pedagogical purposes; (c) computers for pedagogical purposes; (d) adapted infrastructure and materials for students with disabilities; (e) basic drinking water; (f) single-sex basic sanitation facilities; and (g) basic handwashing facilities (as per the WASH indicator definitions)</t>
  </si>
  <si>
    <t>4.b.1 Volume of official development assistance flows for scholarships by sector and type of study</t>
  </si>
  <si>
    <t>4.c.1 Proportion of teachers in: (a) preprimary; (b) primary; (c) lower secondary; and (d) upper secondary education who have received at least the minimum organized teacher training (e.g. pedagogical training) pre-service or inservice required for teaching at the relevant level in a given country</t>
  </si>
  <si>
    <t>5.1.1 Existência de quadros legais para promover, fazer cumprir e monitorizar a igualdade e a não-discriminação com base no género</t>
  </si>
  <si>
    <t>5.2.1 Proporção de mulheres e raparigas de 15 anos de idade ou mais que foram objeto de violência física, sexual ou psicológica por um parceiro actual ou ex-parceiro nos últimos 12 meses, por forma de violência e por idade</t>
  </si>
  <si>
    <t>5.2.2 Proporção de mulheres e raparigas de 15 anos ou mais que foram objeto de violência sexual por outras pessoas que não parceiras íntimas nos últimos 12 meses, por idade e local de ocorrência</t>
  </si>
  <si>
    <t>5.3.1 Proporção de mulheres com idade de 20 a 24 anos que casaram ou viveram em união de facto antes dos 15 anos e antes dos 18 anos</t>
  </si>
  <si>
    <t>5.3.2 Proporção de raparigas e mulheres com idade entre 15 e 49 anos que foram submetidas a mutilação genital feminina, por grupo etário</t>
  </si>
  <si>
    <t>5.4.1 Proporção de tempo gasto em trabalho doméstico e em prestação de cuidados não pagos, por sexo, grupo etário e localização</t>
  </si>
  <si>
    <t>5.5.1 Proporção de assentos parlamentares detidos por mulheres (a) nos parlamentos nacionais e (b) governos locais</t>
  </si>
  <si>
    <t>5.5.2 Proporção de mulheres em cargos de chefia</t>
  </si>
  <si>
    <t>5.a.1 (a) Proporção da população agrícola proprietária ou com direitos de posse das terras agrícolas, por sexo; e (b) proporção de mulheres entre os proprietários ou detentores de direitos de posse das terras agrícolas, por forma de exploração das terras agrícolas</t>
  </si>
  <si>
    <t>5.b.1 Proporção de pessoas com disponibilidade de telemóvel, por sexo</t>
  </si>
  <si>
    <t>5.c.1 Proporção de países com sistemas de monitorização e divulgação pública das dotações disponíveis para a igualdade de género e a capacitação das mulheres</t>
  </si>
  <si>
    <t>5.1.1  Whether or not legal frameworks are in place to promote, enforce and monitor equality and non‑discrimination on the basis of sex</t>
  </si>
  <si>
    <t>5.2.1  Proportion of ever-partnered women and girls aged 15 years and older subjected to physical, sexual or psychological violence by a current or former intimate partner in the previous 12 months, by form of violence and by age</t>
  </si>
  <si>
    <t>5.2.2  Proportion of women and girls aged 15 years and older subjected to sexual violence by persons other than an intimate partner in the previous 12 months, by age and place of occurrence</t>
  </si>
  <si>
    <t>5.3.1 Proportion of women aged 20-24 years who were married or in a union before age 15 and before age 18</t>
  </si>
  <si>
    <t>5.3.2 Proportion of girls and women aged 15-49 years who have undergone female genital mutilation/cutting, by age</t>
  </si>
  <si>
    <t>5.4.1  Proportion of time spent on unpaid domestic and care work, by sex, age and location</t>
  </si>
  <si>
    <t>5.5.1 Proportion of seats held by women in (a) national parliaments and (b) local governments</t>
  </si>
  <si>
    <t>5.5.2 Proportion of women in managerial positions</t>
  </si>
  <si>
    <t>5.a.1  (a) Proportion of total agricultural population with ownership or secure rights over agricultural land, by sex; and (b) share of women among owners or rights-bearers of agricultural land, by type of tenure</t>
  </si>
  <si>
    <t>5.b.1  Proportion of individuals who own a mobile telephone, by sex</t>
  </si>
  <si>
    <t>5.c.1  Proportion of countries with systems to track and make public allocations for gender equality and women’s empowerment</t>
  </si>
  <si>
    <t xml:space="preserve">SDG 1 End poverty in all its forms everywhere  </t>
  </si>
  <si>
    <t>1.1 By 2030, eradicate extreme poverty for all people everywhere, currently measured as people living on less than $1.25 a day</t>
  </si>
  <si>
    <t>1.2.1 Proportion of population living below the national poverty line, by sex and age</t>
  </si>
  <si>
    <t xml:space="preserve">1.2 By 2030, reduce at least by half the proportion of men, women and children of all ages living in poverty in all its dimensions according to national definitions </t>
  </si>
  <si>
    <t>1.2.2 Proportion of men, women and children of all ages living in poverty in all its dimensions according to national definitions</t>
  </si>
  <si>
    <t>1.3.1 Proporção da população abrangida por regimes de proteção social, por sexo e para os seguintes grupos populacionais: crianças, população desempregada, população idosa, população com incapacidade, mulheres grávidas, crianças recém-nascidas, pessoas que sofreram acidentes de trabalho, população em risco de pobreza e outros grupos populacionais vulneráveis</t>
  </si>
  <si>
    <t>1.4.1 Proportion of population living in households with access to basic services</t>
  </si>
  <si>
    <t xml:space="preserve">1.4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</si>
  <si>
    <t>1.4.2 Proporção da população adulta total com direito de posse à terra, com documentação legalmente reconhecida e que percecionem os seus direitos à terra como seguros, por sexo e por tipo de posse</t>
  </si>
  <si>
    <t>1.4.2 Proportion of total adult population with secure tenure rights to land, with legally recognized documentation and who perceive their rights to land as secure, by sex and by type of tenure</t>
  </si>
  <si>
    <t>1.5.1  Number of deaths, missing persons and directly affected persons attributed to disasters per 100,000 population</t>
  </si>
  <si>
    <t xml:space="preserve">1.5 By 2030, build the resilience of the poor and those in vulnerable situations and reduce their exposure and vulnerability to climate-related extreme events and other economic, social and environmental shocks and disasters </t>
  </si>
  <si>
    <t>1.5.2 Perdas económicas diretas atribuídas a desastres em relação ao Produto Interno Bruto (PIB) global</t>
  </si>
  <si>
    <t>1.5.2 Direct economic loss attributed to disasters in relation to global gross domestic product (GDP)</t>
  </si>
  <si>
    <t>1.5.3 Número de países que adotaram e implementaram estratégias nacionais de redução de risco de desastres em linha com o Quadro de Sendai para a Redução de Risco de Desastres 2015-2030</t>
  </si>
  <si>
    <t>1.5.3 Number of countries that adopt and implement national disaster risk reduction strategies in line with the Sendai Framework for Disaster Risk Reduction 2015-2030</t>
  </si>
  <si>
    <t xml:space="preserve">1.5.4 Proporção de governos locais que adotaram e implementaram estratégias locais de redução de risco de desastres em linha com as estratégias nacionais de redução de risco de desastres </t>
  </si>
  <si>
    <t>1.5.4 Proportion of local governments that adopt and implement local disaster risk reduction strategies in line with national disaster risk reduction strategies</t>
  </si>
  <si>
    <t>1.a.1 Proporção de recursos gerados domesticamente alocados pelo governo diretamente a programas de redução de pobreza</t>
  </si>
  <si>
    <t>1.a.1 Proportion of domestically generated resources allocated by the government directly to poverty reduction programmes</t>
  </si>
  <si>
    <t xml:space="preserve">1.a Ensure significant mobilization of resources from a variety of sources, including through enhanced development cooperation, in order to provide adequate and predictable means for developing countries, in particular least developed countries, to implement programmes and policies to end poverty in all its dimensions </t>
  </si>
  <si>
    <t>1.a.2 Proporção do total das despesas públicas com serviços essenciais (educação, saúde e proteção social)</t>
  </si>
  <si>
    <t>1.a.2 Proportion of total government spending on essential services (education, health and social protection)</t>
  </si>
  <si>
    <t>1.a.3 Sum of total grants and non-debt-creating inflows directly allocated to poverty reduction programmes as a proportion of GDP</t>
  </si>
  <si>
    <t>1.b.1 Proporção das despesas governamentais recorrentes e de capital em setores que beneficiam desproporcionalmente mulheres, grupos pobres e vulneráveis</t>
  </si>
  <si>
    <t>1.b.1 Proportion of government recurrent and capital spending to sectors that disproportionately benefit women, the poor and vulnerable groups</t>
  </si>
  <si>
    <t xml:space="preserve">1.b Create sound policy frameworks at the national, regional and international levels, based on pro-poor and gender-sensitive development strategies, to support accelerated investment in poverty eradication actions </t>
  </si>
  <si>
    <t>SDG 17 Strengthen the means of implementation and revitalize the Global Partnership for Sustainable Development</t>
  </si>
  <si>
    <t>17.1.1 Total government revenue as a proportion of GDP, by source</t>
  </si>
  <si>
    <t>17.1.2 Percentagem do orçamento de Estado financiado por impostos cobrados internamente</t>
  </si>
  <si>
    <t>17.1.2 Proportion of domestic budget funded by domestic taxes</t>
  </si>
  <si>
    <t>17.2.1 Ajuda pública ao desenvolvimento líquida, total e para os países menos desenvolvidos, como proporção do Rendimento Nacional Bruto (RNB) dos doadores do Comité de Ajuda ao Desenvolvimento da Organização para a Cooperação e Desenvolvimento Económico (OCDE)</t>
  </si>
  <si>
    <t>17.2.1 Net official development assistance, total and to least developed countries, as a proportion of the Organization for Economic Cooperation and Development (OECD) Development Assistance Committee donors’ gross national income (GNI)</t>
  </si>
  <si>
    <t>17.3.1 Investimento direto estrangeiro (IDE), ajuda pública ao desenvolvimento e Cooperação Sul-Sul, como proporção do orçamento nacional total</t>
  </si>
  <si>
    <t>17.3.1 Foreign direct investments (FDI), official development assistance and South-South Cooperation as a proportion of total domestic budget</t>
  </si>
  <si>
    <t>17.3.2 Volume de remessas (em dólares dos Estados Unidos) como proporção do PIB total</t>
  </si>
  <si>
    <t>17.3.2 Volume of remittances (in United States dollars) as a proportion of total GDP</t>
  </si>
  <si>
    <t>17.4.1 Serviço da dívida como proporção das exportações de bens e serviços</t>
  </si>
  <si>
    <t>17.4.1 Debt service as a proportion of exports of goods and services</t>
  </si>
  <si>
    <t>17.5.1 Número de países que adotam e implementam regimes de promoção de investimentos para os países menos desenvolvidos</t>
  </si>
  <si>
    <t>17.5.1 Number of countries that adopt and implement investment promotion regimes for least developed countries</t>
  </si>
  <si>
    <t>17.6.1 Número de acordos de cooperação e programas entre países na área da ciência e/ou tecnologia, por tipo de cooperação</t>
  </si>
  <si>
    <t>17.6.1 Number of science and/or technology cooperation agreements and programmes between countries, by type of cooperation</t>
  </si>
  <si>
    <t>17.6.2 Subscrições de Internet por banda larga de rede fixa por 100 habitantes, por velocidade de ligação</t>
  </si>
  <si>
    <t>17.6.2 Fixed Internet broadband subscriptions per 100 inhabitants, by speed</t>
  </si>
  <si>
    <t xml:space="preserve">17.7.1  Montante total de financiamento aprovado para países em desenvolvimento para promover o desenvolvimento, transferência, disseminação e difusão de tecnologias ambientalmente seguras e racionais
</t>
  </si>
  <si>
    <t>17.7.1  Total amount of approved funding for developing countries to promote the development, transfer, dissemination and diffusion of environmentally sound technologies</t>
  </si>
  <si>
    <t>17.8.1 Proporção de indivíduos que utilizam a Internet</t>
  </si>
  <si>
    <t>17.8.1 Proportion of individuals using the Internet</t>
  </si>
  <si>
    <t>17.9.1 Valor, em dólares, da assistência técnica e financeira (incluindo cooperação Norte-Sul, Sul-Sul e triangular) destinada a países em desenvolvimento</t>
  </si>
  <si>
    <t>17.9.1 Dollar value of financial and technical assistance (including through North-South, South-South and triangular cooperation) committed to developing countries</t>
  </si>
  <si>
    <t>17.10.1 Média ponderada das tarifas aduaneiras à escala mundial</t>
  </si>
  <si>
    <t>17.11.1 Quota-parte das exportações globais proveniente dos países em vias de desenvolvimento e dos países menos desenvolvidos</t>
  </si>
  <si>
    <t>17.12.1 Média de tarifas aduaneiras aplicadas aos países em desenvolvimento, países menos desenvolvidos e pequenos Estados insulares em desenvolvimento</t>
  </si>
  <si>
    <t>17.13.1 Painel de indicadores macroeconómicos</t>
  </si>
  <si>
    <t>17.14.1 Número de países com mecanismos em vigor para reforçar a coerência política do desenvolvimento sustentável</t>
  </si>
  <si>
    <t>17.16.1 Número de países que reportam progressos na eficácia dos quadros de monitorização de múltiplos atores que apoiam o cumprimento dos objetivos de desenvolvimento sustentável</t>
  </si>
  <si>
    <t>17.17.1 Montante de dólares dos Estados Unidos destinados a parcerias público-privadas e da sociedade civil</t>
  </si>
  <si>
    <t>17.18.1 Proporção de indicadores de desenvolvimento sustentável produzidos a nível nacional com desagregação completa quando relevante para a meta, de acordo com os Princípios Fundamentais das Estatísticas Oficiais</t>
  </si>
  <si>
    <t>17.18.2 Número de países que possuem legislação estatística nacional que cumpre os Princípios Fundamentais das Estatísticas Oficiais</t>
  </si>
  <si>
    <t>17.18.3 Número de países com um plano estatístico nacional totalmente financiado e em execução, por fonte de financiamento</t>
  </si>
  <si>
    <t>17.19.1 Valor em dólares de todos os recursos disponibilizados para fortalecer a capacidade estatística nos países em desenvolvimento</t>
  </si>
  <si>
    <t xml:space="preserve">3.1 By 2030, reduce the global maternal mortality ratio to less than 70 per 100,000 live births </t>
  </si>
  <si>
    <t xml:space="preserve">3.2 By 2030, end preventable deaths of newborns and children under 5 years of age, with all countries aiming to reduce neonatal mortality to at least as low as 12 per 1,000 live births and under-5 mortality to at least as low as 25 per 1,000 live births </t>
  </si>
  <si>
    <t xml:space="preserve">3.3 By 2030, end the epidemics of AIDS, tuberculosis, malaria and neglected tropical diseases and combat hepatitis, water-borne diseases and other communicable diseases </t>
  </si>
  <si>
    <t xml:space="preserve">3.4 By 2030, reduce by one third premature mortality from non-communicable diseases through prevention and treatment and promote mental health and well-being </t>
  </si>
  <si>
    <t xml:space="preserve">3.5 Strengthen the prevention and treatment of substance abuse, including narcotic drug abuse and harmful use of alcohol </t>
  </si>
  <si>
    <t xml:space="preserve">3.6 By 2020, halve the number of global deaths and injuries from road traffic accidents </t>
  </si>
  <si>
    <t>3.7 By 2030, ensure universal access to sexual and reproductive health-care services, including for family planning, information and education, and the integration of reproductive health into national strategies and programmes</t>
  </si>
  <si>
    <t xml:space="preserve">3.8 Achieve universal health coverage, including financial risk protection, access to quality essential health-care services and access to safe, effective, quality and affordable essential medicines and vaccines for all </t>
  </si>
  <si>
    <t xml:space="preserve">3.9 By 2030, substantially reduce the number of deaths and illnesses from hazardous chemicals and air, water and soil pollution and contamination </t>
  </si>
  <si>
    <t xml:space="preserve">3.a Strengthen the implementation of the World Health Organization Framework Convention on Tobacco Control in all countries, as appropriate </t>
  </si>
  <si>
    <t xml:space="preserve">3.b Support the research and development of vaccines and medicines for the communicable and non-communicable diseases that primarily affect developing countries, provide access to affordable essential medicines and vaccines, in accordance with the Doha Declaration on the TRIPS Agreement and Public Health, which affirms the right of developing countries to use to the full the provisions in the Agreement on Trade-Related Aspects of Intellectual Property Rights regarding flexibilities to protect public health, and, in particular, provide access to medicines for all </t>
  </si>
  <si>
    <t>3.c Substantially increase health financing and the recruitment, development, training and retention of the health workforce in developing countries, especially in least developed countries and small island developing States</t>
  </si>
  <si>
    <t xml:space="preserve">4.1 By 2030, ensure that all girls and boys complete free, equitable and quality primary and secondary education leading to relevant and effective learning outcomes </t>
  </si>
  <si>
    <t xml:space="preserve">4.2 By 2030, ensure that all girls and boys have access to quality early childhood development, care and pre-primary education so that they are ready for primary education </t>
  </si>
  <si>
    <t>4.3 By 2030, ensure equal access for all women and men to affordable and quality technical, vocational and tertiary education, including university</t>
  </si>
  <si>
    <t xml:space="preserve">4.4 By 2030, substantially increase the number of youth and adults who have relevant skills, including technical and vocational skills, for employment, decent jobs and entrepreneurship </t>
  </si>
  <si>
    <t xml:space="preserve">4.6 By 2030, ensure that all youth and a substantial proportion of adults, both men and women, achieve literacy and numeracy </t>
  </si>
  <si>
    <t xml:space="preserve">4.7 By 2030, ensure that all learners acquire the knowledge and skills needed to promote sustainable development, including, among others, through education for sustainable development and sustainable lifestyles, human rights, gender equality, promotion of a culture of peace and non-violence, global citizenship and appreciation of cultural diversity and of culture’s contribution to sustainable development </t>
  </si>
  <si>
    <t xml:space="preserve">4.a Build and upgrade education facilities that are child, disability and gender sensitive and provide safe, non-violent, inclusive and effective learning environments for all </t>
  </si>
  <si>
    <t xml:space="preserve">4.b By 2020, substantially expand globally the number of scholarships available to developing countries, in particular least developed countries, small island developing States and African countries, for enrolment in higher education, including vocational training and information and communications technology, technical, engineering and scientific programmes, in developed countries and other developing countries </t>
  </si>
  <si>
    <t xml:space="preserve">4.c By 2030, substantially increase the supply of qualified teachers, including through international cooperation for teacher training in developing countries, especially least developed countries and small island developing States </t>
  </si>
  <si>
    <r>
      <rPr>
        <b/>
        <sz val="10"/>
        <color indexed="8"/>
        <rFont val="Arial"/>
        <family val="2"/>
      </rPr>
      <t>Estatuto (</t>
    </r>
    <r>
      <rPr>
        <b/>
        <i/>
        <sz val="10"/>
        <color indexed="8"/>
        <rFont val="Arial"/>
        <family val="2"/>
      </rPr>
      <t>Status</t>
    </r>
    <r>
      <rPr>
        <b/>
        <sz val="10"/>
        <color indexed="8"/>
        <rFont val="Arial"/>
        <family val="2"/>
      </rPr>
      <t>):</t>
    </r>
    <r>
      <rPr>
        <sz val="10"/>
        <color indexed="8"/>
        <rFont val="Arial"/>
        <family val="2"/>
      </rPr>
      <t xml:space="preserve">
I - Idêntico (</t>
    </r>
    <r>
      <rPr>
        <i/>
        <sz val="10"/>
        <color indexed="8"/>
        <rFont val="Arial"/>
        <family val="2"/>
      </rPr>
      <t>Identical</t>
    </r>
    <r>
      <rPr>
        <sz val="10"/>
        <color indexed="8"/>
        <rFont val="Arial"/>
        <family val="2"/>
      </rPr>
      <t>)
P - Parcial (</t>
    </r>
    <r>
      <rPr>
        <i/>
        <sz val="10"/>
        <color indexed="8"/>
        <rFont val="Arial"/>
        <family val="2"/>
      </rPr>
      <t>Partial</t>
    </r>
    <r>
      <rPr>
        <sz val="10"/>
        <color indexed="8"/>
        <rFont val="Arial"/>
        <family val="2"/>
      </rPr>
      <t xml:space="preserve">)
PR - </t>
    </r>
    <r>
      <rPr>
        <i/>
        <sz val="10"/>
        <color indexed="8"/>
        <rFont val="Arial"/>
        <family val="2"/>
      </rPr>
      <t>Proxy</t>
    </r>
    <r>
      <rPr>
        <sz val="10"/>
        <color indexed="8"/>
        <rFont val="Arial"/>
        <family val="2"/>
      </rPr>
      <t xml:space="preserve"> </t>
    </r>
  </si>
  <si>
    <t xml:space="preserve">5.1 End all forms of discrimination against all women and girls everywhere </t>
  </si>
  <si>
    <t xml:space="preserve">5.2 Eliminate all forms of violence against all women and girls in the public and private spheres, including trafficking and sexual and other types of exploitation </t>
  </si>
  <si>
    <t xml:space="preserve">5.3 Eliminate all harmful practices, such as child, early and forced marriage and female genital mutilation </t>
  </si>
  <si>
    <t xml:space="preserve">5.4 Recognize and value unpaid care and domestic work through the provision of public services, infrastructure and social protection policies and the promotion of shared responsibility within the household and the family as nationally appropriate </t>
  </si>
  <si>
    <t xml:space="preserve">5.5 Ensure women’s full and effective participation and equal opportunities for leadership at all levels of decision-making in political, economic and public life </t>
  </si>
  <si>
    <t>5.a Undertake reforms to give women equal rights to economic resources, as well as access to ownership and control over land and other forms of property, financial services, inheritance and natural resources, in accordance with national laws</t>
  </si>
  <si>
    <t>5.a.2  Proportion of countries where the legal framework (including customary law) guarantees women’s equal rights to land ownership and/or control</t>
  </si>
  <si>
    <t xml:space="preserve">5.b Enhance the use of enabling technology, in particular information and communications technology, to promote the empowerment of women </t>
  </si>
  <si>
    <t xml:space="preserve">5.c Adopt and strengthen sound policies and enforceable legislation for the promotion of gender equality and the empowerment of all women and girls at all levels </t>
  </si>
  <si>
    <t>6.1.1 Proporção da população que utiliza serviços de água potável</t>
  </si>
  <si>
    <t>6.2.1 Proporção da população que utiliza serviços de saneamento seguros, incluindo instalação de lavagem das mãos com água e sabão</t>
  </si>
  <si>
    <t xml:space="preserve">6.3.1 Proporção de águas residuais sujeitas a tratamento  </t>
  </si>
  <si>
    <t>6.3.2 Proporção de massas de água com boa qualidade ambiental</t>
  </si>
  <si>
    <t xml:space="preserve">6.4.1 Alteração da eficiência no uso da água </t>
  </si>
  <si>
    <t>6.5.1 Grau de implementação da gestão integrada de recursos hídricos (0-100)</t>
  </si>
  <si>
    <t xml:space="preserve">6.5.2 Proporção de bacias hidrográficas transfronteiriças abrangidas por um acordo operacional de cooperação em matéria de recursos hídricos   </t>
  </si>
  <si>
    <t xml:space="preserve">6.6.1 Alteração na extensão dos ecossistemas aquáticos ao longo do tempo </t>
  </si>
  <si>
    <t>6.a.1 Montante de ajuda pública ao desenvolvimento na área da água e saneamento, inserida num plano governamental de despesa</t>
  </si>
  <si>
    <t>6.b.1 Proporção de municípios com políticas e procedimentos estabelecidos e operacionais para a participação das comunidades locais na gestão de água e saneamento</t>
  </si>
  <si>
    <t>6.1.1 Proportion of population using safely managed drinking water services</t>
  </si>
  <si>
    <t>6.2.1 Proportion of population using safely managed sanitation services, including a hand-washing facility with soap and water</t>
  </si>
  <si>
    <t>6.3.1  Proportion of wastewater safely treated</t>
  </si>
  <si>
    <t>6.3.2  Proportion of bodies of water with good ambient water quality</t>
  </si>
  <si>
    <t>6.4.1  Change in water-use efficiency over time</t>
  </si>
  <si>
    <t>6.4.2 Level of water stress: freshwater withdrawal as a proportion of available freshwater resources</t>
  </si>
  <si>
    <t>6.5.1 Degree of integrated water resources management implementation (0- 100)</t>
  </si>
  <si>
    <t>6.5.2  Proportion of transboundary basin area with an operational arrangement for water cooperation</t>
  </si>
  <si>
    <t>6.6.1  Change in the extent of water-related ecosystems over time</t>
  </si>
  <si>
    <t>6.a.1 Amount of water- and sanitation-related official development assistance that is part of a government-coordinated spending plan</t>
  </si>
  <si>
    <t>6.b.1 Proportion of local administrative units with established and operational policies and procedures for participation of local communities in water and sanitation management</t>
  </si>
  <si>
    <t xml:space="preserve">6.1 By 2030, achieve universal and equitable access to safe and affordable drinking water for all </t>
  </si>
  <si>
    <t xml:space="preserve">6.2 By 2030, achieve access to adequate and equitable sanitation and hygiene for all and end open defecation, paying special attention to the needs of women and girls and those in vulnerable situations </t>
  </si>
  <si>
    <t>6.3 By 2030, improve water quality by reducing pollution, eliminating dumping and minimizing release of hazardous chemicals and materials, halving the proportion of untreated wastewater and substantially increasing recycling and safe reuse globally</t>
  </si>
  <si>
    <t xml:space="preserve">6.4 By 2030, substantially increase water-use efficiency across all sectors and ensure sustainable withdrawals and supply of freshwater to address water scarcity and substantially reduce the number of people suffering from water scarcity </t>
  </si>
  <si>
    <t xml:space="preserve">6.5 By 2030, implement integrated water resources management at all levels, including through transboundary cooperation as appropriate </t>
  </si>
  <si>
    <t xml:space="preserve">6.6 By 2020, protect and restore water-related ecosystems, including mountains, forests, wetlands, rivers, aquifers and lakes </t>
  </si>
  <si>
    <t xml:space="preserve">6.a By 2030, expand international cooperation and capacity-building support to developing countries in water- and sanitation-related activities and programmes, including water harvesting, desalination, water efficiency, wastewater treatment, recycling and reuse technologies </t>
  </si>
  <si>
    <t xml:space="preserve">6.b Support and strengthen the participation of local communities in improving water and sanitation management </t>
  </si>
  <si>
    <t xml:space="preserve">SDG 6 Ensure availability and sustainable management of water and sanitation for all </t>
  </si>
  <si>
    <t xml:space="preserve">7.1.1 Proportion of population with access to electricity </t>
  </si>
  <si>
    <t xml:space="preserve">7.1.2 Proportion of population with primary reliance on clean fuels and technology </t>
  </si>
  <si>
    <t xml:space="preserve">7.2.1 Renewable energy share in the total final energy consumption </t>
  </si>
  <si>
    <t xml:space="preserve">7.3.1 Energy intensity measured in terms of primary energy and GDP </t>
  </si>
  <si>
    <t>7.b.1 Investments in energy efficiency as a proportion of GDP and the amount of foreign direct investment in financial transfer for infrastructure and technology to sustainable development services</t>
  </si>
  <si>
    <t xml:space="preserve">7.b By 2030, expand infrastructure and upgrade technology for supplying modern and sustainable energy services for all in developing countries, in particular least developed countries, small island developing States and land-locked developing countries, in accordance with their respective programmes of support </t>
  </si>
  <si>
    <t xml:space="preserve">7.3 By 2030, double the global rate of improvement in energy efficiency </t>
  </si>
  <si>
    <t xml:space="preserve">7.2 By 2030, increase substantially the share of renewable energy in the global energy mix </t>
  </si>
  <si>
    <t xml:space="preserve">7.1 By 2030, ensure universal access to affordable, reliable and modern energy services </t>
  </si>
  <si>
    <t>7.1.1 Percentagem da população com acesso à eletricidade</t>
  </si>
  <si>
    <t>7.2.1 Peso das energias renováveis no consumo total final de energia</t>
  </si>
  <si>
    <t>7.1.2 Percentagem da população com acesso primário a combustíveis e tecnologias limpas</t>
  </si>
  <si>
    <t>7.3.1 Intensidade energética medida em termos de energia primária e de PIB</t>
  </si>
  <si>
    <t>7.a.1 Fluxos financeiros internacionais para países em desenvolvimento para apoio à pesquisa e desenvolvimento de energias limpas e à produção de energia renovável, incluindo sistemas híbridos</t>
  </si>
  <si>
    <t>7.b.1 Investimentos em eficiência energética, em percentagem do PIB, e montante de investimento direto estrangeiro em transferências financeiras para infraestruturas e tecnologias para serviços de desenvolvimento sustentável</t>
  </si>
  <si>
    <t>SDG 7 Ensure access to affordable, reliable, sustainable and modern energy for all</t>
  </si>
  <si>
    <t xml:space="preserve">7.a By 2030, enhance international cooperation to facilitate access to clean energy research and technology, including renewable energy, energy efficiency and advanced and cleaner fossil-fuel technology, and promote investment in energy infrastructure and clean energy technology </t>
  </si>
  <si>
    <t xml:space="preserve">8.1 Sustain per capita economic growth in accordance with national circumstances and, in particular, at least 7 per cent gross domestic product growth per annum in the least developed countries </t>
  </si>
  <si>
    <t xml:space="preserve">8.2 Achieve higher levels of economic productivity through diversification, technological upgrading and innovation, including through a focus on high-value added and labour-intensive sectors </t>
  </si>
  <si>
    <t xml:space="preserve">8.3 Promote development-oriented policies that support productive activities, decent job creation, entrepreneurship, creativity and innovation, and encourage the formalization and growth of micro-, small- and medium-sized enterprises, including through access to financial services </t>
  </si>
  <si>
    <t xml:space="preserve">8.4 Improve progressively, through 2030, global resource efficiency in consumption and production and endeavour to decouple economic growth from environmental degradation, in accordance with the 10-Year Framework of Programmes on Sustainable Consumption and Production, with developed countries taking the lead </t>
  </si>
  <si>
    <t xml:space="preserve">8.5 By 2030, achieve full and productive employment and decent work for all women and men, including for young people and persons with disabilities, and equal pay for work of equal value </t>
  </si>
  <si>
    <t xml:space="preserve">8.6 By 2020, substantially reduce the proportion of youth not in employment, education or training </t>
  </si>
  <si>
    <t xml:space="preserve">8.7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</si>
  <si>
    <t xml:space="preserve">8.8 Protect labour rights and promote safe and secure working environments for all workers, including migrant workers, in particular women migrants, and those in precarious employment </t>
  </si>
  <si>
    <t xml:space="preserve">8.9 By 2030, devise and implement policies to promote sustainable tourism that creates jobs and promotes local culture and products </t>
  </si>
  <si>
    <t xml:space="preserve">8.10 Strengthen the capacity of domestic financial institutions to encourage and expand access to banking, insurance and financial services for all </t>
  </si>
  <si>
    <t xml:space="preserve">8.a Increase Aid for Trade support for developing countries, in particular least developed countries, including through the Enhanced Integrated Framework for Trade-Related Technical Assistance to Least Developed Countries </t>
  </si>
  <si>
    <t xml:space="preserve">8.b By 2020, develop and operationalize a global strategy for youth employment and implement the Global Jobs Pact of the International Labour Organization </t>
  </si>
  <si>
    <t>8.b.1 Existence of a developed and operationalized national strategy for youth employment, as a distinct strategy or as part of a national employment strategy</t>
  </si>
  <si>
    <t xml:space="preserve">8.a.1 Aid for Trade commitments and disbursements </t>
  </si>
  <si>
    <t xml:space="preserve">8.10.1 (a) Number of commercial bank branches per 100,000 adults and (b) number of automated teller machines (ATMs) per 100,000 adults </t>
  </si>
  <si>
    <t xml:space="preserve">8.10.2 Proportion of adults (15 years and older) with an account at a bank or other financial institution or with a mobile-money-service provider </t>
  </si>
  <si>
    <t xml:space="preserve">8.9.1 Tourism direct GDP as a proportion of total GDP and in growth rate </t>
  </si>
  <si>
    <t>8.9.2 Proportion of jobs in sustainable tourism industries out of total tourism jobs</t>
  </si>
  <si>
    <t>8.8.1 Frequency rates of fatal and non-fatal occupational injuries, by sex and migrant status</t>
  </si>
  <si>
    <t xml:space="preserve">8.8.2 Level of national compliance of labour rights (freedom of association and collective bargaining) based on International Labour Organization (ILO) textual sources and national legislation, by sex and migrant status </t>
  </si>
  <si>
    <t xml:space="preserve">8.7.1 Proportion and number of children aged 5-17 years engaged in child labour, by sex and age </t>
  </si>
  <si>
    <t>8.6.1 Proportion of youth (aged 15-24 years) not in education, employment or training</t>
  </si>
  <si>
    <t xml:space="preserve">8.5.1 Average hourly earnings of female and male employees, by occupation, age and persons with disabilities </t>
  </si>
  <si>
    <t>8.5.2 Unemployment rate, by sex, age and persons with disabilities</t>
  </si>
  <si>
    <t xml:space="preserve">8.4.1 Material footprint, material footprint per capita, and material footprint per GDP </t>
  </si>
  <si>
    <t xml:space="preserve">8.3.1 Proportion of informal employment in non-agriculture employment, by sex </t>
  </si>
  <si>
    <t xml:space="preserve">8.2.1 Annual growth rate of real GDP per employed person </t>
  </si>
  <si>
    <t xml:space="preserve">8.1.1 Annual growth rate of real GDP per capita </t>
  </si>
  <si>
    <r>
      <t xml:space="preserve">8.1.1 Taxa de variação anual do PIB real </t>
    </r>
    <r>
      <rPr>
        <i/>
        <sz val="10"/>
        <rFont val="Arial"/>
        <family val="2"/>
      </rPr>
      <t>per capita</t>
    </r>
  </si>
  <si>
    <t>8.3.1 Proporção do emprego informal no emprego não-agrícola, por sexo</t>
  </si>
  <si>
    <t>8.5.1 Ganho médio horário das trabalhadoras e dos trabalhadores por conta de outrem, por profissão, grupo etário e de pessoas com incapacidades</t>
  </si>
  <si>
    <t>8.5.2 Taxa de desemprego, por sexo, grupo etário e de pessoas com incapacidades</t>
  </si>
  <si>
    <t>8.6.1 Taxa de jovens (dos 15 aos 24 anos) não empregados que não estão em educação ou formação</t>
  </si>
  <si>
    <t>8.7.1 Proporção e número de crianças dos 5 aos 17 anos em trabalho infantil, por sexo e idade</t>
  </si>
  <si>
    <t>8.8.1 Percentagem de acidentes de trabalho mortais e não mortais, por sexo e condição de migração</t>
  </si>
  <si>
    <t>8.8.2 Nível de cumprimento nacional dos direitos laborais (liberdade de associação e de negociação coletiva) emanados da Organização Internacional do Trabalho (OIT) e da legislação nacional, por sexo e condição de migração</t>
  </si>
  <si>
    <t>8.9.1 Turismo em percentagem do PIB e taxa de variação</t>
  </si>
  <si>
    <t>8.9.2 Percentagem de empregos nos ramos de atividade relacionados com turismo sustentável, no emprego total do turismo</t>
  </si>
  <si>
    <t>8.10.2 Proporção de adultos (15 ou mais anos) com uma conta num banco ou em outra instituição financeira ou com um serviço móvel de dinheiro</t>
  </si>
  <si>
    <t>8.a.1 Compromissos e desembolsos no âmbito da Iniciativa de Ajuda ao Comércio</t>
  </si>
  <si>
    <t>8.b.1 Existência de uma estratégia nacional desenvolvida e operacionalizada para o emprego dos jovens, como estratégia distinta ou como parte de uma estratégia nacional para o emprego</t>
  </si>
  <si>
    <t>SDG 8 Promote sustained, inclusive and sustainable economic growth, full and productive employment and decent work for all</t>
  </si>
  <si>
    <t>SDG 9 Build resilient infrastructure, promote inclusive and sustainable industrialization and foster innovation</t>
  </si>
  <si>
    <t xml:space="preserve">9.1 Develop quality, reliable, sustainable and resilient infrastructure, including regional and trans-border infrastructure, to support economic development and human well-being, with a focus on affordable and equitable access for all </t>
  </si>
  <si>
    <t>9.2 Promote inclusive and sustainable industrialization and, by 2030, significantly raise industry’s share of employment and gross domestic product, in line with national circumstances, and double its share in least developed countries</t>
  </si>
  <si>
    <t xml:space="preserve">9.3 Increase the access of small-scale industrial and other enterprises, in particular in developing countries, to financial services, including affordable credit, and their integration into value chains and markets </t>
  </si>
  <si>
    <t xml:space="preserve">9.4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 </t>
  </si>
  <si>
    <t xml:space="preserve">9.5 Enhance scientific research, upgrade the technological capabilities of industrial sectors in all countries, in particular developing countries, including, by 2030, encouraging innovation and substantially increasing the number of research and development workers per 1 million people and public and private research and development spending </t>
  </si>
  <si>
    <t xml:space="preserve">9.a Facilitate sustainable and resilient infrastructure development in developing countries through enhanced financial, technological and technical support to African countries, least developed countries, landlocked developing countries and small island developing States </t>
  </si>
  <si>
    <t xml:space="preserve">9.b Support domestic technology development, research and innovation in developing countries, including by ensuring a conducive policy environment for, inter alia, industrial diversification and value addition to commodities </t>
  </si>
  <si>
    <t>9.c Significantly increase access to information and communications technology and strive to provide universal and affordable access to the Internet in least developed countries by 2020</t>
  </si>
  <si>
    <t xml:space="preserve">9.c.1 Proportion of population covered by a mobile network, by technology </t>
  </si>
  <si>
    <t xml:space="preserve">9.b.1 Proportion of medium and high-tech industry value added in total value added </t>
  </si>
  <si>
    <t xml:space="preserve">9.a.1 Total official international support (official development assistance plus other official flows) to infrastructure </t>
  </si>
  <si>
    <t>9.5.1 Research and development expenditure as a proportion of GDP</t>
  </si>
  <si>
    <t>9.5.2 Researchers (in full-time equivalent) per million inhabitants</t>
  </si>
  <si>
    <t xml:space="preserve">9.1.1 Proportion of the rural population who live within 2 km of an all-season road </t>
  </si>
  <si>
    <t xml:space="preserve">9.1.2 Passenger and freight volumes, by mode of transport </t>
  </si>
  <si>
    <t xml:space="preserve">9.2.1 Manufacturing value added as a proportion of GDP and per capita </t>
  </si>
  <si>
    <t xml:space="preserve">9.2.2 Manufacturing employment as a proportion of total employment </t>
  </si>
  <si>
    <t xml:space="preserve">9.3.1 Proportion of small-scale industries in total industry value added </t>
  </si>
  <si>
    <t xml:space="preserve">9.3.2 Proportion of small-scale industries with a loan or line of credit </t>
  </si>
  <si>
    <t>9.1.1 Proporção de população residente em áreas rurais que vive num raio de 2 km de acesso a uma estrada transitável em todas as estações do ano</t>
  </si>
  <si>
    <t>9.2.2 Emprego da indústria transformadora em percentagem do emprego total</t>
  </si>
  <si>
    <r>
      <t xml:space="preserve">9.2.1 Valor acrescentado da indústria transformadora em percentagem do PIB e </t>
    </r>
    <r>
      <rPr>
        <i/>
        <sz val="10"/>
        <rFont val="Arial"/>
        <family val="2"/>
      </rPr>
      <t>per capita</t>
    </r>
  </si>
  <si>
    <r>
      <t>9.4.1 Emissão de CO</t>
    </r>
    <r>
      <rPr>
        <vertAlign val="subscript"/>
        <sz val="10"/>
        <rFont val="Arial"/>
        <family val="2"/>
      </rPr>
      <t>2</t>
    </r>
    <r>
      <rPr>
        <sz val="10"/>
        <rFont val="Arial"/>
        <family val="2"/>
      </rPr>
      <t xml:space="preserve"> por unidade de valor acrescentado</t>
    </r>
  </si>
  <si>
    <t>9.5.1 Despesas de investigação e desenvolvimento em percentagem do PIB</t>
  </si>
  <si>
    <t>9.5.2 Investigadores (em Equivalente a Tempo Completo) por milhão de habitantes</t>
  </si>
  <si>
    <t>9.a.1 Total de apoio internacional oficial (ajuda pública ao desenvolvimento e outros fluxos oficiais) à infraestrutura</t>
  </si>
  <si>
    <t>9.b.1 Peso do valor acrescentado das indústrias de média e alta tecnologia no valor acrescentado total</t>
  </si>
  <si>
    <t>9.c.1 Proporção da população coberta por rede móvel, por tipo de tecnologia</t>
  </si>
  <si>
    <t>13.a.1 Montante mobilizado de dólares dos Estados Unidos por ano, entre 2020 e 2025, para o compromisso de $100 mil milhões</t>
  </si>
  <si>
    <t>13.3.2 Número de países que comunicaram o fortalecimento da capacitação institucional, sistémica e individual para implementar ações de adaptação, mitigação e transferência de tecnologia e desenvolvimento</t>
  </si>
  <si>
    <t>13.1.1 Número de pessoas falecidas, pessoas desaparecidas e pessoas diretamente afetadas devido a desastres por 100 mil habitantes</t>
  </si>
  <si>
    <t>13.1.2 Número de países que adotaram e implementaram estratégias nacionais de redução de risco de desastres em linha com o Quadro de Sendai para a Redução de Risco de Desastres 2015-2030</t>
  </si>
  <si>
    <t xml:space="preserve">13.1.3 Proporção de governos locais que adotam e implementam estratégias locais de redução de risco de desastres em linha com as estratégias nacionais de redução de risco de desastres </t>
  </si>
  <si>
    <t>13.2.1 Número de países que comunicaram o estabelecimento ou a operacionalização de uma política/estratégia/plano integrado que aumente a sua capacidade de adaptação aos impactos adversos das mudanças climáticas e promova a resiliência climática e o desenvolvimento de emissões de gases de efeito estufa baixas de maneira que não ameacem a produção alimentar (incluindo um plano nacional de adaptação, uma contribuição determinada a nível nacional, uma comunicação nacional, um relatório de actualização bienal ou outro)</t>
  </si>
  <si>
    <t>13.b.1 Número de países menos desenvolvidos e pequenos Estados insulares em desenvolvimento que recebem apoio especializado, e montante de apoios, incluindo financiamento, tecnologia e capacitação, para mecanismos de aumento de capacidade para planeamento e gestão eficazes das mudanças climáticas, incluindo as mulheres, os jovens e as comunidades locais e marginalizadas</t>
  </si>
  <si>
    <t xml:space="preserve">13.1 Strengthen resilience and adaptive capacity to climate-related hazards and natural disasters in all countries </t>
  </si>
  <si>
    <t xml:space="preserve">13.2 Integrate climate change measures into national policies, strategies and planning </t>
  </si>
  <si>
    <t xml:space="preserve">13.3 Improve education, awareness-raising and human and institutional capacity on climate change mitigation, adaptation, impact reduction and early warning </t>
  </si>
  <si>
    <t xml:space="preserve">13.a Implement the commitment undertaken by developed-country parties to the United Nations Framework Convention on Climate Change to a goal of mobilizing jointly $100 billion annually by 2020 from all sources to address the needs of developing countries in the context of meaningful mitigation actions and transparency on implementation and fully operationalize the Green Climate Fund through its capitalization as soon as possible </t>
  </si>
  <si>
    <t xml:space="preserve">13.1.1 Number of deaths, missing persons and directly affected persons attributed to disasters per 100,000 population </t>
  </si>
  <si>
    <t xml:space="preserve">13.1.2 Number of countries that adopt and implement national disaster risk reduction strategies in line with the Sendai Framework fpr Disaster Risk Reduction 2015-2030 </t>
  </si>
  <si>
    <t xml:space="preserve">13.1.3 Proportion of local governments that adopt and implement local disaster risk reduction strategies in line with national disaster risk reduction strategies </t>
  </si>
  <si>
    <t xml:space="preserve">13.2.1 Number of countries that have communicated the establishment or operationalization of an integrated policy/strategy/plan which increases their ability to adapt to the adverse impacts of climate change, and foster climate resilience and low greenhouse gas emissions development in a manner that does not threaten food production (including a national adaptation plan, nationally determined contribution, national communication, biennial update report or other) </t>
  </si>
  <si>
    <t xml:space="preserve">13.3.1 Number of countries that have integrated mitigation, adaptation, impact reduction and early warning into primary, secondary and tertiary curricula </t>
  </si>
  <si>
    <t xml:space="preserve">13.3.2 Number of countries that have communicated the strengthening of institutional, systemic and individual capacity-building to implement adaptation, mitigation and technology transfer, and development actions </t>
  </si>
  <si>
    <t xml:space="preserve">13.a.1 Mobilized amount of United States dollars per year between 2020 and 2025 accountable towards the $100 billion commitment </t>
  </si>
  <si>
    <t xml:space="preserve">13.b.1 Number of least developed countries and small island developing States that are receiving specialized support, and amount of support, including finance, technology and capacity-building, for mechanisms for raising capacities for effective climate change-related planning and management, including focusing on women, youth and local and marginalized communities </t>
  </si>
  <si>
    <t>SDG 13 Take urgent action to combat climate change and its impacts</t>
  </si>
  <si>
    <t>SDG 10 Reduce inequality within and among countries</t>
  </si>
  <si>
    <t>10.1.1 Growth rates of household expenditure or income per capita among the bottom 40 per cent of the population and the total population</t>
  </si>
  <si>
    <t xml:space="preserve">10.1 By 2030, progressively achieve and sustain income growth of the bottom 40 per cent of the population at a rate higher than the national average </t>
  </si>
  <si>
    <t>10.2.1 Proporção de pessoas que vivem em agregados familiares com um rendimento inferior a 50% do rendimento mediano, por sexo, grupo etário e tipo de limitação</t>
  </si>
  <si>
    <t xml:space="preserve">10.2.1 Proportion of people living below 50 per cent of median income, by sex, age and persons with disabilities </t>
  </si>
  <si>
    <t xml:space="preserve">10.2 By 2030, empower and promote the social, economic and political inclusion of all, irrespective of age, sex, disability, ethnicity, origin, religion or economic or other status </t>
  </si>
  <si>
    <t>10.3.1 Proporção da população que reportou ter-se sentido pessoalmente discriminada ou assediada nos últimos 12 meses por motivos de discriminação proibidos no âmbito da legislação internacional dos direitos humanos</t>
  </si>
  <si>
    <t xml:space="preserve">10.3.1 Proportion of population reporting having personally felt discriminated against or harassed in the previous 12 months on the basis of a ground of discrimination prohibited under international human rights law </t>
  </si>
  <si>
    <t xml:space="preserve">10.3 Ensure equal opportunity and reduce inequalities of outcome, including by eliminating discriminatory laws, policies and practices and promoting appropriate legislation, policies and action in this regard </t>
  </si>
  <si>
    <t>10.4.1 Proporção do trabalho no PIB, incluindo as remunerações e as transferências de protecção social</t>
  </si>
  <si>
    <t>10.4.1 Labour share of GDP, comprising wages and social protection transfers</t>
  </si>
  <si>
    <t xml:space="preserve">10.4 Adopt policies, especially fiscal, wage and social protection policies, and progressively achieve greater equality </t>
  </si>
  <si>
    <t>10.5.1 Indicadores de Solidez Financeira</t>
  </si>
  <si>
    <t>10.5.1 Financial Soundness Indicators</t>
  </si>
  <si>
    <t xml:space="preserve">10.5 Improve the regulation and monitoring of global financial markets and institutions and strengthen the implementation of such regulations </t>
  </si>
  <si>
    <t>10.6.1 Proporção de membros e direito de voto dos países em desenvolvimento em organizações internacionais</t>
  </si>
  <si>
    <t>10.6.1 Proportion of members and voting rights of developing countries in international organizations</t>
  </si>
  <si>
    <t xml:space="preserve">10.6 Ensure enhanced representation and voice for developing countries in decision-making in global international economic and financial institutions in order to deliver more effective, credible, accountable and legitimate institutions </t>
  </si>
  <si>
    <t xml:space="preserve">10.7 Facilitate orderly, safe, regular and responsible migration and mobility of people, including through the implementation of planned and well-managed migration policies </t>
  </si>
  <si>
    <t>10.a.1 Proporção de posições pautais aplicadas às importações provenientes dos países menos desenvolvidos e dos países em desenvolvimento com taxa zero</t>
  </si>
  <si>
    <t>10.a.1 Proportion of tariff lines applied to imports from least developed countries and developing countries with zero-tariff</t>
  </si>
  <si>
    <t xml:space="preserve">10.a Implement the principle of special and differential treatment for developing countries, in particular least developed countries, in accordance with World Trade Organization agreements </t>
  </si>
  <si>
    <t>10.b.1 Total de fluxos de recursos para o desenvolvimento, por beneficiário e país doador, e tipo de fluxo (ex. ajuda pública ao desenvolvimento, investimento direto estrangeiro e outros fluxos)</t>
  </si>
  <si>
    <t>10.b.1 Total resource flows for development, by recipient and donor countries and type of flow (e.g. official development assistance, foreign direct investment and other flows)</t>
  </si>
  <si>
    <t xml:space="preserve">10.b Encourage official development assistance and financial flows, including foreign direct investment, to States where the need is greatest, in particular least developed countries, African countries, small island developing States and landlocked developing countries, in accordance with their national plans and programmes </t>
  </si>
  <si>
    <t>10.c.1 Custos das remessas em proporção do valor remitido</t>
  </si>
  <si>
    <t>10.c.1 Remittance costs as a proportion of the amount remitted</t>
  </si>
  <si>
    <t xml:space="preserve">10.c By 2030, reduce to less than 3 per cent the transaction costs of migrant remittances and eliminate remittance corridors with costs higher than 5 per cent </t>
  </si>
  <si>
    <t>SDG 11 Make cities and human settlements inclusive, safe, resilient and sustainable</t>
  </si>
  <si>
    <t>11.1.1 Proporção de população residente em áreas urbanas que vive em alojamentos não clássicos ou em alojamentos com falta de condições de habitação</t>
  </si>
  <si>
    <t>11.1.1 Proportion of urban population living in slums, informal settlements or inadequate housing</t>
  </si>
  <si>
    <t xml:space="preserve">11.1 By 2030, ensure access for all to adequate, safe and affordable housing and basic services and upgrade slums </t>
  </si>
  <si>
    <t>11.2.1 Proporção de população residente com acesso adequado a tansportes públicos, por sexo, idade e população com deficiência</t>
  </si>
  <si>
    <t>11.2.1  Proportion of population that has convenient access to public transport, by sex, age and persons with disabilities</t>
  </si>
  <si>
    <t xml:space="preserve">11.2 By 2030, provide access to safe, affordable, accessible and sustainable transport systems for all, improving road safety, notably by expanding public transport, with special attention to the needs of those in vulnerable situations, women, children, persons with disabilities and older persons </t>
  </si>
  <si>
    <t>11.3.1 Rácio entre a taxa de consumo do solo e a taxa de crescimento da população</t>
  </si>
  <si>
    <t>11.3.1  Ratio of land consumption rate to population growth rate</t>
  </si>
  <si>
    <t xml:space="preserve">11.3 By 2030, enhance inclusive and sustainable urbanization and capacity for participatory, integrated and sustainable human settlement planning and management in all countries </t>
  </si>
  <si>
    <t>11.3.2 Proporção de cidades com uma estrutura de participação direta da sociedade civil no planeamento e gestão urbana que opera de forma regular e democrática</t>
  </si>
  <si>
    <t>11.3.2 Proportion of cities with a direct participation structure of civil society in urban planning and management that operate regularly and democratically</t>
  </si>
  <si>
    <t>11.4.1 Total expenditure (public and private) per capita spent on the preservation, protection and conservation of all cultural and natural heritage, by type of heritage (cultural, natural, mixed and World Heritage Centre designation), level of government (national, regional and local/municipal), type of expenditure (operating expenditure/investment) and type of private funding (donations in kind, private non-profit sector and sponsorship)</t>
  </si>
  <si>
    <t xml:space="preserve">11.4 Strengthen efforts to protect and safeguard the world’s cultural and natural heritage </t>
  </si>
  <si>
    <t>11.5.1 Número de pessoas falecidas, pessoas desaparecidas e pessoas diretamente afetadas devido a desastres por 100 mil habitantes</t>
  </si>
  <si>
    <t xml:space="preserve">11.5.1 Number of deaths, missing persons and directtly affected persons attributed to disasters per 100,000 population </t>
  </si>
  <si>
    <t xml:space="preserve">11.5 By 2030, significantly reduce the number of deaths and the number of people affected and substantially decrease the direct economic losses relative to global gross domestic product caused by disasters, including water-related disasters, with a focus on protecting the poor and people in vulnerable situations </t>
  </si>
  <si>
    <t>11.5.2 Perdas económicas diretas em relação ao PIB, incluindo danos causados ​​por desastres em infraestruturas críticas e na interrupção de serviços básicos</t>
  </si>
  <si>
    <t>11.5.2 Direct economic loss in relation to global GDP, damage to critical infrastructure and number of disruption to basic services, attributed to disasters</t>
  </si>
  <si>
    <t>11.6.1 Proporção de resíduos sólidos urbanos regularmente coletados e com descarga final adequada no total de resíduos sólidos urbanos gerados, por cidades</t>
  </si>
  <si>
    <t>11.6.1 Proportion of urban solid waste regularly collected and with adequate final discharge out of total urban solid waste generated, by cities</t>
  </si>
  <si>
    <t xml:space="preserve">11.6 By 2030, reduce the adverse per capita environmental impact of cities, including by paying special attention to air quality and municipal and other waste management </t>
  </si>
  <si>
    <t>11.6.2 Nível médio anual de partículas inaláveis (ex: com diâmetro inferior a 2,5 µm e 10 µm) nas cidades (população ponderada)</t>
  </si>
  <si>
    <t xml:space="preserve">11.7.1 Proporção de espaço aberto para uso público nas cidades para o total da população, por sexo, idade e população com deficiência  </t>
  </si>
  <si>
    <t>11.7.1  Average share of the built-up area of cities that is open space for public use for all, by sex, age and persons with disabilities</t>
  </si>
  <si>
    <t xml:space="preserve">11.7 By 2030, provide universal access to safe, inclusive and accessible, green and public spaces, in particular for women and children, older persons and persons with disabilities </t>
  </si>
  <si>
    <t>11.7.2 Proporção da população vítima de assédio físico ou sexual, por sexo, grupo etário, incapacidade e local da ocorrência, nos últimos 12 meses</t>
  </si>
  <si>
    <t>11.7.2 Proportion of persons victim of physical or sexual harassment, by sex, age, disability status and place of occurrence, in the previous 12 months</t>
  </si>
  <si>
    <t>11.a.1 Proporção de população residente em cidades que implementam planos de desenvolvimento urbano e regional que incluem projeções de população e avaliação de recursos, por dimensão da cidade</t>
  </si>
  <si>
    <t>11.a.1  Proportion of population living in cities that implement urban and regional development plans integrating population projections and resource needs, by size of city</t>
  </si>
  <si>
    <t xml:space="preserve">11.a Support positive economic, social and environmental links between urban, peri-urban and rural areas by strengthening national and regional development planning </t>
  </si>
  <si>
    <t>11.b.1 Número de países que adotaram e implementaram estratégias nacionais de redução de risco de desastres em linha com o Quadro de Sendai para a Redução de Risco de Desastres 2015-2030</t>
  </si>
  <si>
    <t xml:space="preserve">11.b.1 Number of countries that adopt and implement national disaster risk reduction strategies in line with the Sendai Framework for Disaster Risk Reduction 2015-2030 </t>
  </si>
  <si>
    <t xml:space="preserve">11.b By 2020, substantially increase the number of cities and human settlements adopting and implementing integrated policies and plans towards inclusion, resource efficiency, mitigation and adaptation to climate change, resilience to disasters, and develop and implement, in line with the Sendai Framework for Disaster Risk Reduction 2015-2030, holistic disaster risk management at all levels </t>
  </si>
  <si>
    <t xml:space="preserve">11.b.2 Proporção de governos locais que adotaram e implementaram estratégias locais de redução de risco de desastres em linha com as estratégias nacionais de redução de risco de desastres </t>
  </si>
  <si>
    <t xml:space="preserve">11.b.2 Proportion of local governments that adopt and implement local disaster risk reduction strategies in line with national disaster risk reduction strategies </t>
  </si>
  <si>
    <t>11.c.1  Proporção do apoio financeiro aos países menos desenvolvidos destinado à construção e modernização de edifícios sustentáveis, resistentes e eficientes em termos de recursos, utilizando materiais locais</t>
  </si>
  <si>
    <t>11.c.1  Proportion of financial support to the least developed countries that is allocated to the construction and retrofitting of sustainable, resilient and resource-efficient buildings utilizing local materials</t>
  </si>
  <si>
    <t xml:space="preserve">11.c Support least developed countries, including through financial and technical assistance, in building sustainable and resilient buildings utilizing local materials </t>
  </si>
  <si>
    <t>SDG 12 Ensure sustainable consumption and production patterns</t>
  </si>
  <si>
    <t>12.1.1  Número de países que incorporam o consumo e a produção sustentáveis em planos de acção nacionais ou como uma prioridade ou uma meta nas políticas nacionais</t>
  </si>
  <si>
    <t>12.1.1  Number of countries with sustainable consumption and production (SCP) national action plans or SCP mainstreamed as a priority or a target into national policies</t>
  </si>
  <si>
    <t>12.1 Implement the 10-year Framework of Programmes on Sustainable Consumption and Production Patterns, all countries taking action, with developed countries taking the lead, taking into account the development and capabilities of developing countries</t>
  </si>
  <si>
    <t xml:space="preserve">12.2 By 2030, achieve the sustainable management and efficient use of natural resources </t>
  </si>
  <si>
    <t xml:space="preserve">12.3 By 2030, halve per capita global food waste at the retail and consumer levels and reduce food losses along production and supply chains, including post-harvest losses </t>
  </si>
  <si>
    <t>12.4.1 Número de parceiros em acordos multilaterais internacionais  sobre resíduos perigosos e outros produtos químicos, no domínio do ambiente, que cumpram os seus compromissos e obrigações na transmissão de informações, conforme exigido por cada acordo relevante</t>
  </si>
  <si>
    <t>12.4.1 Number of parties to international multilateral environmental agreements on hazardous waste, and other chemicals that meet their commitments and obligations in transmitting information as required by each relevant agreement</t>
  </si>
  <si>
    <t>12.4 Até 2020, alcançar a gestão ambientalmente correta dos produtos químicos e de todos os resíduos, ao longo de todo o seu ciclo de vida, de acordo com os quadros internacionais acordados, e reduzir significativamente a sua libertação para o ar, água e solo, de modo a minimizar os seus impactos negativos sobre a saúde humana e o meio ambiente</t>
  </si>
  <si>
    <t>12.4.2 Hazardous waste generated per capita and proportion of hazardous waste treated, by type of treatment</t>
  </si>
  <si>
    <t>12.5.1 Taxa de reciclagem nacional, toneladas de material reciclado</t>
  </si>
  <si>
    <t>12.5.1 National recycling rate, tons of material recycled</t>
  </si>
  <si>
    <t xml:space="preserve">12.5 By 2030, substantially reduce waste generation through prevention, reduction, recycling and reuse </t>
  </si>
  <si>
    <t xml:space="preserve">12.6.1 Número de empresas que publicam relatórios de sustentabilidade </t>
  </si>
  <si>
    <t>12.6.1 Number of companies publishing sustainability reports</t>
  </si>
  <si>
    <t xml:space="preserve">12.6 Encourage companies, especially large and transnational companies, to adopt sustainable practices and to integrate sustainability information into their reporting cycle </t>
  </si>
  <si>
    <t>12.7.1  Número de países que implementam políticas de contratação pública e planos de ação sustentáveis</t>
  </si>
  <si>
    <t>12.7.1  Number of countries implementing sustainable public procurement policies and action plans</t>
  </si>
  <si>
    <t xml:space="preserve">12.7 Promote public procurement practices that are sustainable, in accordance with national policies and priorities </t>
  </si>
  <si>
    <t>12.8.1 Grau com que a (i) educação para a cidadania global e a (ii) educação para o desenvolvimento sustentável, incluindo a igualdade de género e os direitos humanos, são disseminados a todos os níveis em: (a) políticas educativas nacionais, (b) programas educativos, (c) formação de professores e (d) avaliação de estudantes</t>
  </si>
  <si>
    <t>12.8.1 Extent to which (i) global citizenship education and (ii) education for sustainable development (including climate change education) are mainstreamed in (a) national education policies; (b) curricula; (c) teacher education; and (d) student assessment</t>
  </si>
  <si>
    <t xml:space="preserve">12.8 By 2030, ensure that people everywhere have the relevant information and awareness for sustainable development and lifestyles in harmony with nature </t>
  </si>
  <si>
    <t xml:space="preserve">12.a.1  Quantidade de apoio concedido a países em desenvolvimento para a investigação e desenvolvimento sobre consumo e produção sustentáveis e tecnologias ambientalmente seguras e racionais. </t>
  </si>
  <si>
    <t>12.a.1  Amount of support to developing countries on research and development for sustainable consumption and production and environmentally sound technologies</t>
  </si>
  <si>
    <t xml:space="preserve">12.a Support developing countries to strengthen their scientific and technological capacity to move towards more sustainable patterns of consumption and production </t>
  </si>
  <si>
    <t>12.b.1 Número de estratégias ou políticas e planos de ação implementados em turismo sustentável com ferramentas de monitorização e avaliação acordadas</t>
  </si>
  <si>
    <t>12.b.1 Number of sustainable tourism strategies or policies and implemented action plans with agreed monitoring and evaluation tools</t>
  </si>
  <si>
    <t xml:space="preserve">12.b Develop and implement tools to monitor sustainable development impacts for sustainable tourism that creates jobs and promotes local culture and products </t>
  </si>
  <si>
    <t>12.c.1  Montante de subsídios aos combustíveis fósseis por unidade do PIB (produção e consumo) e em percentagem do total da despesa nacional em combustíveis fósseis</t>
  </si>
  <si>
    <t>12.c.1  Amount of fossil-fuel subsidies per unit of GDP (production and consumption) and as a proportion of total national expenditure on fossil fuels</t>
  </si>
  <si>
    <t xml:space="preserve">12.c Rationalize inefficient fossil-fuel subsidies that encourage wasteful consumption by removing market distortions, in accordance with national circumstances, including by restructuring taxation and phasing out those harmful subsidies, where they exist, to reflect their environmental impacts, taking fully into account the specific needs and conditions of developing countries and minimizing the possible adverse impacts on their development in a manner that protects the poor and the affected communities </t>
  </si>
  <si>
    <t>SDG 14 Conserve and sustainably use the oceans, seas and marine resources for sustainable development</t>
  </si>
  <si>
    <t>14.1.1  Index of coastal eutrophication and floating plastic debris density</t>
  </si>
  <si>
    <t xml:space="preserve">14.1 By 2025, prevent and significantly reduce marine pollution of all kinds, in particular from land-based activities, including marine debris and nutrient pollution </t>
  </si>
  <si>
    <t>14.2.1 Percentagem da Zona Económica Exclusiva nacional gerida através de abordagens ecossistémicas</t>
  </si>
  <si>
    <t>14.2.1  Proportion of national exclusive economic zones managed using ecosystem-based approaches</t>
  </si>
  <si>
    <t xml:space="preserve">14.2 By 2020, sustainably manage and protect marine and coastal ecosystems to avoid significant adverse impacts, including by strengthening their resilience, and take action for their restoration in order to achieve healthy and productive oceans </t>
  </si>
  <si>
    <t>14.3.1  Acidificação do oceano (pH médio) medida num conjunto representativo de estações de amostragem</t>
  </si>
  <si>
    <t>14.3.1  Average marine acidity (pH) measured at agreed suite of representative sampling stations</t>
  </si>
  <si>
    <t xml:space="preserve">14.3 Minimize and address the impacts of ocean acidification, including through enhanced scientific cooperation at all levels </t>
  </si>
  <si>
    <t xml:space="preserve">14.4.1 Proportion of fish stocks within biologically sustainable levels </t>
  </si>
  <si>
    <t xml:space="preserve">14.4 By 2020, effectively regulate harvesting and end overfishing, illegal, unreported and unregulated fishing and destructive fishing practices and implement science-based management plans, in order to restore fish stocks in the shortest time feasible, at least to levels that can produce maximum sustainable yield as determined by their biological characteristics </t>
  </si>
  <si>
    <t>14.5.1 Cobertura de áreas marinhas protegidas relativamente às áreas marinhas</t>
  </si>
  <si>
    <t xml:space="preserve">14.5 By 2020, conserve at least 10 per cent of coastal and marine areas, consistent with national and international law and based on the best available scientific information </t>
  </si>
  <si>
    <t xml:space="preserve">14.6 By 2020, prohibit certain forms of fisheries subsidies which contribute to overcapacity and overfishing, eliminate subsidies that contribute to illegal, unreported and unregulated fishing and refrain from introducing new such subsidies, recognizing that appropriate and effective special and differential treatment for developing and least developed countries should be an integral part of the World Trade Organization fisheries subsidies negotiation </t>
  </si>
  <si>
    <t>14.7.1  Percentagem do PIB atribuída à pesca sustentável nos pequenos Estados insulares em desenvolvimento, nos países menos desenvolvidos e em todos os países</t>
  </si>
  <si>
    <t>14.7.1 Sustainable fisheries as a proportion of GDP in small island developing States, least developed countries and all countries</t>
  </si>
  <si>
    <t xml:space="preserve">14.7 By 2030, increase the economic benefits to Small Island developing States and least developed countries from the sustainable use of marine resources, including through sustainable management of fisheries, aquaculture and tourism </t>
  </si>
  <si>
    <t>14.a.1  Percentagem do orçamento total para a investigação atribuída à área da tecnologia marinha</t>
  </si>
  <si>
    <t>14.a.1  Proportion of total research budget allocated to research in the field of marine technology</t>
  </si>
  <si>
    <t xml:space="preserve">14.a Increase scientific knowledge, develop research capacity and transfer marine technology, taking into account the Intergovernmental Oceanographic Commission Criteria and Guidelines on the Transfer of Marine Technology, in order to improve ocean health and to enhance the contribution of marine biodiversity to the development of developing countries, in particular small island developing States and least developed countries </t>
  </si>
  <si>
    <t xml:space="preserve">14.b Provide access for small-scale artisanal fishers to marine resources and markets </t>
  </si>
  <si>
    <t>14.c.1 Número de países que fizeram progressos na ratificação, aceitação e implementação, através de enquadramentos legais, de políticas e institucionais, de instrumentos relacionados com o oceano que implementam o direito internacional, tal como refletido na Convenção das Nações Unidas sobre o Direito do Mar, para a conservação e utilização sustentável dos oceanos e dos seus recursos</t>
  </si>
  <si>
    <t>14.c.1 Number of countries making progress in ratifying, accepting and implementing through legal, policy and institutional frameworks, ocean-related instruments that implement international law, as reflected in the United Nation Convention on the Law of the Sea, for the conservation and sustainable use of the oceans and their resources</t>
  </si>
  <si>
    <t xml:space="preserve">14.c Enhance the conservation and sustainable use of oceans and their resources by implementing international law as reflected in United Nations Convention on the Law of the Sea, which provides the legal framework for the conservation and sustainable use of oceans and their resources, as recalled in paragraph 158 of "The future we want" </t>
  </si>
  <si>
    <t>SDG 15 Protect, restore and promote sustainable use of terrestrial ecosystems, sustainably manage forests, combat desertification, and halt and reverse land degradation and halt biodiversity loss</t>
  </si>
  <si>
    <t>15.1.1 Proporção do território que é área florestal</t>
  </si>
  <si>
    <t>15.1.1 Forest area as a proportion of total land area</t>
  </si>
  <si>
    <t xml:space="preserve">15.1 By 2020, ensure the conservation, restoration and sustainable use of terrestrial and inland freshwater ecosystems and their services, in particular forests, wetlands, mountains and drylands, in line with obligations under international agreements </t>
  </si>
  <si>
    <t>15.1.2 Proporção de sítios importantes para a biodiversidade terrestre e de água doce cobertos por áreas protegidas, por tipo de ecossistema</t>
  </si>
  <si>
    <t xml:space="preserve">15.1.2 Proportion of important sites for terrestrial and freshwater biodiversity that are covered by protected areas, by ecosystem type </t>
  </si>
  <si>
    <t xml:space="preserve">15.2.1 Progressos para a gestão florestal sustentável </t>
  </si>
  <si>
    <t>15.2.1 Progress towards sustainable forest management</t>
  </si>
  <si>
    <t xml:space="preserve">15.2 By 2020, promote the implementation of sustainable management of all types of forests, halt deforestation, restore degraded forests and substantially increase afforestation and reforestation globally </t>
  </si>
  <si>
    <t>15.3.1 Proporção do território com solos degradados</t>
  </si>
  <si>
    <t>15.3.1  Proportion of land that is degraded over total land area</t>
  </si>
  <si>
    <t xml:space="preserve">15.3 By 2030, combat desertification, restore degraded land and soil, including land affected by desertification, drought and floods, and strive to achieve a land degradation-neutral world </t>
  </si>
  <si>
    <t>15.4.1  Sítios importantes para a biodiversidade de montanha cobertos por áreas protegidas</t>
  </si>
  <si>
    <t>15.4.1 Coverage by protected areas of important sites for mountain biodiversity</t>
  </si>
  <si>
    <t xml:space="preserve">15.4 By 2030, ensure the conservation of mountain ecosystems, including their biodiversity, in order to enhance their capacity to provide benefits that are essential for sustainable development </t>
  </si>
  <si>
    <t xml:space="preserve">15.4.2 Índice do coberto vegetal nas regiões de montanha </t>
  </si>
  <si>
    <t>15.4.2  Mountain Green Cover Index</t>
  </si>
  <si>
    <t>15.5.1 Índice das listas vermelhas</t>
  </si>
  <si>
    <t xml:space="preserve">15.5.1 Red List Index </t>
  </si>
  <si>
    <t xml:space="preserve">15.5 Take urgent and significant action to reduce the degradation of natural habitats, halt the loss of biodiversity and, by 2020, protect and prevent the extinction of threatened species </t>
  </si>
  <si>
    <t>15.6.1 Número de países que adotaram quadros legislativos, administrativos e políticos para assegurar a partilha justa e equitativa de benefícios</t>
  </si>
  <si>
    <t>15.6.1 Number of countries that have adopted legislative, administrative and policy frameworks to ensure fair and equitable sharing of benefits</t>
  </si>
  <si>
    <t xml:space="preserve">15.6 Promote fair and equitable sharing of the benefits arising from the utilization of genetic resources and promote appropriate access to such resources, as internationally agreed </t>
  </si>
  <si>
    <t xml:space="preserve">15.7.1 Proporção de espécimes selvagens comercializados que foi objeto de furtivismo ou traficada ilicitamente </t>
  </si>
  <si>
    <t xml:space="preserve">15.7.1 Proportion of traded wildlife that was poached or illicitly trafficked </t>
  </si>
  <si>
    <t xml:space="preserve">15.7 Take urgent action to end poaching and trafficking of protected species of flora and fauna and address both demand and supply of illegal wildlife products </t>
  </si>
  <si>
    <t>15.8.1 Proporção de países que adotaram legislação nacional relevante e afetaram recursos adequados para a prevenção ou o controle de espécies exóticas invasoras</t>
  </si>
  <si>
    <t>15.8.1 Proportion of countries adopting relevant national legislation and adequately resourcing the prevention or control of invasive alien species</t>
  </si>
  <si>
    <t xml:space="preserve">15.8 By 2020, introduce measures to prevent the introduction and significantly reduce the impact of invasive alien species on land and water ecosystems and control or eradicate the priority species </t>
  </si>
  <si>
    <t>15.9.1 Progressos em direção às metas nacionais estabelecidas de acordo com a Meta 2 de Aichi sobre biodiversidade do Plano Estratégico para a Biodiversidade 2011-2020</t>
  </si>
  <si>
    <t>15.9.1  Progress towards national targets established in accordance with Aichi Biodiversity Target 2 of the Strategic Plan for Biodiversity 2011-2020</t>
  </si>
  <si>
    <t xml:space="preserve">15.9 By 2020, integrate ecosystem and biodiversity values into national and local planning, development processes, poverty reduction strategies and accounts </t>
  </si>
  <si>
    <t>15.a.1 Ajuda pública ao desenvolvimento e despesa pública na conservação e utilização sustentável da biodiversidade e dos ecossistemas</t>
  </si>
  <si>
    <t>15.a.1 Official development assistance and public expenditure on conservation and sustainable use of biodiversity and ecosystems</t>
  </si>
  <si>
    <t xml:space="preserve">15.a Mobilize and significantly increase financial resources from all sources to conserve and sustainably use biodiversity and ecosystems </t>
  </si>
  <si>
    <t>15.b.1 Ajuda pública ao desenvolvimento e despesa pública na conservação e utilização sustentável da biodiversidade e dos ecossistemas</t>
  </si>
  <si>
    <t>15.b.1 Official development assistance and public expenditure on conservation and sustainable use of biodiversity and ecosystems</t>
  </si>
  <si>
    <t xml:space="preserve">15.b Mobilize significant resources from all sources and at all levels to finance sustainable forest management and provide adequate incentives to developing countries to advance such management, including for conservation and reforestation </t>
  </si>
  <si>
    <t xml:space="preserve">15.c.1 Proporção de espécimes selvagens comercializados que foi objeto de furtivismo ou traficada ilicitamente </t>
  </si>
  <si>
    <t>15.c.1  Proportion of traded wildlife that was poached or illicitly trafficked</t>
  </si>
  <si>
    <t xml:space="preserve">15.c Enhance global support for efforts to combat poaching and trafficking of protected species, including by increasing the capacity of local communities to pursue sustainable livelihood opportunities </t>
  </si>
  <si>
    <t>SDG 16 Promote peaceful and inclusive societies for sustainable development, provide access to justice for all and build effective, accountable and inclusive institutions at all levels</t>
  </si>
  <si>
    <t>16.1.1 Número de vítimas de homicídio voluntário, por 100 000 habitantes, por sexo e grupo etário</t>
  </si>
  <si>
    <t>16.1.1 Number of victims of intentional homicide per 100,000 population, by sex and age</t>
  </si>
  <si>
    <t xml:space="preserve">16.1 Significantly reduce all forms of violence and related death rates everywhere </t>
  </si>
  <si>
    <t>16.1.2 Conflict-related deaths per 100,000 population, by sex, age and cause</t>
  </si>
  <si>
    <t xml:space="preserve">16.1.3 Proporção da população objeto de violência física, psicológica ou sexual nos últimos 12 meses </t>
  </si>
  <si>
    <t>16.1.3  Proportion of population subjected to physical, psychological or sexual violence in the previous 12 months</t>
  </si>
  <si>
    <t>16.1.4 Proporção de pessoas que se sentem seguras quando caminham sozinhas na área onde vivem</t>
  </si>
  <si>
    <t>16.1.4 Proportion of people that feel safe walking alone around the area they live</t>
  </si>
  <si>
    <t>16.2.1 Percentagem de crianças com idade entre 1 e 17 anos objeto de castigos físicos e/ou agressão psicológica por parte de cuidadores no último mês</t>
  </si>
  <si>
    <t xml:space="preserve">16.2.1 Percentage of children aged 1-17 years who experienced any physical punishment and/or psychological aggression by caregivers in the past month </t>
  </si>
  <si>
    <t xml:space="preserve">16.2 End abuse, exploitation, trafficking and all forms of violence against and torture of children </t>
  </si>
  <si>
    <t>16.2.2 Número de vítimas de tráfico de seres humanos por 100 000 habitantes, por sexo, grupo etário e forma de exploração</t>
  </si>
  <si>
    <t>16.2.2 Number of victims of human trafficking per 100,000 population, by sex, age and form of exploitation</t>
  </si>
  <si>
    <t>16.2.3 Proporção de mulheres e homens jovens com idade entre 18 e 29 anos objeto de violência sexual à idade de 18 anos</t>
  </si>
  <si>
    <t>16.2.3 Proportion of young women and men aged 18‑29 years who experienced sexual violence by age 18</t>
  </si>
  <si>
    <t>16.3.1 Proporção de vítimas de violência nos últimos 12 meses que reportaram às autoridades competentes ou a outros organismos de resolução de conflitos oficialmente reconhecidos</t>
  </si>
  <si>
    <t>16.3.1  Proportion of victims of violence in the previous 12 months who reported their victimization to competent authorities or other officially recognized conflict resolution mechanisms</t>
  </si>
  <si>
    <t xml:space="preserve">16.3 Promote the rule of law at the national and international levels and ensure equal access to justice for all </t>
  </si>
  <si>
    <t>16.3.2 Proporção de reclusos em prisão preventiva no total de reclusos</t>
  </si>
  <si>
    <t>16.3.2 Unsentenced detainees as proportion of overall prison population</t>
  </si>
  <si>
    <t>16.4.1 Valor total de entradas e saídas de fluxos financeiros ilícitos (em dólares americanos correntes)</t>
  </si>
  <si>
    <t>16.4.1 Total value of inward and outward illicit financial flows (in current United States dollars)</t>
  </si>
  <si>
    <t xml:space="preserve">16.4 By 2030, significantly reduce illicit financial and arms flows, strengthen the recovery and return of stolen assets and combat all forms of organized crime </t>
  </si>
  <si>
    <t>16.4.2 Proporção de armas apreendidas, encontradas ou entregues, cuja origem ou contexto ilícito tenha sido detetado ou estabelecido por uma autoridade competente, em linha com instrumentos internacionais</t>
  </si>
  <si>
    <t>16.4.2 Proportion of seized, found or surrendered arms whose illicit origin or context has been traced or established by a competent authority in line with international instruments</t>
  </si>
  <si>
    <t>16.5.1 Proporção de pessoas que tiveram pelo menos um contacto com um funcionário público e que pagaram um suborno ou a quem foi pedido um suborno por funcionários públicos, nos últimos 12 meses</t>
  </si>
  <si>
    <t>16.5.1 Proportion of persons who had at least one contact with a public official and who paid a bribe to a public official, or were asked for a bribe by those public officials, during the previous 12 months</t>
  </si>
  <si>
    <t xml:space="preserve">16.5 Substantially reduce corruption and bribery in all their forms </t>
  </si>
  <si>
    <t>16.5.2 Proporção de empresas que tiveram pelo menos um contacto com um funcionário público e que pagaram um suborno ou a quem foi pedido um suborno por funcionários públicos, nos últimos 12 meses</t>
  </si>
  <si>
    <t xml:space="preserve">16.5.2 Proportion of businesses that had at least one contact with a public official and that paid a bribe to a public official, or were asked for a bribe by those public officials, during the previous 12 months </t>
  </si>
  <si>
    <t>16.6.1 Despesas públicas primárias como proporção do orçamento original aprovado, por setor (ou por códigos de orçamento ou similares)</t>
  </si>
  <si>
    <t>16.6.1 Primary government expenditures as a proportion of original approved budget, by sector (or by budget codes or similar)</t>
  </si>
  <si>
    <t xml:space="preserve">16.6.Develop effective, accountable and transparent institutions at all levels </t>
  </si>
  <si>
    <t xml:space="preserve">16.6.2 Proporção da população satisfeita com a última experiência com serviços públicos </t>
  </si>
  <si>
    <t>16.6.2 Proportion of population satisfied with their last experience of public services</t>
  </si>
  <si>
    <t xml:space="preserve">16.7 Ensure responsive, inclusive, participatory and representative decision-making at all levels </t>
  </si>
  <si>
    <t>16.7.2 Proporção da população que considera que os processos de tomada de decisão são inclusivos e adequados, por sexo, grupo etário, incapacidade e grupo populacional</t>
  </si>
  <si>
    <t>16.7.2 Proportion of population who believe decision-making is inclusive and responsive, by sex, age, disability and population group</t>
  </si>
  <si>
    <t>16.8.1 Proportion of members and voting rights of developing countries in international organizations</t>
  </si>
  <si>
    <t xml:space="preserve">16.8 Broaden and strengthen the participation of developing countries in the institutions of global governance </t>
  </si>
  <si>
    <t>16.9.1 Proporção de crianças com menos de 5 anos com registo de nascimento numa autoridade de registo civil, por idade</t>
  </si>
  <si>
    <t>16.9.1 Proportion of children under 5 years of age whose births have been registered with a civil authority, by age</t>
  </si>
  <si>
    <t xml:space="preserve">16.9 By 2030, provide legal identity for all, including birth registration </t>
  </si>
  <si>
    <r>
      <t xml:space="preserve">16.10.1 Número de casos verificados de homicídio, rapto, desaparecimento forçado, detenção arbitrária e tortura de jornalistas, pessoal associado aos </t>
    </r>
    <r>
      <rPr>
        <i/>
        <sz val="10"/>
        <rFont val="Arial"/>
        <family val="2"/>
      </rPr>
      <t>media</t>
    </r>
    <r>
      <rPr>
        <sz val="10"/>
        <rFont val="Arial"/>
        <family val="2"/>
      </rPr>
      <t>, sindicalistas e defensores de direitos humanos nos últimos 12 meses</t>
    </r>
  </si>
  <si>
    <t>16.10.1 Number of verified cases of killing, kidnapping, enforced disappearance, arbitrary detention and torture of journalists, associated media personnel, trade unionists and human rights advocates in the previous 12 months</t>
  </si>
  <si>
    <t xml:space="preserve">16.10 Ensure public access to information and protect fundamental freedoms, in accordance with national legislation and international agreements </t>
  </si>
  <si>
    <t>16.10.2 Número de países que adotaram e implementaram garantias constitucionais, estatutárias e/ou políticas para acesso público à informação</t>
  </si>
  <si>
    <t>16.10.2 Number of countries that adopt and implement constitutional, statutory and/or policy guarantees for public access to information</t>
  </si>
  <si>
    <t>16.a.1 Existência de instituições nacionais independentes de direitos humanos, de acordo com os Princípios de Paris</t>
  </si>
  <si>
    <t>16.a.1 Existence of independent national human rights institutions in compliance with the Paris Principles</t>
  </si>
  <si>
    <t xml:space="preserve">16.a Strengthen relevant national institutions, including through international cooperation, for building capacity at all levels, in particular in developing countries, to prevent violence and combat terrorism and crime </t>
  </si>
  <si>
    <t>16.b.1 Proporção da população que reportou ter-se sentido pessoalmente discriminada ou assediada nos últimos 12 meses por motivos de discriminação proibidos no âmbito da legislação internacional dos direitos humanos</t>
  </si>
  <si>
    <t>16.b.1 Proportion of population reporting having personally felt discriminated against or harassed in the previous 12 months on the basis of a ground of discrimination prohibited under international human rights law</t>
  </si>
  <si>
    <t xml:space="preserve">16.b Promote and enforce non-discriminatory laws and policies for sustainable development </t>
  </si>
  <si>
    <t xml:space="preserve">17.1 Strengthen domestic resource mobilization, including through international support to developing countries, to improve domestic capacity for tax and other revenue collection </t>
  </si>
  <si>
    <t xml:space="preserve">17.2 Developed countries to implement fully their official development assistance commitments, including the commitment by many developed countries to achieve the target of 0.7 per cent of gross national income for official development assistance (ODA/GNI) to developing countries and 0.15 to 0.20 per cent of ODA/GNI to least developed countries; ODA providers are encouraged to consider setting a target to provide at least 0.20 per cent of ODA/GNI to least developed countries </t>
  </si>
  <si>
    <t xml:space="preserve">17.3 Mobilize additional financial resources for developing countries from multiple sources </t>
  </si>
  <si>
    <t xml:space="preserve">17.4 Assist developing countries in attaining long-term debt sustainability through coordinated policies aimed at fostering debt financing, debt relief and debt restructuring, as appropriate, and address the external debt of highly indebted poor countries to reduce debt distress </t>
  </si>
  <si>
    <t xml:space="preserve">17.5 Adopt and implement investment promotion regimes for least developed countries </t>
  </si>
  <si>
    <t xml:space="preserve">17.6 Enhance North-South, South-South and triangular regional and international cooperation on and access to science, technology and innovation and enhance knowledge-sharing on mutually agreed terms, including through improved coordination among existing mechanisms, in particular at the United Nations level, and through a global technology facilitation mechanism </t>
  </si>
  <si>
    <t xml:space="preserve">17.7 Promote the development, transfer, dissemination and diffusion of environmentally sound technologies to developing countries on favourable terms, including on concessional and preferential terms, as mutually agreed </t>
  </si>
  <si>
    <t xml:space="preserve">17.8 Fully operationalize the technology bank and science, technology and innovation capacity-building mechanism for least developed countries by 2017 and enhance the use of enabling technology, in particular information and communications technology </t>
  </si>
  <si>
    <t xml:space="preserve">17.9 Enhance international support for implementing effective and targeted capacity-building in developing countries to support national plans to implement all the Sustainable Development Goals, including through North-South, South-South and triangular cooperation </t>
  </si>
  <si>
    <t>17.10.1 Worldwide weighted tariff-average</t>
  </si>
  <si>
    <t xml:space="preserve">17.10 Promote a universal, rules-based, open, non-discriminatory and equitable multilateral trading system under the World Trade Organization, including through the conclusion of negotiations under its Doha Development Agenda </t>
  </si>
  <si>
    <t xml:space="preserve">17.11.1 Developing countries’ and least developed countries' share of global exports </t>
  </si>
  <si>
    <t xml:space="preserve">17.11 Significantly increase the exports of developing countries, in particular with a view to doubling the least developed countries’ share of global exports by 2020 </t>
  </si>
  <si>
    <t>17.12.1 Average tariffs faced by developing countries, least developed countries and small island developing States</t>
  </si>
  <si>
    <t xml:space="preserve">17.12 Realize timely implementation of duty-free and quota-free market access on a lasting basis for all least developed countries, consistent with World Trade Organization decisions, including by ensuring that preferential rules of origin applicable to imports from least developed countries are transparent and simple, and contribute to facilitating market access </t>
  </si>
  <si>
    <t>17.13.1 Macroeconomic Dashboard</t>
  </si>
  <si>
    <t xml:space="preserve">17.13 Enhance global macroeconomic stability, including through policy coordination and policy coherence </t>
  </si>
  <si>
    <t>17.14.1 Number of countries with mechanisms in place to enhance policy coherence of sustainable development</t>
  </si>
  <si>
    <t xml:space="preserve">17.14 Enhance policy coherence for sustainable development </t>
  </si>
  <si>
    <t>17.15.1 Extent of use of country-owned results frameworks and planning tools by providers of development cooperation</t>
  </si>
  <si>
    <t xml:space="preserve">17.15 Respect each country’s policy space and leadership to establish and implement policies for poverty eradication and sustainable development </t>
  </si>
  <si>
    <t>17.16.1 Number of countries reporting progress in multi-stakeholder development effectiveness monitoring frameworks that support the achievement of the sustainable development goals</t>
  </si>
  <si>
    <t xml:space="preserve">17.16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 </t>
  </si>
  <si>
    <t>17.17.1 Amount of United States dollars committed to public-private and civil society partnerships</t>
  </si>
  <si>
    <t xml:space="preserve">17.17 Encourage and promote effective public, public-private and civil society partnerships, building on the experience and resourcing strategies of partnerships </t>
  </si>
  <si>
    <t>17.18.1 Proportion of sustainable development indicators produced at the national level with full disaggregation when relevant to the target, in accordance with the Fundamental Principles of Official Statistics</t>
  </si>
  <si>
    <t xml:space="preserve">17.18 By 2020, enhance capacity-building support to developing countries, including for least developed countries and small island developing States, to increase significantly the availability of high-quality, timely and reliable data disaggregated by income, gender, age, ethnicity, migratory status, disability, geographic location and other characteristics relevant in national contexts </t>
  </si>
  <si>
    <t>17.18.2 Number of countries that have national statistical legislation that complies with the Fundamental Principles of Official Statistics</t>
  </si>
  <si>
    <t>17.18.3 Number of countries with a national statistical plan that is fully funded and under implementation, by source of funding</t>
  </si>
  <si>
    <t>17.19.1 Dollar Value of all resources made available to strengthen statistical capacity in developing countries</t>
  </si>
  <si>
    <t xml:space="preserve">17.19 By 2030, build on existing initiatives to develop measurements of progress on sustainable development that complement gross domestic product, and support statistical capacity-building in developing countries </t>
  </si>
  <si>
    <t>17.19.2 Proportion of countries that (a) have conducted at least one population and housing census in the last 10 years; and (b) have achieved 100 per cent birth registration and 80 per cent death registration</t>
  </si>
  <si>
    <r>
      <t>9.4.1 CO</t>
    </r>
    <r>
      <rPr>
        <i/>
        <vertAlign val="subscript"/>
        <sz val="10"/>
        <rFont val="Arial"/>
        <family val="2"/>
      </rPr>
      <t>2</t>
    </r>
    <r>
      <rPr>
        <i/>
        <sz val="10"/>
        <rFont val="Arial"/>
        <family val="2"/>
      </rPr>
      <t xml:space="preserve"> emission per unit of value added </t>
    </r>
  </si>
  <si>
    <t>13.b Promote mechanisms for raising capacity for effective climate change-related planning and management in least developed countries and small island developing States, including focusing on women, youth and local and marginalized communities</t>
  </si>
  <si>
    <t>8.4.2 Domestic material consumption, domestic material consumption per capita, and domestic material consumption per GDP</t>
  </si>
  <si>
    <t>I</t>
  </si>
  <si>
    <t>Consumo interno de materiais</t>
  </si>
  <si>
    <t>Domestic material consumption</t>
  </si>
  <si>
    <t>Domestic material consumption per capita</t>
  </si>
  <si>
    <t>Domestic material consumption per GDP</t>
  </si>
  <si>
    <t>Po</t>
  </si>
  <si>
    <t>Dados:</t>
  </si>
  <si>
    <t>Proportion of developing countries in the membership of the Asian Development Bank</t>
  </si>
  <si>
    <t>Proportion of developing countries in the membership of the African Development Bank</t>
  </si>
  <si>
    <t>Proportion of developing countries in the membership of the UN Economic and Social Council</t>
  </si>
  <si>
    <t>Proportion of developing countries in the membership of the Inter-American Development Bank</t>
  </si>
  <si>
    <t>Proportion of developing countries in the membership of the International Bank for Reconstruction and Development</t>
  </si>
  <si>
    <t>Proportion of developing countries in the membership of the International Finance Corporation</t>
  </si>
  <si>
    <t>Proportion of developing countries in the membership of the International Monetary Fund</t>
  </si>
  <si>
    <t>Proportion of developing countries in the membership of the UN General Assembly</t>
  </si>
  <si>
    <t>Proportion of developing countries in the membership of the World Trade Organisation</t>
  </si>
  <si>
    <t>Proportion of voting rights of developing countries in the Asian Development Bank</t>
  </si>
  <si>
    <t>Proportion of voting rights of developing countries in the African Development Bank</t>
  </si>
  <si>
    <t>Proportion of voting rights of developing countries in the UN Economic and Social Council</t>
  </si>
  <si>
    <t>Proportion of voting rights of developing countries in the Inter-American Development Bank</t>
  </si>
  <si>
    <t>Proportion of voting rights of developing countries in the International Bank for Reconstruction and Development</t>
  </si>
  <si>
    <t>Proportion of voting rights of developing countries in the International Finance Corporation</t>
  </si>
  <si>
    <t>Proportion of voting rights of developing countries in the International Monetary Fund</t>
  </si>
  <si>
    <t>Proportion of voting rights of developing countries in the UN General Assembly</t>
  </si>
  <si>
    <t>Proportion of voting rights of developing countries in the World Trade Organisation</t>
  </si>
  <si>
    <t/>
  </si>
  <si>
    <t>Consumo interno de materiais por unidade do PIB</t>
  </si>
  <si>
    <t>Proporção de países em desenvolvimento nos países membros do Banco Asiático de Desenvolvimento</t>
  </si>
  <si>
    <t>Proporção de países em desenvolvimento nos países membros do Banco Interamericano de Desenvolvimento</t>
  </si>
  <si>
    <t>Proporção de países em desenvolvimento nos países membros do Fundo Monetário Internacional</t>
  </si>
  <si>
    <t>Proporção de países em desenvolvimento nos países membros da Organização Mundial do Comércio</t>
  </si>
  <si>
    <t>Proporção de direitos de voto dos países em desenvolvimento no Banco Asiático de Desenvolvimento</t>
  </si>
  <si>
    <t>Proporção de direitos de voto dos países em desenvolvimento no Banco Africano de Desenvolvimento</t>
  </si>
  <si>
    <t>Proporção de direitos de voto dos países em desenvolvimento no Banco Interamericano de Desenvolvimento</t>
  </si>
  <si>
    <t>Proporção de direitos de voto dos países em desenvolvimento no Banco Internacional de Reconstrução e Desenvolvimento</t>
  </si>
  <si>
    <t>Proporção de direitos de voto dos países em desenvolvimento no Fundo Monetário Internacional</t>
  </si>
  <si>
    <t>Proporção de direitos de voto dos países em desenvolvimento na Assembleia Geral das Nações Unidas</t>
  </si>
  <si>
    <t>Proporção de direitos de voto dos países em desenvolvimento na Organização Mundial do Comércio</t>
  </si>
  <si>
    <t>Proporção de países em desenvolvimento nos países membros do Banco Africano de Desenvolvimento</t>
  </si>
  <si>
    <t>Proporção de países em desenvolvimento nos países membros do Banco Internacional de Reconstrução e Desenvolvimento</t>
  </si>
  <si>
    <t>Proporção de países em desenvolvimento nos países membros da Assembleia Geral das Nações Unidas</t>
  </si>
  <si>
    <t>Proporção de direitos de voto dos países em desenvolvimento no Conselho Económico e Social das Nações Unidas</t>
  </si>
  <si>
    <t>Proporção de países em desenvolvimento nos países membros do Conselho Económico e Social das Nações Unidas</t>
  </si>
  <si>
    <t>Proporção de países em desenvolvimento nos países membros da Sociedade Financeira Internacional</t>
  </si>
  <si>
    <t>Proporção de direitos de voto dos países em desenvolvimento na Sociedade Financeira Internacional</t>
  </si>
  <si>
    <t>PR</t>
  </si>
  <si>
    <t>Valor acrescentado da indústria transformadora em percentagem do PIB</t>
  </si>
  <si>
    <t>Manufacturing value added as a proportion of GDP</t>
  </si>
  <si>
    <t>Manufacturing value added per capita</t>
  </si>
  <si>
    <r>
      <t xml:space="preserve">Valor acrescentado da indústria transformadora </t>
    </r>
    <r>
      <rPr>
        <i/>
        <sz val="10"/>
        <color indexed="8"/>
        <rFont val="Arial"/>
        <family val="2"/>
      </rPr>
      <t>per capita</t>
    </r>
  </si>
  <si>
    <r>
      <t xml:space="preserve">Consumo interno de materiais </t>
    </r>
    <r>
      <rPr>
        <i/>
        <sz val="10"/>
        <rFont val="Arial"/>
        <family val="2"/>
      </rPr>
      <t>per capita</t>
    </r>
  </si>
  <si>
    <t>Total</t>
  </si>
  <si>
    <t>Homem</t>
  </si>
  <si>
    <t>Male</t>
  </si>
  <si>
    <t>Mulher</t>
  </si>
  <si>
    <t>Female</t>
  </si>
  <si>
    <t>0-17</t>
  </si>
  <si>
    <t>18-64</t>
  </si>
  <si>
    <t>&gt;=65</t>
  </si>
  <si>
    <t xml:space="preserve">‰ </t>
  </si>
  <si>
    <t>‰</t>
  </si>
  <si>
    <t>18 - 24</t>
  </si>
  <si>
    <t>25 - 64</t>
  </si>
  <si>
    <t>25 - 34</t>
  </si>
  <si>
    <t>35 - 44</t>
  </si>
  <si>
    <t>45 - 54</t>
  </si>
  <si>
    <t>55 - 64</t>
  </si>
  <si>
    <t>Copiar, mover ficheiro ou pasta</t>
  </si>
  <si>
    <t xml:space="preserve"> Copying, moving a file or folder</t>
  </si>
  <si>
    <t>Utilizar ferramentas de copiar, colar num documento</t>
  </si>
  <si>
    <t>Using copy, paste tools within a document</t>
  </si>
  <si>
    <t>Utilizar ferramentas básicas de aritmética em folha de cálculo</t>
  </si>
  <si>
    <t>Using basic arithmetic formulas in a spreadsheet</t>
  </si>
  <si>
    <t>Compactar ficheiros</t>
  </si>
  <si>
    <t>Compressing files</t>
  </si>
  <si>
    <t>Instalar, ligar hardware</t>
  </si>
  <si>
    <t>Installing, connecting hardware</t>
  </si>
  <si>
    <t>Criar programa informático</t>
  </si>
  <si>
    <t>Creating a computer program</t>
  </si>
  <si>
    <t>€</t>
  </si>
  <si>
    <t>24,2 </t>
  </si>
  <si>
    <t>24,6 </t>
  </si>
  <si>
    <t>25,7 </t>
  </si>
  <si>
    <t>27,0 </t>
  </si>
  <si>
    <t>28,0 </t>
  </si>
  <si>
    <t>Eurostat</t>
  </si>
  <si>
    <t>Share of renewable energy in gross final energy consumption</t>
  </si>
  <si>
    <t>Percentagem de energia renovável no consumo de energia final bruto</t>
  </si>
  <si>
    <r>
      <t xml:space="preserve">N.º / </t>
    </r>
    <r>
      <rPr>
        <i/>
        <sz val="10"/>
        <color indexed="8"/>
        <rFont val="Arial"/>
        <family val="2"/>
      </rPr>
      <t>No</t>
    </r>
  </si>
  <si>
    <r>
      <t xml:space="preserve">t / </t>
    </r>
    <r>
      <rPr>
        <i/>
        <sz val="10"/>
        <color indexed="8"/>
        <rFont val="Arial"/>
        <family val="2"/>
      </rPr>
      <t>tonnes</t>
    </r>
  </si>
  <si>
    <r>
      <t xml:space="preserve">t por habitante / </t>
    </r>
    <r>
      <rPr>
        <i/>
        <sz val="10"/>
        <color indexed="8"/>
        <rFont val="Arial"/>
        <family val="2"/>
      </rPr>
      <t>tonnes per inhabitant</t>
    </r>
  </si>
  <si>
    <r>
      <t>t por 10</t>
    </r>
    <r>
      <rPr>
        <vertAlign val="superscript"/>
        <sz val="10"/>
        <color indexed="8"/>
        <rFont val="Arial"/>
        <family val="2"/>
      </rPr>
      <t>6</t>
    </r>
    <r>
      <rPr>
        <sz val="10"/>
        <color indexed="8"/>
        <rFont val="Arial"/>
        <family val="2"/>
      </rPr>
      <t xml:space="preserve"> Euros / </t>
    </r>
    <r>
      <rPr>
        <i/>
        <sz val="10"/>
        <color indexed="8"/>
        <rFont val="Arial"/>
        <family val="2"/>
      </rPr>
      <t>tonnes by 10</t>
    </r>
    <r>
      <rPr>
        <i/>
        <vertAlign val="superscript"/>
        <sz val="10"/>
        <color indexed="8"/>
        <rFont val="Arial"/>
        <family val="2"/>
      </rPr>
      <t>6</t>
    </r>
    <r>
      <rPr>
        <i/>
        <sz val="10"/>
        <color indexed="8"/>
        <rFont val="Arial"/>
        <family val="2"/>
      </rPr>
      <t xml:space="preserve"> Euros </t>
    </r>
  </si>
  <si>
    <t>SIBS</t>
  </si>
  <si>
    <t>Resíduos urbanos recolhidos</t>
  </si>
  <si>
    <t xml:space="preserve">Urban waste collected </t>
  </si>
  <si>
    <t>INE+APA</t>
  </si>
  <si>
    <t>Kg/hab</t>
  </si>
  <si>
    <t>Proporção da superfície florestal</t>
  </si>
  <si>
    <t>Proportion of forest area</t>
  </si>
  <si>
    <t>Crimes de homicídio voluntário consumado</t>
  </si>
  <si>
    <t>Proporção de mulheres no total de dirigentes com forma de exploração por conta própria</t>
  </si>
  <si>
    <t>Indivíduos eleitos para a assembleia da república, por Sexo</t>
  </si>
  <si>
    <t xml:space="preserve">Taxa de risco de pobreza (Após transferências sociais), por Sexo e Grupo etário
</t>
  </si>
  <si>
    <t>Proporção da superfície agrícola em agricultura biológica</t>
  </si>
  <si>
    <t>Proporção de nascimentos (nados-vivos) assistidos por pessoal de saúde qualificado</t>
  </si>
  <si>
    <t>Taxa de mortalidade por lesões autoprovocadas intencionalmente (suicídio) por 100 000 habitantes, por Sexo</t>
  </si>
  <si>
    <t>Proporção da população residente com 15 e mais anos de idade que consumiu 6 ou mais bebidas alcóolicas numa única ocasião nos 12 meses anteriores à entrevista</t>
  </si>
  <si>
    <t>Taxa de fecundidade na adolescência</t>
  </si>
  <si>
    <t xml:space="preserve">Taxa de escolarização aos 5 anos, por Sexo </t>
  </si>
  <si>
    <t>Proporção de indivíduos com idade entre 16 e 74 anos que efectuaram actividades relacionadas com computador, por Tipo de actividades efetuadas no computador</t>
  </si>
  <si>
    <t>Intensidade energética da economia em energia primária</t>
  </si>
  <si>
    <t>Taxa de desemprego, por Sexo e Grupo etário</t>
  </si>
  <si>
    <t>Caixas multibanco por 10 000 habitantes</t>
  </si>
  <si>
    <t>Automated teller machines per 10 000 inhabitant</t>
  </si>
  <si>
    <t>Crimes of voluntary manslaughter</t>
  </si>
  <si>
    <t>At-risk-of-poverty rate (After social transfers), by Sex and Age group</t>
  </si>
  <si>
    <t>Proportion of births (live births) attended by skilled health personnel</t>
  </si>
  <si>
    <t>Deaths of children aged 0-4 per 1,000 live-births</t>
  </si>
  <si>
    <t>Proportion of the resident population aged 15 and over who consumed 6 or more alcoholic drinks on a single occasion in the 12 months prior to the interview</t>
  </si>
  <si>
    <t>Adolescent fertility rate</t>
  </si>
  <si>
    <t>Accidental poisoning by drugs, medicaments and biologicals, by Sex</t>
  </si>
  <si>
    <t>Proportion of agricultural area with organic farming</t>
  </si>
  <si>
    <t>Enrolment rate at the age of 5, by Sex</t>
  </si>
  <si>
    <t>Proportion of persons aged between 18 and 64 years old who participated in lifelong learning activities, by Sex and Age group</t>
  </si>
  <si>
    <t>Proportion of persons aged between 16 and 74 years old performing computer related activities, by Type of activities performed at computer</t>
  </si>
  <si>
    <t>Proportion of schools with access to internet for pedagogical purposes - Mainland</t>
  </si>
  <si>
    <t>Proportion of schools with access to computers for pedagogical purposes - Mainland</t>
  </si>
  <si>
    <t>Members of parliament, by Sex</t>
  </si>
  <si>
    <t>Proportion of women in total managers with owner farming type of tenure</t>
  </si>
  <si>
    <t>Proportion of managers with owner farming type of tenure (UAA) on the agricultural population</t>
  </si>
  <si>
    <t>Energy intensity of the economy in primary energy</t>
  </si>
  <si>
    <t>Unemployment rate by Sex and Age group</t>
  </si>
  <si>
    <t>Accidents at work, by Sex</t>
  </si>
  <si>
    <t>15 - 24</t>
  </si>
  <si>
    <r>
      <t>17.15.1 Extensão do recurso a quadros de resultados e instrumentos de planeamento delineados pelos beneficiários [</t>
    </r>
    <r>
      <rPr>
        <i/>
        <sz val="10"/>
        <color indexed="8"/>
        <rFont val="Arial"/>
        <family val="2"/>
      </rPr>
      <t>country ownership</t>
    </r>
    <r>
      <rPr>
        <sz val="10"/>
        <color indexed="8"/>
        <rFont val="Arial"/>
        <family val="2"/>
      </rPr>
      <t>], por parte dos países fornecedores de cooperação para o desenvolvimento</t>
    </r>
  </si>
  <si>
    <t>Total das receitas fiscais em percentagem do PIB (Carga fiscal)</t>
  </si>
  <si>
    <t>Total dos impostos diretos em percentagem do PIB</t>
  </si>
  <si>
    <t>Total dos impostos indiretos em percentagem do PIB</t>
  </si>
  <si>
    <t>Total das contribuições sociais em percentagem do PIB</t>
  </si>
  <si>
    <t>Pe</t>
  </si>
  <si>
    <t>17.1.1 Total das receitas fiscais em percentagem do PIB, por fonte</t>
  </si>
  <si>
    <t>Total tax revenue as a percentage of GDP (Tax burden)</t>
  </si>
  <si>
    <t>Total direct taxes as a percentage of GDP</t>
  </si>
  <si>
    <t>Total indirect taxes as a percentage of GDP</t>
  </si>
  <si>
    <t>Total social contributions as a percentage of GDP</t>
  </si>
  <si>
    <t>Reading performance (PISA)</t>
  </si>
  <si>
    <t>Proficiência em leitura (PISA)</t>
  </si>
  <si>
    <t>Proficiência em matemática (PISA)</t>
  </si>
  <si>
    <t>Mathematics performance (PISA)</t>
  </si>
  <si>
    <t>Proporção de reclusas/os preventivas/os existentes em 31 de dezembro nos estabelecimentos prisionais comuns</t>
  </si>
  <si>
    <r>
      <t xml:space="preserve">Nações Unidas / </t>
    </r>
    <r>
      <rPr>
        <i/>
        <sz val="10"/>
        <color indexed="8"/>
        <rFont val="Arial"/>
        <family val="2"/>
      </rPr>
      <t>United Nations</t>
    </r>
  </si>
  <si>
    <t>Proporção de dirigentes com forma de exploração da SAU por conta própria na população agrícola</t>
  </si>
  <si>
    <t>Estimated prevalence of severe food insecurity in the population</t>
  </si>
  <si>
    <t>Estimated prevalence of severe food insecurity in the population (lower bound)</t>
  </si>
  <si>
    <t>Estimated prevalence of severe food insecurity in the population (upper bound)</t>
  </si>
  <si>
    <t>Estimated number of population in severe food insecurity</t>
  </si>
  <si>
    <t>Estimated number of population in severe food insecurity (lower bound)</t>
  </si>
  <si>
    <t>Estimated number of population in severe food insecurity (upper bound)</t>
  </si>
  <si>
    <t>Indicador</t>
  </si>
  <si>
    <t>Indicador Global</t>
  </si>
  <si>
    <t>3.3.2 Taxa de incidência da tuberculose por 100 mil habitantes</t>
  </si>
  <si>
    <t>3.3.2 Tuberculosis incidence per 100,000 population</t>
  </si>
  <si>
    <t>Hepatitis B incidence per 100,000 population</t>
  </si>
  <si>
    <t>Prevalência estimada de insegurança alimentar severa na população</t>
  </si>
  <si>
    <t>Prevalência estimada de insegurança alimentar severa na população (limite inferior)</t>
  </si>
  <si>
    <t>Prevalência estimada de insegurança alimentar severa na população (limite superior)</t>
  </si>
  <si>
    <t>Número estimado de população em situação de insegurança alimentar severa</t>
  </si>
  <si>
    <t>Número estimado de população em situação de insegurança alimentar severa (limite inferior)</t>
  </si>
  <si>
    <t>Número estimado de população em situação de insegurança alimentar severa (limite superior)</t>
  </si>
  <si>
    <t>Number of people requiring interventions against neglected tropical diseases</t>
  </si>
  <si>
    <t>Número de pessoas que necessitam de intervenções contra doenças tropicais negligenciadas</t>
  </si>
  <si>
    <t>Mortality rate attributed to household and ambient air pollution</t>
  </si>
  <si>
    <t>Mortality rate attributed to unsafe water, unsafe sanitation and lack of hygiene</t>
  </si>
  <si>
    <t>Taxa de mortalidade atribuída a poluição ambiente e doméstica do ar</t>
  </si>
  <si>
    <t>&gt;95</t>
  </si>
  <si>
    <r>
      <t xml:space="preserve">3.4.1 Taxa de mortalidade atribuída a doenças do aparelho circulatório, tumores malignos, diabetes </t>
    </r>
    <r>
      <rPr>
        <i/>
        <sz val="10"/>
        <rFont val="Arial"/>
        <family val="2"/>
      </rPr>
      <t>mellitus</t>
    </r>
    <r>
      <rPr>
        <sz val="10"/>
        <rFont val="Arial"/>
        <family val="2"/>
      </rPr>
      <t xml:space="preserve"> e doenças crónicas respiratórias  </t>
    </r>
  </si>
  <si>
    <r>
      <t xml:space="preserve">6.4.2 Nível de </t>
    </r>
    <r>
      <rPr>
        <i/>
        <sz val="10"/>
        <color indexed="8"/>
        <rFont val="Arial"/>
        <family val="2"/>
      </rPr>
      <t>stress</t>
    </r>
    <r>
      <rPr>
        <sz val="10"/>
        <color indexed="8"/>
        <rFont val="Arial"/>
        <family val="2"/>
      </rPr>
      <t xml:space="preserve"> hídrico: proporção das descargas de água doce no total dos recursos de água doce disponíveis</t>
    </r>
  </si>
  <si>
    <r>
      <t xml:space="preserve">12.2.1 Pegada material, pegada material </t>
    </r>
    <r>
      <rPr>
        <i/>
        <sz val="10"/>
        <rFont val="Arial"/>
        <family val="2"/>
      </rPr>
      <t>per capita</t>
    </r>
    <r>
      <rPr>
        <sz val="10"/>
        <rFont val="Arial"/>
        <family val="2"/>
      </rPr>
      <t xml:space="preserve"> e pegada material em percentagem do PIB</t>
    </r>
  </si>
  <si>
    <r>
      <t xml:space="preserve">12.2.2  Consumo interno de materiais, consumo interno de materiais </t>
    </r>
    <r>
      <rPr>
        <i/>
        <sz val="10"/>
        <rFont val="Arial"/>
        <family val="2"/>
      </rPr>
      <t>per capita</t>
    </r>
    <r>
      <rPr>
        <sz val="10"/>
        <rFont val="Arial"/>
        <family val="2"/>
      </rPr>
      <t xml:space="preserve"> e consumo interno de materiais por unidade do PIB</t>
    </r>
  </si>
  <si>
    <t>16.1.2 Óbitos relacionados com conflitos por 
100 000 habitantes, por sexo, grupo etário e causa</t>
  </si>
  <si>
    <t>Legenda:</t>
  </si>
  <si>
    <r>
      <t xml:space="preserve">8.4.1 Pegada material, pegada material </t>
    </r>
    <r>
      <rPr>
        <i/>
        <sz val="10"/>
        <rFont val="Arial"/>
        <family val="2"/>
      </rPr>
      <t>per capita</t>
    </r>
    <r>
      <rPr>
        <sz val="10"/>
        <rFont val="Arial"/>
        <family val="2"/>
      </rPr>
      <t xml:space="preserve"> e pegada material em percentagem do PIB</t>
    </r>
  </si>
  <si>
    <r>
      <t xml:space="preserve">8.4.2 Consumo interno de materiais, consumo interno de materiais </t>
    </r>
    <r>
      <rPr>
        <i/>
        <sz val="10"/>
        <rFont val="Arial"/>
        <family val="2"/>
      </rPr>
      <t>per capita</t>
    </r>
    <r>
      <rPr>
        <sz val="10"/>
        <rFont val="Arial"/>
        <family val="2"/>
      </rPr>
      <t xml:space="preserve"> e consumo interno de materiais por unidade do PIB</t>
    </r>
  </si>
  <si>
    <r>
      <t xml:space="preserve">N.º (por 1 000 hab)/ </t>
    </r>
    <r>
      <rPr>
        <i/>
        <sz val="10"/>
        <color indexed="8"/>
        <rFont val="Arial"/>
        <family val="2"/>
      </rPr>
      <t>No (by 1,000 inhab)</t>
    </r>
  </si>
  <si>
    <r>
      <t xml:space="preserve">N.º (por 100 000 hab)/ </t>
    </r>
    <r>
      <rPr>
        <i/>
        <sz val="10"/>
        <color indexed="8"/>
        <rFont val="Arial"/>
        <family val="2"/>
      </rPr>
      <t>No (by 100,000 inhab)</t>
    </r>
  </si>
  <si>
    <t>Óbitos de crianças 0 - 4 anos por 1 000 nados-vivos</t>
  </si>
  <si>
    <r>
      <t>Proportion of prisoners preventive present at 31</t>
    </r>
    <r>
      <rPr>
        <i/>
        <vertAlign val="superscript"/>
        <sz val="10"/>
        <color indexed="8"/>
        <rFont val="Arial"/>
        <family val="2"/>
      </rPr>
      <t xml:space="preserve">st </t>
    </r>
    <r>
      <rPr>
        <i/>
        <sz val="10"/>
        <color indexed="8"/>
        <rFont val="Arial"/>
        <family val="2"/>
      </rPr>
      <t>December in general prison establishments</t>
    </r>
  </si>
  <si>
    <t>Standardized mortality rate due to intentional self-harm (suicide) per 100,000 inhabitants, by Sex</t>
  </si>
  <si>
    <t>Mortality rate (30 to 70 years) due to diseases of the circulatory system, malignant neoplasms, diabetes mellitus and chronic respiratory diseases per 100,000 inhabitants, by Sex</t>
  </si>
  <si>
    <t>APA + INE</t>
  </si>
  <si>
    <t>8.2.1 Taxa de variação anual do PIB real por pessoa empregada</t>
  </si>
  <si>
    <t>Milhões euros</t>
  </si>
  <si>
    <t>Total Public Flows (official development assistance plus other official flows) for the agricultural sector (series 311), in gross disbursements</t>
  </si>
  <si>
    <t>Total net official development assistance for sector 12182 and series 122</t>
  </si>
  <si>
    <t>Private Grants (net disbursements)</t>
  </si>
  <si>
    <t>Total net official development assistance for aid type E01 e E02</t>
  </si>
  <si>
    <t>Total official development assistance for DAC 31140 and series 140 (gross disbursements)</t>
  </si>
  <si>
    <t>Total official development assistance plus other official flows for the category "Aid for Trade" (gross disbursements)</t>
  </si>
  <si>
    <t>Total official development assistance plus other official flows for series 200 (gross disbursements)</t>
  </si>
  <si>
    <t>Official development assistance (net disbursements)</t>
  </si>
  <si>
    <t>Other official flows (net disbursements)</t>
  </si>
  <si>
    <t>Total Official development assistance for DAC 32310 and 43030, for Least Developed Countries (LDCs) recipient (net disbursements)</t>
  </si>
  <si>
    <t>Total official development assistance biodiversity marker (gross disbursements)</t>
  </si>
  <si>
    <t xml:space="preserve">Total official development assistance for DAC series 312 (commitments)  </t>
  </si>
  <si>
    <t>Official development assistance to Least Developed Countries (LDCs)/gross national income</t>
  </si>
  <si>
    <t>Official development assistance/gross national income</t>
  </si>
  <si>
    <t>Number of detected victims of trafficking in persons</t>
  </si>
  <si>
    <t>Número de vítimas detetadas de tráfico de seres humanos</t>
  </si>
  <si>
    <t>3.b.2 Ajuda pública ao desenvolvimento total líquida para a investigação médica e para os sectores básicos de saúde</t>
  </si>
  <si>
    <t>Banco de Portugal</t>
  </si>
  <si>
    <t>Remessas de emigrantes/imigrantes - valor líquido acumulado em % PIB</t>
  </si>
  <si>
    <t>Migrants remittances - net figure as percentage of GDP</t>
  </si>
  <si>
    <t>16.8.1 Proporção de membros e direito de voto dos países em desenvolvimento em organizações internacionais</t>
  </si>
  <si>
    <t>18-29 anos</t>
  </si>
  <si>
    <t>60+ anos</t>
  </si>
  <si>
    <t>18-29 years</t>
  </si>
  <si>
    <t>30-39 years</t>
  </si>
  <si>
    <t>40-49 years</t>
  </si>
  <si>
    <t>50-59 years</t>
  </si>
  <si>
    <t>60+ years</t>
  </si>
  <si>
    <t>30-39 anos</t>
  </si>
  <si>
    <t>40-49 anos</t>
  </si>
  <si>
    <t>50-59 anos</t>
  </si>
  <si>
    <t>FRA - Violence against women survey</t>
  </si>
  <si>
    <t>Physical and/or sexual violence by a partner or a non-partner in the 12 months prior to the interview (Answer: yes) - woman</t>
  </si>
  <si>
    <t>FDI (net disbursements)</t>
  </si>
  <si>
    <t>IDE (desembolsos líquidos)</t>
  </si>
  <si>
    <t>Micro and small borrowers corporations, in the total number of corporations</t>
  </si>
  <si>
    <t>Microempresas e pequenas empresas devedoras, no total das empresas</t>
  </si>
  <si>
    <t>Experiencing any form of sexual harassment since the age of 15 - yes</t>
  </si>
  <si>
    <t>Sofrendo qualquer tipo de assédio sexual desde a idade de 15 anos - sim</t>
  </si>
  <si>
    <t>BdP</t>
  </si>
  <si>
    <r>
      <t xml:space="preserve">Euros por ETC / </t>
    </r>
    <r>
      <rPr>
        <i/>
        <sz val="10"/>
        <color indexed="8"/>
        <rFont val="Arial"/>
        <family val="2"/>
      </rPr>
      <t>Euros by FTE</t>
    </r>
  </si>
  <si>
    <t>Violência física e/ou sexual por parte de um parceiro ou não parceiro nos 12 meses anteriores à entrevista (Resposta: sim) - mulher</t>
  </si>
  <si>
    <t>VAB gerado pelo turismo em proporção do VAB total</t>
  </si>
  <si>
    <t>GVA generated by tourism as a proportion of total GVA</t>
  </si>
  <si>
    <t>Growth rate of GVA generated by tourism</t>
  </si>
  <si>
    <t>Taxa de variação do VAB gerado pelo turismo</t>
  </si>
  <si>
    <t>Proportion of R&amp;D services investment in marine technology on the total investment in intellectual property products</t>
  </si>
  <si>
    <t xml:space="preserve">Proporção do investimento em serviços de I&amp;D científico em tecnologia marinha no total de investimento em produtos de propriedade intelectual </t>
  </si>
  <si>
    <t>Proporção da população residente em alojamentos familiares não clássicos de residência habitual</t>
  </si>
  <si>
    <t>Censos</t>
  </si>
  <si>
    <t>Água segura</t>
  </si>
  <si>
    <t>Safe water</t>
  </si>
  <si>
    <t>Proporção de alojamentos servidos por abastecimento de água</t>
  </si>
  <si>
    <t>Proportion of dwellings served by water supply</t>
  </si>
  <si>
    <t>Proporção de resíduos urbanos preparados para reutilização e reciclagem</t>
  </si>
  <si>
    <t xml:space="preserve">Proportion of municipal waste prepared for reuse and recycling </t>
  </si>
  <si>
    <t>1.a.3 Soma das subvenções totais e das entradas que não geram dívidas diretamente alocadas a programas de redução da pobreza como proporção do PIB</t>
  </si>
  <si>
    <t xml:space="preserve">ODS 1 Erradicar a pobreza em todas as suas formas, em todos os lugares
</t>
  </si>
  <si>
    <t>ODS 2 Erradicar a fome, alcançar a segurança alimentar, melhorar a nutrição e promover a agricultura sustentável</t>
  </si>
  <si>
    <t>ODS 3 Garantir o acesso à saúde de qualidade e promover o bem-estar para todos, em todas as idades</t>
  </si>
  <si>
    <t>ODS 4 Garantir o acesso à educação inclusiva, de qualidade e equitativa, e promover oportunidades de aprendizagem ao longo da vida para todos</t>
  </si>
  <si>
    <t>ODS 5 Alcançar a igualdade de género e empoderar todas as mulheres e raparigas</t>
  </si>
  <si>
    <t>ODS 6 Garantir a disponibilidade e a gestão sustentável da água potável e do saneamento para todos</t>
  </si>
  <si>
    <t>ODS 7 Garantir o acesso a fontes de energia fiáveis, sustentáveis e modernas para todos</t>
  </si>
  <si>
    <t>ODS 8 Promover o crescimento económico inclusivo e sustentável, o emprego pleno e produtivo e o trabalho digno para todos</t>
  </si>
  <si>
    <t>ODS 9 Construir infraestruturas resilientes, promover a industrialização inclusiva e sustentável e fomentar a inovação</t>
  </si>
  <si>
    <t>ODS 10 Reduzir as desigualdades no interior dos países e entre países</t>
  </si>
  <si>
    <t>ODS 11 Tornar as cidades e comunidades inclusivas, seguras, resilientes e sustentáveis</t>
  </si>
  <si>
    <t>ODS 12 Garantir padrões de consumo e de produção sustentáveis</t>
  </si>
  <si>
    <t>ODS 13 Adotar medidas urgentes para combater as alterações climáticas e os seus impactos</t>
  </si>
  <si>
    <t>ODS 14 Conservar e usar de forma sustentável os oceanos, mares e os recursos marinhos para o desenvolvimento sustentável</t>
  </si>
  <si>
    <t>ODS 15 Proteger, restaurar e promover o uso sustentável dos ecossistemas terrestres, gerir de forma sustentável as florestas, combater a desertificação, travar e reverter a degradação dos solos e travar a perda de biodiversidade</t>
  </si>
  <si>
    <t>ODS 16 Promover sociedades pacíficas e inclusivas para o desenvolvimento sustentável, proporcionar o acesso à justiça para todos e construir instituições eficazes, responsáveis e inclusivas a todos os níveis</t>
  </si>
  <si>
    <t>ODS 17 Reforçar os meios de implementação e revitalizar a Parceria Global para o Desenvolvimento Sustentável</t>
  </si>
  <si>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</si>
  <si>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</si>
  <si>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</si>
  <si>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</si>
  <si>
    <r>
      <t xml:space="preserve">INE
</t>
    </r>
    <r>
      <rPr>
        <i/>
        <sz val="10"/>
        <rFont val="Arial"/>
        <family val="2"/>
      </rPr>
      <t>Statistics Portugal</t>
    </r>
    <r>
      <rPr>
        <sz val="10"/>
        <rFont val="Arial"/>
        <family val="2"/>
      </rPr>
      <t xml:space="preserve">
</t>
    </r>
  </si>
  <si>
    <r>
      <t xml:space="preserve">Direção Geral de Saúde 
</t>
    </r>
    <r>
      <rPr>
        <i/>
        <sz val="10"/>
        <rFont val="Arial"/>
        <family val="2"/>
      </rPr>
      <t>Health General Directorate</t>
    </r>
  </si>
  <si>
    <r>
      <t xml:space="preserve">Nações Unidas
</t>
    </r>
    <r>
      <rPr>
        <i/>
        <sz val="10"/>
        <rFont val="Arial"/>
        <family val="2"/>
      </rPr>
      <t>United Nations</t>
    </r>
  </si>
  <si>
    <r>
      <t xml:space="preserve">Direção Geral de Saúde
</t>
    </r>
    <r>
      <rPr>
        <i/>
        <sz val="10"/>
        <rFont val="Arial"/>
        <family val="2"/>
      </rPr>
      <t>Health General Directorate</t>
    </r>
  </si>
  <si>
    <r>
      <t xml:space="preserve">Direção Geral de Saúde
</t>
    </r>
    <r>
      <rPr>
        <i/>
        <sz val="10"/>
        <rFont val="Arial"/>
        <family val="2"/>
      </rPr>
      <t>Health General Directorate</t>
    </r>
  </si>
  <si>
    <r>
      <t xml:space="preserve">Nações Unidas
</t>
    </r>
    <r>
      <rPr>
        <i/>
        <sz val="10"/>
        <rFont val="Arial"/>
        <family val="2"/>
      </rPr>
      <t>United Nations</t>
    </r>
  </si>
  <si>
    <r>
      <t xml:space="preserve">INE; Instituto Nacional de Saúde Doutor Ricardo Jorge 
</t>
    </r>
    <r>
      <rPr>
        <i/>
        <sz val="10"/>
        <rFont val="Arial"/>
        <family val="2"/>
      </rPr>
      <t>Statistics Portugal; National Health Institute Dr. Ricardo Jorge</t>
    </r>
  </si>
  <si>
    <r>
      <t xml:space="preserve">INE 
</t>
    </r>
    <r>
      <rPr>
        <i/>
        <sz val="10"/>
        <rFont val="Arial"/>
        <family val="2"/>
      </rPr>
      <t>Statistics Portugal</t>
    </r>
    <r>
      <rPr>
        <sz val="10"/>
        <rFont val="Arial"/>
        <family val="2"/>
      </rPr>
      <t xml:space="preserve">
</t>
    </r>
  </si>
  <si>
    <r>
      <t xml:space="preserve">INE; Instituto Nacional de Saúde Doutor Ricardo Jorge 
</t>
    </r>
    <r>
      <rPr>
        <i/>
        <sz val="10"/>
        <rFont val="Arial"/>
        <family val="2"/>
      </rPr>
      <t>Statistics Portugal;</t>
    </r>
    <r>
      <rPr>
        <sz val="10"/>
        <rFont val="Arial"/>
        <family val="2"/>
      </rPr>
      <t xml:space="preserve"> </t>
    </r>
    <r>
      <rPr>
        <i/>
        <sz val="10"/>
        <rFont val="Arial"/>
        <family val="2"/>
      </rPr>
      <t>National Health Institute Dr. Ricardo Jorge</t>
    </r>
  </si>
  <si>
    <r>
      <t xml:space="preserve">INE 
</t>
    </r>
    <r>
      <rPr>
        <i/>
        <sz val="10"/>
        <color indexed="8"/>
        <rFont val="Arial"/>
        <family val="2"/>
      </rPr>
      <t>Statistics Portugal</t>
    </r>
  </si>
  <si>
    <r>
      <t xml:space="preserve">INE 
</t>
    </r>
    <r>
      <rPr>
        <i/>
        <sz val="10"/>
        <rFont val="Arial"/>
        <family val="2"/>
      </rPr>
      <t>Statistics Portugal</t>
    </r>
    <r>
      <rPr>
        <sz val="10"/>
        <rFont val="Arial"/>
        <family val="2"/>
      </rPr>
      <t xml:space="preserve">
</t>
    </r>
  </si>
  <si>
    <r>
      <t xml:space="preserve">3.5.2 Consumo nocivo de álcool,  tendo por referência o limiar nacional definido para o consumo de litros de álcool puro </t>
    </r>
    <r>
      <rPr>
        <i/>
        <sz val="10"/>
        <rFont val="Arial"/>
        <family val="2"/>
      </rPr>
      <t>per capita</t>
    </r>
    <r>
      <rPr>
        <sz val="10"/>
        <rFont val="Arial"/>
        <family val="2"/>
      </rPr>
      <t xml:space="preserve"> (pessoas com 15 ou mais anos) por ano </t>
    </r>
  </si>
  <si>
    <r>
      <t xml:space="preserve">3.c.1 Intensidade </t>
    </r>
    <r>
      <rPr>
        <i/>
        <sz val="10"/>
        <rFont val="Arial"/>
        <family val="2"/>
      </rPr>
      <t xml:space="preserve">per capita </t>
    </r>
    <r>
      <rPr>
        <sz val="10"/>
        <rFont val="Arial"/>
        <family val="2"/>
      </rPr>
      <t>dos profissionais de saúde e repartição por especialidade</t>
    </r>
  </si>
  <si>
    <t>N.º (por 100 000 hab)/ No (by 100,000 inhab)</t>
  </si>
  <si>
    <r>
      <t xml:space="preserve">Direção Geral de Estatísticas da Educação e Ciência 
</t>
    </r>
    <r>
      <rPr>
        <i/>
        <sz val="10"/>
        <rFont val="Arial"/>
        <family val="2"/>
      </rPr>
      <t>Directorate-General for Education and Science Statistics</t>
    </r>
  </si>
  <si>
    <r>
      <t xml:space="preserve">Direção Geral de Estatísticas da Educação e Ciência
</t>
    </r>
    <r>
      <rPr>
        <i/>
        <sz val="10"/>
        <rFont val="Arial"/>
        <family val="2"/>
      </rPr>
      <t>Directorate-General for Education and Science Statistics</t>
    </r>
  </si>
  <si>
    <r>
      <t xml:space="preserve">OCDE
</t>
    </r>
    <r>
      <rPr>
        <i/>
        <sz val="10"/>
        <rFont val="Arial"/>
        <family val="2"/>
      </rPr>
      <t>OECD</t>
    </r>
  </si>
  <si>
    <t>INE 
Statistics Portugal</t>
  </si>
  <si>
    <r>
      <t xml:space="preserve">Nações Unidas
 </t>
    </r>
    <r>
      <rPr>
        <i/>
        <sz val="10"/>
        <rFont val="Arial"/>
        <family val="2"/>
      </rPr>
      <t>United Nations</t>
    </r>
  </si>
  <si>
    <r>
      <t xml:space="preserve">DGEG 
</t>
    </r>
    <r>
      <rPr>
        <i/>
        <sz val="10"/>
        <rFont val="Arial"/>
        <family val="2"/>
      </rPr>
      <t>Directorate General of Geology and Energy</t>
    </r>
  </si>
  <si>
    <r>
      <t xml:space="preserve">tep/€ (milhões) 
</t>
    </r>
    <r>
      <rPr>
        <i/>
        <sz val="10"/>
        <color indexed="8"/>
        <rFont val="Arial"/>
        <family val="2"/>
      </rPr>
      <t>toe/€ (millions)</t>
    </r>
  </si>
  <si>
    <r>
      <t xml:space="preserve">INE  </t>
    </r>
    <r>
      <rPr>
        <i/>
        <sz val="10"/>
        <rFont val="Arial"/>
        <family val="2"/>
      </rPr>
      <t>Statistics Portugal</t>
    </r>
  </si>
  <si>
    <r>
      <t xml:space="preserve">INE
</t>
    </r>
    <r>
      <rPr>
        <i/>
        <sz val="10"/>
        <color indexed="8"/>
        <rFont val="Arial"/>
        <family val="2"/>
      </rPr>
      <t>Statistics Portugal</t>
    </r>
  </si>
  <si>
    <r>
      <t xml:space="preserve">Ministério do Trabalho, Solidariedade e Segurança Social 
</t>
    </r>
    <r>
      <rPr>
        <i/>
        <sz val="10"/>
        <color indexed="8"/>
        <rFont val="Arial"/>
        <family val="2"/>
      </rPr>
      <t>Ministry of Labour, Solidarity and Social Security</t>
    </r>
  </si>
  <si>
    <r>
      <t xml:space="preserve">Direção Geral de Estatísticas da Educação e Ciência
</t>
    </r>
    <r>
      <rPr>
        <i/>
        <sz val="10"/>
        <color indexed="8"/>
        <rFont val="Arial"/>
        <family val="2"/>
      </rPr>
      <t>Directorate-General for Education and Science Statistics</t>
    </r>
  </si>
  <si>
    <r>
      <t xml:space="preserve">ANACOM - Autoridade Nacional de Comunicações
</t>
    </r>
    <r>
      <rPr>
        <i/>
        <sz val="10"/>
        <rFont val="Arial"/>
        <family val="2"/>
      </rPr>
      <t>National Communications Authority</t>
    </r>
  </si>
  <si>
    <r>
      <t xml:space="preserve">Nações Unidas
</t>
    </r>
    <r>
      <rPr>
        <i/>
        <sz val="10"/>
        <color indexed="8"/>
        <rFont val="Arial"/>
        <family val="2"/>
      </rPr>
      <t>United Nations</t>
    </r>
  </si>
  <si>
    <r>
      <t xml:space="preserve">APA - Agência Portuguesa do Ambiente
</t>
    </r>
    <r>
      <rPr>
        <i/>
        <sz val="10"/>
        <rFont val="Arial"/>
        <family val="2"/>
      </rPr>
      <t>Portuguese National Environmental Agency</t>
    </r>
  </si>
  <si>
    <r>
      <rPr>
        <sz val="10"/>
        <color indexed="8"/>
        <rFont val="Arial"/>
        <family val="2"/>
      </rPr>
      <t>FRA - Inquérito sobre a violência contra as mulheres</t>
    </r>
    <r>
      <rPr>
        <i/>
        <sz val="10"/>
        <color indexed="8"/>
        <rFont val="Arial"/>
        <family val="2"/>
      </rPr>
      <t xml:space="preserve">
Violence against women survey</t>
    </r>
  </si>
  <si>
    <r>
      <t xml:space="preserve">ICNF - Instituto da Conservação da Natureza e das Florestas
</t>
    </r>
    <r>
      <rPr>
        <i/>
        <sz val="10"/>
        <rFont val="Arial"/>
        <family val="2"/>
      </rPr>
      <t>Nature and Forests Conservation Institute</t>
    </r>
  </si>
  <si>
    <r>
      <t xml:space="preserve">DGPJ
</t>
    </r>
    <r>
      <rPr>
        <i/>
        <sz val="10"/>
        <rFont val="Arial"/>
        <family val="2"/>
      </rPr>
      <t>Directorate General for Justice Policy</t>
    </r>
  </si>
  <si>
    <r>
      <t xml:space="preserve">Inquérito Social Europeu
</t>
    </r>
    <r>
      <rPr>
        <i/>
        <sz val="10"/>
        <rFont val="Arial"/>
        <family val="2"/>
      </rPr>
      <t>European Social Survey</t>
    </r>
  </si>
  <si>
    <r>
      <t xml:space="preserve">Observatório de Tráfico de Seres Humanos
</t>
    </r>
    <r>
      <rPr>
        <i/>
        <sz val="10"/>
        <rFont val="Arial"/>
        <family val="2"/>
      </rPr>
      <t>Observatory on Trafficking in Human Beings</t>
    </r>
  </si>
  <si>
    <r>
      <t xml:space="preserve">10.1.1 Taxa de crescimento das despesas das famílias ou rendimento </t>
    </r>
    <r>
      <rPr>
        <i/>
        <sz val="10"/>
        <rFont val="Arial"/>
        <family val="2"/>
      </rPr>
      <t>per capita</t>
    </r>
    <r>
      <rPr>
        <sz val="10"/>
        <rFont val="Arial"/>
        <family val="2"/>
      </rPr>
      <t xml:space="preserve"> entre os 40% da população com menores recursos e a população total </t>
    </r>
  </si>
  <si>
    <r>
      <t xml:space="preserve">11.4.1 Total da despesa (pública e privada) </t>
    </r>
    <r>
      <rPr>
        <i/>
        <sz val="10"/>
        <rFont val="Arial"/>
        <family val="2"/>
      </rPr>
      <t>per capita</t>
    </r>
    <r>
      <rPr>
        <sz val="10"/>
        <rFont val="Arial"/>
        <family val="2"/>
      </rPr>
      <t xml:space="preserve"> gasta na preservação, proteção e conservação de todo o património cultural e natural, por tipo de património (cultural, natural, misto e por designação do Centro do Património Mundial), nível de governo (nacional, regional e local), tipo de despesa (despesas correntes / de investimento) e tipo de financiamento privado (doações em espécie, sector privado sem fins lucrativos e patrocínios)</t>
    </r>
  </si>
  <si>
    <t>4.1.1 Proporção de crianças e jovens: (a) nos segundo e terceiro anos do primeiro ciclo do ensino básico; (b) no final do segundo ciclo do ensino básico; e (c) no final do terceiro ciclo do ensino básico, que atingiram um nível mínimo de proficiência em (i) leitura e (ii) matemática, por sexo</t>
  </si>
  <si>
    <t xml:space="preserve">1.5.1 Número de pessoas falecidas, pessoas desaparecidas e pessoas diretamente afetadas devido a desastres por 100 mil habitantes </t>
  </si>
  <si>
    <t>x</t>
  </si>
  <si>
    <t>Produto interno bruto real por emprego equivalente a tempo completo (Taxa de variação anual)</t>
  </si>
  <si>
    <t xml:space="preserve">Real GDP per Full-time equivalents (Annual growth rate) </t>
  </si>
  <si>
    <t xml:space="preserve"> &gt;= 65</t>
  </si>
  <si>
    <t>1,8 §</t>
  </si>
  <si>
    <t>§</t>
  </si>
  <si>
    <r>
      <rPr>
        <b/>
        <sz val="10"/>
        <color indexed="8"/>
        <rFont val="Arial"/>
        <family val="2"/>
      </rPr>
      <t>Estatuto (</t>
    </r>
    <r>
      <rPr>
        <b/>
        <i/>
        <sz val="10"/>
        <color indexed="8"/>
        <rFont val="Arial"/>
        <family val="2"/>
      </rPr>
      <t>Status</t>
    </r>
    <r>
      <rPr>
        <b/>
        <sz val="10"/>
        <color indexed="8"/>
        <rFont val="Arial"/>
        <family val="2"/>
      </rPr>
      <t>):</t>
    </r>
    <r>
      <rPr>
        <sz val="10"/>
        <color indexed="8"/>
        <rFont val="Arial"/>
        <family val="2"/>
      </rPr>
      <t xml:space="preserve">
I - Idêntico (</t>
    </r>
    <r>
      <rPr>
        <i/>
        <sz val="10"/>
        <color indexed="8"/>
        <rFont val="Arial"/>
        <family val="2"/>
      </rPr>
      <t>Identical</t>
    </r>
    <r>
      <rPr>
        <sz val="10"/>
        <color indexed="8"/>
        <rFont val="Arial"/>
        <family val="2"/>
      </rPr>
      <t>)
P - Parcial (</t>
    </r>
    <r>
      <rPr>
        <i/>
        <sz val="10"/>
        <color indexed="8"/>
        <rFont val="Arial"/>
        <family val="2"/>
      </rPr>
      <t>Partial</t>
    </r>
    <r>
      <rPr>
        <sz val="10"/>
        <color indexed="8"/>
        <rFont val="Arial"/>
        <family val="2"/>
      </rPr>
      <t xml:space="preserve">)
PR - </t>
    </r>
    <r>
      <rPr>
        <i/>
        <sz val="10"/>
        <color indexed="8"/>
        <rFont val="Arial"/>
        <family val="2"/>
      </rPr>
      <t>Proxy</t>
    </r>
    <r>
      <rPr>
        <sz val="10"/>
        <color indexed="8"/>
        <rFont val="Arial"/>
        <family val="2"/>
      </rPr>
      <t xml:space="preserve"> 
</t>
    </r>
  </si>
  <si>
    <r>
      <t xml:space="preserve">12.4.2 Quantidade de resíduos perigosos gerados </t>
    </r>
    <r>
      <rPr>
        <i/>
        <sz val="10"/>
        <rFont val="Arial"/>
        <family val="2"/>
      </rPr>
      <t>per capita</t>
    </r>
    <r>
      <rPr>
        <sz val="10"/>
        <rFont val="Arial"/>
        <family val="2"/>
      </rPr>
      <t xml:space="preserve"> e proporção de resíduos perigosos tratados, por tipo de tratamento </t>
    </r>
  </si>
  <si>
    <t>Proporção de alojamentos servidos por drenagem de águas residuais</t>
  </si>
  <si>
    <t>Operações de valorização</t>
  </si>
  <si>
    <t>Operações de eliminação</t>
  </si>
  <si>
    <t xml:space="preserve">13.3.1 Número de países que integraram medidas de mitigação, adaptação, redução de impacto e alerta precoce nos currículos de ensino primário, secundário e terciário </t>
  </si>
  <si>
    <t>5.a.2 Proporção de países onde o quadro jurídico (incluindo o direito consuetudinário) garante às mulheres direitos iguais à propriedade e/ou controlo da terra</t>
  </si>
  <si>
    <t>17.19.2 Proporção de países que a) realizaram pelo menos um Recenseamento da População e da Habitação nos últimos 10 anos; e b) atingiram 100% de registos de nascimento e 80% de registos de óbitos</t>
  </si>
  <si>
    <t>18,7 *</t>
  </si>
  <si>
    <t xml:space="preserve">Total Fluxos Públicos (APD+OOF) para o setor agrícola (série 311), em desembolsos brutos. </t>
  </si>
  <si>
    <t>Camões IP*</t>
  </si>
  <si>
    <t xml:space="preserve">Total APD Líquida para o setor 12182 e série 122.  </t>
  </si>
  <si>
    <t>Total APD e OOF para Categoria "Aid for Trade" (desembolsos brutos)</t>
  </si>
  <si>
    <t>Total APD e OOF para série 200 (desembolsos brutos)</t>
  </si>
  <si>
    <t>APD (desembolsos líquidos)</t>
  </si>
  <si>
    <t>OOF (desembolsos líquidos)</t>
  </si>
  <si>
    <t>Total APD para CAD 32310 e 43030, para destinatário PMA (em desembolsos líquidos)</t>
  </si>
  <si>
    <t>Total APD marcador Biodiversidade (desembolsos brutos)</t>
  </si>
  <si>
    <t xml:space="preserve">Total APD para CAD série 312 (compromissos)  </t>
  </si>
  <si>
    <t>APD/RNB</t>
  </si>
  <si>
    <t>APD PMA/RNB</t>
  </si>
  <si>
    <t>FRA</t>
  </si>
  <si>
    <t>18-24</t>
  </si>
  <si>
    <t>25-34</t>
  </si>
  <si>
    <t>35-44</t>
  </si>
  <si>
    <t>45-54</t>
  </si>
  <si>
    <t>55-64</t>
  </si>
  <si>
    <t>65-74</t>
  </si>
  <si>
    <t>75-84</t>
  </si>
  <si>
    <t>Taxa de mortalidade por acidentes rodoviários por 100 000 habitantes, Sexo e Grupo etário</t>
  </si>
  <si>
    <t>Incidence rate of notified cases of tuberculosis per 100 000 inhabitants by Sex</t>
  </si>
  <si>
    <t>Incidence rate of notified cases of malaria per 1000 inhabitants by Sex</t>
  </si>
  <si>
    <t>Mortality rate due to road accidents per 100 000 inhabitants, by  Sex and Age group</t>
  </si>
  <si>
    <t>Em emprego</t>
  </si>
  <si>
    <t>Sem emprego</t>
  </si>
  <si>
    <t>11,7*</t>
  </si>
  <si>
    <t>In work</t>
  </si>
  <si>
    <t>Not in work</t>
  </si>
  <si>
    <t>Taxa de risco de pobreza (Após transferências sociais) da população residente com 18 e mais anos de idade por Sexo e Condição perante o trabalho (Mais frequente)</t>
  </si>
  <si>
    <r>
      <t xml:space="preserve">INE
</t>
    </r>
    <r>
      <rPr>
        <i/>
        <sz val="10"/>
        <rFont val="Arial"/>
        <family val="2"/>
      </rPr>
      <t>Statistics Portugal</t>
    </r>
  </si>
  <si>
    <t>1-4</t>
  </si>
  <si>
    <t>5-14</t>
  </si>
  <si>
    <t>15-24</t>
  </si>
  <si>
    <r>
      <t xml:space="preserve">N.º 
(por 1 000 hab)
</t>
    </r>
    <r>
      <rPr>
        <i/>
        <sz val="10"/>
        <color indexed="8"/>
        <rFont val="Arial"/>
        <family val="2"/>
      </rPr>
      <t>No
(by 1,000 inhab)</t>
    </r>
  </si>
  <si>
    <t>Dentist medical doctors per 1000 inhabitants</t>
  </si>
  <si>
    <t xml:space="preserve">Médicas/os por 1 000 habitantes  </t>
  </si>
  <si>
    <t>Enfermeiras/os por 1 000 habitantes</t>
  </si>
  <si>
    <t>Profissionais de farmácia por 1 000 habitantes</t>
  </si>
  <si>
    <t xml:space="preserve">Médicas/os dentistas por 1 000 habitantes </t>
  </si>
  <si>
    <t>Pharmacy professionals per 1000 inhabitants</t>
  </si>
  <si>
    <t>Nurses per 1000 inhabitants</t>
  </si>
  <si>
    <t>Medical doctors per 1000 inhabitants</t>
  </si>
  <si>
    <t>2.1.1 Prevalence of obesity</t>
  </si>
  <si>
    <t>Neonatal mortality rate by Sex</t>
  </si>
  <si>
    <t>Taxa de incidência da infeção por VIH por 1000 habitantes por Sexo</t>
  </si>
  <si>
    <t>Incidence rate of notified cases of HIV per 1000 inhabitants by Sex</t>
  </si>
  <si>
    <t>Doença/cuidados de saúde</t>
  </si>
  <si>
    <t>Invalidez</t>
  </si>
  <si>
    <t>Velhice</t>
  </si>
  <si>
    <t>Sobrevivência</t>
  </si>
  <si>
    <t>Família/crianças</t>
  </si>
  <si>
    <t>Desemprego</t>
  </si>
  <si>
    <t>Habitação</t>
  </si>
  <si>
    <t>Exclusão social</t>
  </si>
  <si>
    <t>Sickness/health care</t>
  </si>
  <si>
    <t>Disability</t>
  </si>
  <si>
    <t>Old age</t>
  </si>
  <si>
    <t>Survivors</t>
  </si>
  <si>
    <t>Family/children</t>
  </si>
  <si>
    <t>Unemployment</t>
  </si>
  <si>
    <t>Housing</t>
  </si>
  <si>
    <t>Social exclusion</t>
  </si>
  <si>
    <t>1.3 Implement nationally appropriate social protection systems and measures for all, including floors, and by 2030 achieve substantial coverage of the poor and the vulnerable</t>
  </si>
  <si>
    <t xml:space="preserve">1.3.1 Proportion of population covered by social protection floors/systems, by sex, distinguishing children, unemployed persons, older persons, persons with disabilities, pregnant women, newborns, work-injury victims and the poor and the vulnerable
 </t>
  </si>
  <si>
    <t>Proporção de despesas em prestações da proteção social por Funções de proteção social</t>
  </si>
  <si>
    <t>Proportion of expenditures of social protection benefitsby Functions of social protection</t>
  </si>
  <si>
    <t>o</t>
  </si>
  <si>
    <t>§ - Desvio do padrão de qualidade/Coeficiente de variação elevado (Quality standard deviation/Extremely unreliable value)</t>
  </si>
  <si>
    <t>Proportion of dwellings served by wastewater drainage</t>
  </si>
  <si>
    <t>Proporção da população residente que vive sem banheira, duche e retrete no interior do alojamento</t>
  </si>
  <si>
    <t>Em risco de pobreza</t>
  </si>
  <si>
    <t xml:space="preserve"> " - Estimativa (Estimate)</t>
  </si>
  <si>
    <r>
      <t>Po - valor provisório (p</t>
    </r>
    <r>
      <rPr>
        <i/>
        <sz val="10"/>
        <color indexed="8"/>
        <rFont val="Arial"/>
        <family val="2"/>
      </rPr>
      <t>rovisional value)</t>
    </r>
  </si>
  <si>
    <r>
      <t>Pe - dados preliminares (</t>
    </r>
    <r>
      <rPr>
        <i/>
        <sz val="10"/>
        <color indexed="8"/>
        <rFont val="Arial"/>
        <family val="2"/>
      </rPr>
      <t>preliminary data)</t>
    </r>
  </si>
  <si>
    <t>Rate of young people aged between 15 and 34 years old neither in employment nor in education and training by Age group, Sex and Highest completed level of education</t>
  </si>
  <si>
    <t>Básico - 1º, 2º, 3º Ciclos</t>
  </si>
  <si>
    <t>Secundário</t>
  </si>
  <si>
    <t>Superior</t>
  </si>
  <si>
    <t xml:space="preserve"> Basic education - 1º, 2º, 3º cycles</t>
  </si>
  <si>
    <t>Secondary education</t>
  </si>
  <si>
    <t>Higher education</t>
  </si>
  <si>
    <t>Acidentes de trabalho por Sexo</t>
  </si>
  <si>
    <t>Coverage of marine protected areas in relation to the Portuguese maritime area</t>
  </si>
  <si>
    <t>Proporção de agregados familiares proprietários de depósitos à ordem ou a prazo</t>
  </si>
  <si>
    <t>Euros</t>
  </si>
  <si>
    <t>At-risk-of-poverty</t>
  </si>
  <si>
    <t>Proportion of the resident population having neither a bath, nor a shower, nor indoor flushing toilet</t>
  </si>
  <si>
    <t>Recovery operations</t>
  </si>
  <si>
    <t>Disposal operations</t>
  </si>
  <si>
    <t>12.2.1 Material footprint, material footprint per capita, and material footprint per GDP</t>
  </si>
  <si>
    <t>12.2.2 Domestic material consumption, domestic material consumption per capita, and domestic material consumption per GDP</t>
  </si>
  <si>
    <t>Detalhe geográfico</t>
  </si>
  <si>
    <t>PT</t>
  </si>
  <si>
    <t>NUTS II
NUTS 2</t>
  </si>
  <si>
    <r>
      <t xml:space="preserve">NUTS III 
</t>
    </r>
    <r>
      <rPr>
        <i/>
        <sz val="10"/>
        <color indexed="8"/>
        <rFont val="Arial"/>
        <family val="2"/>
      </rPr>
      <t>NUTS 3</t>
    </r>
  </si>
  <si>
    <r>
      <t xml:space="preserve">NUTS II
</t>
    </r>
    <r>
      <rPr>
        <i/>
        <sz val="10"/>
        <color indexed="8"/>
        <rFont val="Arial"/>
        <family val="2"/>
      </rPr>
      <t>NUTS 2</t>
    </r>
  </si>
  <si>
    <t>Município</t>
  </si>
  <si>
    <r>
      <t xml:space="preserve">NUTS III 
</t>
    </r>
    <r>
      <rPr>
        <i/>
        <sz val="10"/>
        <rFont val="Arial"/>
        <family val="2"/>
      </rPr>
      <t>NUTS 3</t>
    </r>
  </si>
  <si>
    <t xml:space="preserve">Continente
</t>
  </si>
  <si>
    <t>Proporção de escolas com acesso a internet para fins pedagógicos</t>
  </si>
  <si>
    <t>Proporção de escolas com acesso a computadores para fins pedagógicos</t>
  </si>
  <si>
    <r>
      <t>14.4.1 Percentagem de unidades populacionais de gestão pesqueira (</t>
    </r>
    <r>
      <rPr>
        <i/>
        <sz val="10"/>
        <rFont val="Arial"/>
        <family val="2"/>
      </rPr>
      <t>stocks</t>
    </r>
    <r>
      <rPr>
        <sz val="10"/>
        <rFont val="Arial"/>
        <family val="2"/>
      </rPr>
      <t>) dentro dos limites biológicos sustentáveis</t>
    </r>
  </si>
  <si>
    <t>Proporção de unidades populacionais de gestão pesqueira (stocks) com avaliação numérica estritamente nacional e exploradas ao nível de uma aproximação (proxy) do Rendimento Máximo Sustentável (MSY)</t>
  </si>
  <si>
    <t>Direção
Regional de Pescas da Madeira</t>
  </si>
  <si>
    <t>IPMA - Instituto Português do Mar e da Atmosfera</t>
  </si>
  <si>
    <t>Direção-Geral de Recursos Naturais, Segurança e Serviços Marítimos (DGRM),
com base nos dados fornecidos pela Direção Regional do Ordenamento do
Território e do Ambiente (DROTA) do Governo Regional da Madeira, pela
Direção Regional dos Assuntos do Mar (DRAM) do Governo Regional dos
Açores, do Instituto da Conservação da Natureza e da Florestas (ICNF) e da
DGRM</t>
  </si>
  <si>
    <r>
      <t xml:space="preserve">43 (3 em 7 </t>
    </r>
    <r>
      <rPr>
        <i/>
        <sz val="10"/>
        <rFont val="Arial"/>
        <family val="2"/>
      </rPr>
      <t>stocks</t>
    </r>
    <r>
      <rPr>
        <sz val="10"/>
        <rFont val="Arial"/>
        <family val="2"/>
      </rPr>
      <t>)</t>
    </r>
  </si>
  <si>
    <t>Proportion of fish stocks with analytical assessment of stocks (category 1 of ICES) within biologically sustainable levels</t>
  </si>
  <si>
    <r>
      <t xml:space="preserve">50 (1 em 2 </t>
    </r>
    <r>
      <rPr>
        <i/>
        <sz val="10"/>
        <rFont val="Arial"/>
        <family val="2"/>
      </rPr>
      <t>stocks</t>
    </r>
    <r>
      <rPr>
        <sz val="10"/>
        <rFont val="Arial"/>
        <family val="2"/>
      </rPr>
      <t>)</t>
    </r>
  </si>
  <si>
    <r>
      <t xml:space="preserve">75 (3 em 4 </t>
    </r>
    <r>
      <rPr>
        <i/>
        <sz val="10"/>
        <rFont val="Arial"/>
        <family val="2"/>
      </rPr>
      <t>stocks</t>
    </r>
    <r>
      <rPr>
        <sz val="10"/>
        <rFont val="Arial"/>
        <family val="2"/>
      </rPr>
      <t>)</t>
    </r>
  </si>
  <si>
    <t>Proportion of fish stocks with precaucionary assessment of stocks (category 3 of ICES) within biologically sustainable levels</t>
  </si>
  <si>
    <r>
      <t xml:space="preserve">50 (2 em 4 </t>
    </r>
    <r>
      <rPr>
        <i/>
        <sz val="10"/>
        <rFont val="Arial"/>
        <family val="2"/>
      </rPr>
      <t>stocks</t>
    </r>
    <r>
      <rPr>
        <sz val="10"/>
        <rFont val="Arial"/>
        <family val="2"/>
      </rPr>
      <t>)</t>
    </r>
  </si>
  <si>
    <t>Proportion of fish stocks with national level numerical evaluation within biologically sustainable levels</t>
  </si>
  <si>
    <t>RAM</t>
  </si>
  <si>
    <t>PT continental + RAA</t>
  </si>
  <si>
    <t>IPMA e Departamento de Oceanografia e Pescas (Universidade dos Açores)</t>
  </si>
  <si>
    <t>Proporção de unidades populacionais de gestão pesqueira (stocks) com Avaliação Analítica (Categoria 1 do ICES) exploradas em águas nacionais ao nível do Rendimento Máximo Sustentável</t>
  </si>
  <si>
    <t>Proporção de unidades populacionais de gestão pesqueira (stocks) geridas segundo uma abordagem precaucional (Categoria 3 do ICES) e exploradas em águas nacionais ao nível de uma aproximação (proxy) do Rendimento Máximo Sustentável (MSY)</t>
  </si>
  <si>
    <t>Proporção de áreas marinhas protegidas relativamente à área marítima sob jurisdição nacional</t>
  </si>
  <si>
    <t>Acidentes de trabalho mortais por Sexo</t>
  </si>
  <si>
    <r>
      <t>Kg CO</t>
    </r>
    <r>
      <rPr>
        <vertAlign val="subscript"/>
        <sz val="10"/>
        <color indexed="8"/>
        <rFont val="Arial"/>
        <family val="2"/>
      </rPr>
      <t>2</t>
    </r>
    <r>
      <rPr>
        <sz val="10"/>
        <color indexed="8"/>
        <rFont val="Arial"/>
        <family val="2"/>
      </rPr>
      <t>/ Euro</t>
    </r>
  </si>
  <si>
    <t xml:space="preserve">Proportion of small-scale industries in total industry value added </t>
  </si>
  <si>
    <r>
      <t>CO</t>
    </r>
    <r>
      <rPr>
        <i/>
        <vertAlign val="subscript"/>
        <sz val="10"/>
        <color indexed="8"/>
        <rFont val="Arial"/>
        <family val="2"/>
      </rPr>
      <t>2</t>
    </r>
    <r>
      <rPr>
        <i/>
        <sz val="10"/>
        <color indexed="8"/>
        <rFont val="Arial"/>
        <family val="2"/>
      </rPr>
      <t xml:space="preserve"> emissions per unit of value added of Manufacturing industry</t>
    </r>
  </si>
  <si>
    <r>
      <t>Concentração média anual de particulas PM</t>
    </r>
    <r>
      <rPr>
        <vertAlign val="subscript"/>
        <sz val="10"/>
        <color indexed="8"/>
        <rFont val="Arial"/>
        <family val="2"/>
      </rPr>
      <t>10</t>
    </r>
  </si>
  <si>
    <r>
      <t>µg/m</t>
    </r>
    <r>
      <rPr>
        <vertAlign val="superscript"/>
        <sz val="10"/>
        <color indexed="8"/>
        <rFont val="Arial"/>
        <family val="2"/>
      </rPr>
      <t>3</t>
    </r>
  </si>
  <si>
    <r>
      <t>Concentração média anual de partículas PM</t>
    </r>
    <r>
      <rPr>
        <vertAlign val="subscript"/>
        <sz val="10"/>
        <color indexed="8"/>
        <rFont val="Arial"/>
        <family val="2"/>
      </rPr>
      <t>2,5</t>
    </r>
  </si>
  <si>
    <r>
      <t>Annual mean concentration of PM</t>
    </r>
    <r>
      <rPr>
        <i/>
        <vertAlign val="subscript"/>
        <sz val="10"/>
        <color indexed="8"/>
        <rFont val="Arial"/>
        <family val="2"/>
      </rPr>
      <t>2,5</t>
    </r>
    <r>
      <rPr>
        <i/>
        <sz val="10"/>
        <color indexed="8"/>
        <rFont val="Arial"/>
        <family val="2"/>
      </rPr>
      <t xml:space="preserve"> particles</t>
    </r>
  </si>
  <si>
    <r>
      <t>11.6.2 Annual mean levels of fine particulate matter (e.g. PM</t>
    </r>
    <r>
      <rPr>
        <i/>
        <vertAlign val="subscript"/>
        <sz val="10"/>
        <rFont val="Arial"/>
        <family val="2"/>
      </rPr>
      <t>2.5</t>
    </r>
    <r>
      <rPr>
        <i/>
        <sz val="10"/>
        <rFont val="Arial"/>
        <family val="2"/>
      </rPr>
      <t xml:space="preserve"> and PM</t>
    </r>
    <r>
      <rPr>
        <i/>
        <vertAlign val="subscript"/>
        <sz val="10"/>
        <rFont val="Arial"/>
        <family val="2"/>
      </rPr>
      <t>10</t>
    </r>
    <r>
      <rPr>
        <i/>
        <sz val="10"/>
        <rFont val="Arial"/>
        <family val="2"/>
      </rPr>
      <t>) in cities (population weighted)</t>
    </r>
  </si>
  <si>
    <t>12,3*</t>
  </si>
  <si>
    <r>
      <t>* - dado rectificado  (r</t>
    </r>
    <r>
      <rPr>
        <i/>
        <sz val="10"/>
        <color indexed="8"/>
        <rFont val="Arial"/>
        <family val="2"/>
      </rPr>
      <t>ectified value)</t>
    </r>
  </si>
  <si>
    <r>
      <t>* - dado rectificado (r</t>
    </r>
    <r>
      <rPr>
        <i/>
        <sz val="10"/>
        <color indexed="8"/>
        <rFont val="Arial"/>
        <family val="2"/>
      </rPr>
      <t>ectified value)</t>
    </r>
  </si>
  <si>
    <t>o - dado inferior a metade do módulo da unidade utilizada (less than half of the unit used)</t>
  </si>
  <si>
    <r>
      <t>x - Dado não disponível (</t>
    </r>
    <r>
      <rPr>
        <i/>
        <sz val="10"/>
        <color indexed="8"/>
        <rFont val="Arial"/>
        <family val="2"/>
      </rPr>
      <t>Not available)</t>
    </r>
  </si>
  <si>
    <r>
      <t>tep/</t>
    </r>
    <r>
      <rPr>
        <i/>
        <sz val="10"/>
        <color indexed="8"/>
        <rFont val="Arial"/>
        <family val="2"/>
      </rPr>
      <t>toe</t>
    </r>
    <r>
      <rPr>
        <sz val="10"/>
        <color indexed="8"/>
        <rFont val="Arial"/>
        <family val="2"/>
      </rPr>
      <t xml:space="preserve"> - tonelada equivalente de petróleo (</t>
    </r>
    <r>
      <rPr>
        <i/>
        <sz val="10"/>
        <color indexed="8"/>
        <rFont val="Arial"/>
        <family val="2"/>
      </rPr>
      <t>tonne of oil equivalent)</t>
    </r>
  </si>
  <si>
    <r>
      <t>MCTES/GPEARI - Gabinete de Planeamento, Estratégia, Avaliação e Relações Internacionais / Ministério da Ciência, Tecnologia e Ensino Superior; (</t>
    </r>
    <r>
      <rPr>
        <i/>
        <sz val="10"/>
        <color indexed="8"/>
        <rFont val="Arial"/>
        <family val="2"/>
      </rPr>
      <t>Office for Strategy, Planning, Evaluation and International Relations /  Ministry for Science, Technology and Higher Education)</t>
    </r>
  </si>
  <si>
    <r>
      <t>µg/m2 - micrograma por metro quadrado  (</t>
    </r>
    <r>
      <rPr>
        <i/>
        <sz val="10"/>
        <color indexed="8"/>
        <rFont val="Arial"/>
        <family val="2"/>
      </rPr>
      <t>microgram per square meter)</t>
    </r>
  </si>
  <si>
    <t>Proporção do trabalho no PIB, incluindo remunerações e transferências de protecção social</t>
  </si>
  <si>
    <t>&lt; 1</t>
  </si>
  <si>
    <t xml:space="preserve">&gt;=75 </t>
  </si>
  <si>
    <t xml:space="preserve">&gt;=85 </t>
  </si>
  <si>
    <t>At-risk-of-poverty rate (After social transfers) of resident population with 18 and more years old by Sex and Activity status (Most frequent)</t>
  </si>
  <si>
    <t>Taxa de jovens com idade entre 15 e 34 anos não empregados que não estão em educação ou formação por Grupo etário, Sexo e Nível de escolaridade mais elevado completo</t>
  </si>
  <si>
    <t>Utilizar uma folha de cálculo</t>
  </si>
  <si>
    <t>Using a spreadsheet</t>
  </si>
  <si>
    <t>Transfering files between a computer and other devices</t>
  </si>
  <si>
    <t>Transferir ficheiros entre um computador e outros equipamentos</t>
  </si>
  <si>
    <t>35 - 34</t>
  </si>
  <si>
    <t>Proportion of households owning  sight  or saving accounts</t>
  </si>
  <si>
    <r>
      <rPr>
        <i/>
        <sz val="10"/>
        <color indexed="8"/>
        <rFont val="Arial"/>
        <family val="2"/>
      </rPr>
      <t>Private Grants</t>
    </r>
    <r>
      <rPr>
        <i/>
        <sz val="8"/>
        <color indexed="8"/>
        <rFont val="Arial"/>
        <family val="2"/>
      </rPr>
      <t xml:space="preserve"> </t>
    </r>
    <r>
      <rPr>
        <sz val="10"/>
        <color indexed="8"/>
        <rFont val="Arial"/>
        <family val="2"/>
      </rPr>
      <t>(desembolsos líquidos)</t>
    </r>
  </si>
  <si>
    <r>
      <t xml:space="preserve">Nível geo.
</t>
    </r>
    <r>
      <rPr>
        <b/>
        <i/>
        <sz val="10"/>
        <color indexed="8"/>
        <rFont val="Arial"/>
        <family val="2"/>
      </rPr>
      <t>Geog. level</t>
    </r>
  </si>
  <si>
    <t>Despesas em prestações da proteção social (% do PIBpm - Base 2011) por Funções de proteção social</t>
  </si>
  <si>
    <t>Expenditures of social protection benefits (% of GDPmp - Base 2011) by Functions of social protection</t>
  </si>
  <si>
    <t>Proporção da população com 18 e mais anos com obesidade, por sexo e grupo etário</t>
  </si>
  <si>
    <t>Proportion of resident population with 18 and more years old with obesity, by sex and age group</t>
  </si>
  <si>
    <t>Camões IP</t>
  </si>
  <si>
    <t>272,9*</t>
  </si>
  <si>
    <t>273,1*</t>
  </si>
  <si>
    <t>269,9*</t>
  </si>
  <si>
    <t>268,8*</t>
  </si>
  <si>
    <t>282,2*</t>
  </si>
  <si>
    <t>283,3*</t>
  </si>
  <si>
    <t>372,4*</t>
  </si>
  <si>
    <t>370,2*</t>
  </si>
  <si>
    <t>368,5*</t>
  </si>
  <si>
    <t>372,1*</t>
  </si>
  <si>
    <t>396,2*</t>
  </si>
  <si>
    <t>181,0*</t>
  </si>
  <si>
    <t>183,7*</t>
  </si>
  <si>
    <t>179,5*</t>
  </si>
  <si>
    <t>174,5*</t>
  </si>
  <si>
    <t>182,9*</t>
  </si>
  <si>
    <t>181,3*</t>
  </si>
  <si>
    <t>Taxa de mortalidade neonatal por Sexo</t>
  </si>
  <si>
    <t>Taxa de incidência da malária por 1000 habitantes por Sexo</t>
  </si>
  <si>
    <t>Taxa de incidência da tuberculose por 100 000 habitantes por Sexo</t>
  </si>
  <si>
    <t>Taxa de incidência da hepatite B por 100 000 habitantes por Sexo</t>
  </si>
  <si>
    <t>Taxa de mortalidade por envenenamento acidental por 100 000 habitantes</t>
  </si>
  <si>
    <t>P</t>
  </si>
  <si>
    <t>9.1.2 Passageiros e carga transportados por modos de transporte</t>
  </si>
  <si>
    <t>9.3.1 Proporção do valor acrescentado bruto das micro empresas industriais no total da indústria</t>
  </si>
  <si>
    <t>2.1.1. Prevalência da subnutrição</t>
  </si>
  <si>
    <t>Emissão de CO2 por unidade de valor acrescentado (Kg CO2/ €)</t>
  </si>
  <si>
    <t>9.3.2 Proporção de micro empresas industriais com empréstimos contraídos ou linhas de crédito</t>
  </si>
  <si>
    <t>Pelo menos rede móvel 3G</t>
  </si>
  <si>
    <t>Pelo menos rede móvel LTE</t>
  </si>
  <si>
    <t>At least 3G mobile network</t>
  </si>
  <si>
    <t>At least LTE mobile network</t>
  </si>
  <si>
    <t>Proporção de resíduos urbanos depositados em aterro</t>
  </si>
  <si>
    <t>Proportion of urban waste landfilled</t>
  </si>
  <si>
    <t>Proporção do valor acrescentado bruto das indústrias de alta e média-alta tecnologia no valor acrescentado bruto das indústrias transformadoras</t>
  </si>
  <si>
    <t>Proportion of gross value added of high and medium-high technology manufacturing industries in gross value added of manufacturing industries</t>
  </si>
  <si>
    <t xml:space="preserve">Total APD + OOFs para o CAD 23182 e série 232 (desembolsos brutos).  </t>
  </si>
  <si>
    <r>
      <t xml:space="preserve">Série númerica
</t>
    </r>
    <r>
      <rPr>
        <b/>
        <i/>
        <sz val="10"/>
        <color indexed="8"/>
        <rFont val="Arial"/>
        <family val="2"/>
      </rPr>
      <t>Time series</t>
    </r>
  </si>
  <si>
    <t>1.4.1 Proporção da população que habita em alojamentos com acesso a serviços básicos</t>
  </si>
  <si>
    <t>14.6.1 Degree of implementation of international instruments aiming to combat illegal, unreported and unregulated fishing</t>
  </si>
  <si>
    <t xml:space="preserve">14.5.1 Coverage of protected areas in relation to marine areas </t>
  </si>
  <si>
    <t>14.6.1 Grau de implementação de instrumentos internacionais destinados ao combate da pesca ilegal, não declarada e não regulamentada</t>
  </si>
  <si>
    <t>14.1.1 Índice de eutrofização das águas costeiras e índice de densidade de resíduos plásticos flutuantes</t>
  </si>
  <si>
    <t>1.1.1 Proporção da população cujo rendimento equivalente se encontra abaixo da linha de pobreza internacional (definida como US$1.90 por dia), por sexo, grupo etário, condição perante o trabalho e grau de urbanização</t>
  </si>
  <si>
    <t>16.7.1 Proportions of positions in national and local public institutions, including (a) the legislatures; (b) the public service; and (c) the judiciary, compared to national distributions, by sex, age, persons with disabilities and population groups</t>
  </si>
  <si>
    <t>16.7.1 Proporções de cargos em instituições públicas nacionais e locais, incluindo (a) órgãos legislativos; (b) serviço público; e (c) poder judiciário, face às distribuições nacionais, por sexo, grupo etário, pessoas com incapacidade e grupos populacionais</t>
  </si>
  <si>
    <t>12.3.1 (a) Food loss index and (b) food waste index</t>
  </si>
  <si>
    <t>12.3.1 (a) Índice de perdas alimentares e (b) índice de desperdício alimentar</t>
  </si>
  <si>
    <t>10.7.1 Recruitment cost borne by employee as a proportion of monthly income earned in country of destination</t>
  </si>
  <si>
    <t>10.7.1 Custo de recrutamento suportado pelo empregado em proporção do rendimento mensal auferido no país de destino</t>
  </si>
  <si>
    <t>10.7.2 Número de países com políticas de migração que facilitam a migração e a mobilidade de pessoas ordenada, segura, regular e responsável</t>
  </si>
  <si>
    <t>10.7.2 Number of countries with migration policies that facilitate orderly, safe, regular and responsible migration and mobility of people</t>
  </si>
  <si>
    <t>14.b.1 Degree of application of a legal/regulatory/policy/institutional framework which recognizes and protects access rights for small‐scale fisheries</t>
  </si>
  <si>
    <t>14.b.1 Grau de aplicação de um enquadramento legal/regulamentar/político/institucional que reconhece e protege o direito de acesso da pequena pesca</t>
  </si>
  <si>
    <t>toneladas-quilómetro/ tonne-kilometre</t>
  </si>
  <si>
    <t>Passageiros-quilómetro/ passenger-kilometre</t>
  </si>
  <si>
    <t>Proporção do valor acrescentado bruto das micro empresas industriais no total da indústria</t>
  </si>
  <si>
    <t>Total APD Líquida para os tipos de ajuda E01 e E02</t>
  </si>
  <si>
    <t>Total APD para o CAD 31140 e série 140 (desembolsos brutos)</t>
  </si>
  <si>
    <t>Total official development assistance + other official flows for DAC 23182 and series 232 (gross disbursements)</t>
  </si>
  <si>
    <t>INE
Statistics Portugal</t>
  </si>
  <si>
    <t>15-34</t>
  </si>
  <si>
    <t>&gt;=45</t>
  </si>
  <si>
    <t>Proporção de agregados familiares com despesas em saúde superiores a 10% do rendimento</t>
  </si>
  <si>
    <t>Proporção de agregados familiares com despesas em saúde superiores a 25% do rendimento</t>
  </si>
  <si>
    <t>Proportion of households with expenditure on health greater than 10% of income</t>
  </si>
  <si>
    <t>Proportion of households with expenditure on health greater than 25% of income</t>
  </si>
  <si>
    <t>3.a.1 Proporção de fumadores com 15 ou mais anos relativamente ao total da população com 15 ou mais anos</t>
  </si>
  <si>
    <t>Proportion of the resident population aged 15 and more years old who smokes</t>
  </si>
  <si>
    <t xml:space="preserve">Proporção da população residente com 15 e mais anos de idade que fuma </t>
  </si>
  <si>
    <t>Cobertura vacinal contra difeteria, tétano e tosse convulsa (3as inoculações) em crianças que completaram 1 ano de idade</t>
  </si>
  <si>
    <t>Cobertura vacinal contra o sarampo (2as inoculações) em crianças que completaram 6 anos de idade (de 2010 a 2016 refere-se a crianças com 7 anos)</t>
  </si>
  <si>
    <t>Cobertura vacinal contra infeções por Streptococcus pneumoniae de 13 serotipos (3 doses) em crianças que completaram 1 ano de idade</t>
  </si>
  <si>
    <t>Cobertura vacinal contra infeções por vírus do Papiloma humano em crianças que completaram 11 anos de idade (de 2010 a 2016 refere-se a crianças com 14 anos)</t>
  </si>
  <si>
    <t>94,9 ⊥</t>
  </si>
  <si>
    <t>70,1 ⊥</t>
  </si>
  <si>
    <t>77,4 ⊥</t>
  </si>
  <si>
    <t>⊥</t>
  </si>
  <si>
    <t>Vaccination coverage against diphtheria, tetanus and pertussis (3rd dose) in children who completed 1 year old</t>
  </si>
  <si>
    <t>Vaccination coverage against measles (2nd dose) in children who completed 6 years old (2010 to 2016 refer to children aged 7 years old)</t>
  </si>
  <si>
    <t>Vaccination coverage against Streptococcus pneumoniae infections by 13-valent serotypes (3 doses) in children who completed 1 year old</t>
  </si>
  <si>
    <t>Vaccination coverage against human papillomavirus in children who completed 11 years old (2010 to 2016 refer to children aged 14 years old)</t>
  </si>
  <si>
    <t xml:space="preserve">Proporção da despesa em investigação e desenvolvimento no PIB </t>
  </si>
  <si>
    <t>Proportion of gross expenditure on research and development (GERD) in GDP</t>
  </si>
  <si>
    <t>Proporção de pessoas que vivem em agregados familiares com um rendimento equivalente inferior a 50% do rendimento equivalente mediano</t>
  </si>
  <si>
    <t>Proportion of persons living in households whose equivalent income is less than 50% of the median equivalent income</t>
  </si>
  <si>
    <t>81 Po</t>
  </si>
  <si>
    <t>8.10.1 (a) Número de agências bancárias por 100 000 adultos e (b) número de postos de multibanco (ATM) por 100 000 adultos</t>
  </si>
  <si>
    <t>Superfície total das águas abertas (km2) por localização geográfica (NUTS2013) 2010 e 2015</t>
  </si>
  <si>
    <t>Superfície das águas abertas naturais (km2) por localização geográfica (NUTS2013) 2010 e 2015</t>
  </si>
  <si>
    <t>Superfície das águas abertas artificiais (km2) por localização geográfica (NUTS2013) 2010 e 2015</t>
  </si>
  <si>
    <t>Taxa de variação da superficie (%) das águas abertas por localização geográfica (NUST2013), 2015</t>
  </si>
  <si>
    <t>NUTS III</t>
  </si>
  <si>
    <t xml:space="preserve">Surface of total open water (Km2) by geographic location (NUTS2013) 2010 and 2015 </t>
  </si>
  <si>
    <t xml:space="preserve">Surface of natural open water (Km2) by geographic location (NUTS2013) 2010 and 2015 </t>
  </si>
  <si>
    <t xml:space="preserve">Surface of artificial open water (Km2) by geographic location (NUTS2013) 2010 and 2015 </t>
  </si>
  <si>
    <t xml:space="preserve">Change rate of open water (%) by geographic location (NUTS2013) 2015 </t>
  </si>
  <si>
    <t>Km2</t>
  </si>
  <si>
    <t>Evolução da eficiência dos territórios artificializados por habitante</t>
  </si>
  <si>
    <r>
      <t xml:space="preserve">INE, Estatísticas de Uso e Ocupação do Solo
</t>
    </r>
    <r>
      <rPr>
        <i/>
        <sz val="10"/>
        <color indexed="8"/>
        <rFont val="Arial"/>
        <family val="2"/>
      </rPr>
      <t>Statistics Portugal, Land Use Land Cover Statistics</t>
    </r>
  </si>
  <si>
    <t>INE, Estatísticas de Uso e Ocupação do Solo
Statistics Portugal, Land Use Land Cover Statistics</t>
  </si>
  <si>
    <t>Evolution of the efficiency of artificial territories by inhabitan</t>
  </si>
  <si>
    <r>
      <t xml:space="preserve">⊥ - Quebra de série </t>
    </r>
    <r>
      <rPr>
        <i/>
        <sz val="10"/>
        <color indexed="8"/>
        <rFont val="Arial"/>
        <family val="2"/>
      </rPr>
      <t>(Break in series)</t>
    </r>
  </si>
  <si>
    <r>
      <t xml:space="preserve">Milhares
</t>
    </r>
    <r>
      <rPr>
        <i/>
        <sz val="10"/>
        <color indexed="8"/>
        <rFont val="Arial"/>
        <family val="2"/>
      </rPr>
      <t>Thousand</t>
    </r>
  </si>
  <si>
    <t>INE
Statistics Portugal</t>
  </si>
  <si>
    <t xml:space="preserve">Direção Geral da Administração e do Emprego Público/ Directorate General for Administration and Public Employment </t>
  </si>
  <si>
    <r>
      <rPr>
        <sz val="10"/>
        <rFont val="Arial"/>
        <family val="2"/>
      </rPr>
      <t xml:space="preserve">Presidência do Conselho de Ministros
</t>
    </r>
    <r>
      <rPr>
        <i/>
        <sz val="10"/>
        <rFont val="Arial"/>
        <family val="2"/>
      </rPr>
      <t>Presidency of the Council of Ministers</t>
    </r>
  </si>
  <si>
    <t>Proporção de mulheres vítimas de violência física e/ou sexual perpetrada por companheiro ou terceira pessoa desde os 15 anos de idade</t>
  </si>
  <si>
    <t>Proportion of women victims of physical and/or sexual violence by a partner or a non-partner since the age of 15</t>
  </si>
  <si>
    <t>Proporção de pessoas que se sentem seguras quando passeiam sozinhas depois de escurecer</t>
  </si>
  <si>
    <t>Proportion of persons that feel safe walking alone after dark</t>
  </si>
  <si>
    <t>Proporção de indivíduos com idade entre 16 e 74 anos que utilizaram Internet 3 meses anteriores à entrevista</t>
  </si>
  <si>
    <t>Proportion of persons aged between 16 and 74 years old using Internet in the 3 months before the interview</t>
  </si>
  <si>
    <t>Proporção de investigadoras/es equivalente a tempo integral (ETI) por mil habitantes</t>
  </si>
  <si>
    <t>Proportion of researchers at full-time equivalent per 1,000 inhabitants</t>
  </si>
  <si>
    <t>Proporção da superfície das massas de água com bom estado/ potencial ecológico (% da área total)</t>
  </si>
  <si>
    <t>Proporção da superfície das massas de água superficiais (% da área total) por Classificação do estado químico</t>
  </si>
  <si>
    <t>Bom</t>
  </si>
  <si>
    <t>Insuficiente</t>
  </si>
  <si>
    <t>Desconhecido</t>
  </si>
  <si>
    <t>Good</t>
  </si>
  <si>
    <t>Unknown</t>
  </si>
  <si>
    <t>Cabo</t>
  </si>
  <si>
    <t>Outros</t>
  </si>
  <si>
    <t>Others</t>
  </si>
  <si>
    <t>Cable</t>
  </si>
  <si>
    <t>Homens</t>
  </si>
  <si>
    <t>Mulheres</t>
  </si>
  <si>
    <t>Other monetary intermediation establishments per 10 000 inhabitants</t>
  </si>
  <si>
    <t>Estabelecimentos de outra intermediação monetária por 10 000 habitantes</t>
  </si>
  <si>
    <t>ADSL</t>
  </si>
  <si>
    <t>Optical fibre (FTTH)</t>
  </si>
  <si>
    <t>Fibra ótica (FTTH/B)</t>
  </si>
  <si>
    <t>67 (4 em 6 stocks)</t>
  </si>
  <si>
    <t>83 (5 em 6 stocks)</t>
  </si>
  <si>
    <r>
      <t xml:space="preserve">INE e  APA
</t>
    </r>
    <r>
      <rPr>
        <i/>
        <sz val="8"/>
        <color indexed="8"/>
        <rFont val="Arial"/>
        <family val="2"/>
      </rPr>
      <t>Statistics Portugal and Portuguese National Environmental Agency</t>
    </r>
  </si>
  <si>
    <r>
      <t xml:space="preserve">INE e  APA
</t>
    </r>
    <r>
      <rPr>
        <i/>
        <sz val="10"/>
        <color indexed="8"/>
        <rFont val="Arial"/>
        <family val="2"/>
      </rPr>
      <t>Statistics Portugal and Portuguese National Environmental Agency</t>
    </r>
  </si>
  <si>
    <t>Proportion of water bodies area with good status/ ecological potential (% of total area)</t>
  </si>
  <si>
    <t>Proportion of surface water bodies area (% of total area) by Classification of chemical status</t>
  </si>
  <si>
    <t>Failing to achieve good</t>
  </si>
  <si>
    <t>Milhões USD</t>
  </si>
  <si>
    <t>Total APD para o CAD 16062 (desembolsos brutos)</t>
  </si>
  <si>
    <r>
      <t xml:space="preserve">Instituto Nacional de Saúde Doutor Ricardo Jorge
</t>
    </r>
    <r>
      <rPr>
        <i/>
        <sz val="10"/>
        <rFont val="Arial"/>
        <family val="2"/>
      </rPr>
      <t>National Health Institute Dr. Ricardo Jorge</t>
    </r>
  </si>
  <si>
    <t>Criar apresentações eletrónicas</t>
  </si>
  <si>
    <t>Create eletronic presentations</t>
  </si>
  <si>
    <t>Índices de paridade de sexo, grau de urbanização e quintis de rendimento da população dos 18 aos 64 anos que participou em atividades de aprendizagem ao longo da vida</t>
  </si>
  <si>
    <t>Sexo</t>
  </si>
  <si>
    <t>Grau de urbanização</t>
  </si>
  <si>
    <t>Quintis do rendimento</t>
  </si>
  <si>
    <t>N.º / No</t>
  </si>
  <si>
    <t>INE 
Statistics Portugal</t>
  </si>
  <si>
    <t>Sex</t>
  </si>
  <si>
    <t>Parity indices of sex, degree of urbanization and quintiles of income of persons aged between 18 and 64 years old who participated in lifelong learning activities</t>
  </si>
  <si>
    <t>Degree of urbanization</t>
  </si>
  <si>
    <t>Quintiles of income</t>
  </si>
  <si>
    <r>
      <t xml:space="preserve">Taxa de mortalidade (30 a 70 anos) atribuída a doenças do aparelho circulatório, tumores malignos, diabetes </t>
    </r>
    <r>
      <rPr>
        <i/>
        <sz val="10"/>
        <color indexed="8"/>
        <rFont val="Arial"/>
        <family val="2"/>
      </rPr>
      <t>mellitus</t>
    </r>
    <r>
      <rPr>
        <sz val="10"/>
        <color indexed="8"/>
        <rFont val="Arial"/>
        <family val="2"/>
      </rPr>
      <t xml:space="preserve"> e doenças crónicas respiratórias por 100 000 habitantes, por Sexo</t>
    </r>
  </si>
  <si>
    <t>3.9.2 Taxa de mortalidade atribuída a fontes de água insalubre e a condições de saneamento e de higiene deficientes ou inexistentes (acesso inadequado a serviços de saneamento de águas residuais)</t>
  </si>
  <si>
    <t xml:space="preserve">1.2.1 Proporção da população cujo rendimento equivalente se encontra abaixo da linha de pobreza nacional, por sexo e grupo etário 
</t>
  </si>
  <si>
    <t>Proporção de indivíduos com idade entre 16 e 74 anos que utilizam telemóvel por Sexo</t>
  </si>
  <si>
    <t>Acessos à Internet de banda larga em local fixo por 100 habitantes por Tipo de tecnologia de acesso ao serviço de banda larga fixa</t>
  </si>
  <si>
    <t>Fixed broadband Internet acesses per 100 inhabitants by Type of access technology to fixed broadband service</t>
  </si>
  <si>
    <t>DGO</t>
  </si>
  <si>
    <t>5.6.1 Proporção de mulheres com idade entre 15 e 49 anos que decidem de forma informada sobre a sua vida sexual, uso de contracetivos e saúde reprodutiva</t>
  </si>
  <si>
    <t>5.6.1  Proportion of women aged 15-49 years who make their own informed decisions regarding sexual relations, contraceptive use and reproductive health care</t>
  </si>
  <si>
    <t xml:space="preserve">5.6.2 Número de países com legislação e regulamentação que garante o acesso pleno e igualitário por mulheres e homens com 15 ou mais anos a informação, educação e cuidados de saúde sexual e reprodutiva </t>
  </si>
  <si>
    <t>5.6.2  Number of countries with laws and regulations that guarantee full and equal access to women and men aged 15 years and older to sexual and reproductive health care, information and education</t>
  </si>
  <si>
    <t>7.a.1 International financial flows to developing countries in support of clean energy research and development and renewable energy production, including in hybrid systems</t>
  </si>
  <si>
    <t>Proportion of resident population in non conventional dwellings of usual residence</t>
  </si>
  <si>
    <t>Proporção da população desempregada à procura de novo emprego que recebe subsídio de desemprego no total da população desempregada à procura de novo emprego, por sexo e grupo etário</t>
  </si>
  <si>
    <t>Proportion of unemployed population looking for a new job and receiving  unemployment benefits in total unemployed population looking for a new job, by sex and age group</t>
  </si>
  <si>
    <t>Presidentes dos municípios por sexo</t>
  </si>
  <si>
    <t>Presidents of municipalities, by Sex</t>
  </si>
  <si>
    <t>98,1 ⊥</t>
  </si>
  <si>
    <t>Proporção da população feminina residente com 15 a 49 anos de idade que utilizou um método contracetivo moderno como principal método de contaceção nos 30 dias anteriores à entrevista</t>
  </si>
  <si>
    <t>Proportion of the resident female population aged 15 to 49 years who used a modern contraceptive method as the main contraception method in the 30 days preceding the interview</t>
  </si>
  <si>
    <t>Taxa de mortalidade devido a fontes de água insalubre ou a condições de saneamento e higiene deficientes ou inexistentes</t>
  </si>
  <si>
    <t>Índice de paridade de sexo nos indivíduos com idade entre 16 e 74 anos que efetuaram atividades relacionadas com computador</t>
  </si>
  <si>
    <t>Copying, moving a file or folder</t>
  </si>
  <si>
    <t>Parity index of sex in persons aged between 16 and 74 years old performing computer related activities</t>
  </si>
  <si>
    <t>Writing a computer program</t>
  </si>
  <si>
    <t>Índice de paridade de grau de urbanização nos indivíduos com idade entre 16 e 74 anos que efetuaram atividades relacionadas com computador</t>
  </si>
  <si>
    <t>Parity index of degree of urbanisation in persons aged between 16 and 74 years old performing computer related activities</t>
  </si>
  <si>
    <t>Índice de paridade de quintis de rendimento nos indivíduos com idade entre 16 e 74 anos que efetuaram atividades relacionadas com computador</t>
  </si>
  <si>
    <t>Parity index of quintiles of income in persons aged between 16 and 74 years old performing computer related activities</t>
  </si>
  <si>
    <t>Média do rendimento monetário líquido equivalente</t>
  </si>
  <si>
    <t>Total da população</t>
  </si>
  <si>
    <t>Total population</t>
  </si>
  <si>
    <t>Mean equivalent net monetary income</t>
  </si>
  <si>
    <t>40% da população com menores recursos</t>
  </si>
  <si>
    <t>40% of the population with the lowest income</t>
  </si>
  <si>
    <t>Taxa de crescimento média quinquenal da média do rendimento monetário líquido equivalente em termos reais</t>
  </si>
  <si>
    <t>Five-year average growth rate of the mean equivalent net monetary income in real terms</t>
  </si>
  <si>
    <t>Dirigentes no setor das administrações públicas por sexo</t>
  </si>
  <si>
    <t>Managers in sector of public administration by sex</t>
  </si>
  <si>
    <t>Proporção da população empregada com cargos de chefia por Sexo</t>
  </si>
  <si>
    <t>Proportion of employed people with management positions by Sex</t>
  </si>
  <si>
    <t>Proporção da população empregada na indústria transformadora</t>
  </si>
  <si>
    <t>Proportion of employed people in manufacturing</t>
  </si>
  <si>
    <t>Transporte de passageiros pelas empresas nacionais de transporte aéreo</t>
  </si>
  <si>
    <t>Passenger transport by national air transport enterprises</t>
  </si>
  <si>
    <t>Transporte de carga pelas empresas nacionais de transporte aéreo</t>
  </si>
  <si>
    <t>Cargo transport by national air transport enterprises</t>
  </si>
  <si>
    <t>Transporte de passageiros pelas empresas exploradoras de sistema ferroviário pesado</t>
  </si>
  <si>
    <t>Passenger transport by heavy railway carrier enterprises</t>
  </si>
  <si>
    <t>Mercadoria transportada das empresas exploradoras de sistema ferroviário pesado</t>
  </si>
  <si>
    <t>Goods transported of heavy railway carrier enterprises</t>
  </si>
  <si>
    <t>Transporte de passageiros pelas empresas de transporte rodoviário de passageiros</t>
  </si>
  <si>
    <t>Passenger transport by enterprises of road transport passengers</t>
  </si>
  <si>
    <t>Tonelada-quilómetro dos Veículos pesados de mercadorias por Localização geográfica (Continente)</t>
  </si>
  <si>
    <t>Tonne-kilometre of Heavy goods road vehicles by Geographic localization (Continent)</t>
  </si>
  <si>
    <t>Proporção de indivíduos com idade entre 18 e 64 anos que participaram em atividades de aprendizagem ao longo da vida, por Sexo e Grupo etário</t>
  </si>
  <si>
    <t>Proportion of persons aged between 16 and 74 years old using mobile phone by Sex</t>
  </si>
  <si>
    <t>Ganho médio horário (Secções B a S exceto O da CAE Rev. 3), por sexo</t>
  </si>
  <si>
    <t>Average hourly earnings (NACE Rev. 2 Sections B to S except O), by sex</t>
  </si>
  <si>
    <t>Mortal accidents at work, by Sex </t>
  </si>
  <si>
    <r>
      <t>Annual mean concentration of PM</t>
    </r>
    <r>
      <rPr>
        <i/>
        <vertAlign val="subscript"/>
        <sz val="10"/>
        <color indexed="8"/>
        <rFont val="Arial"/>
        <family val="2"/>
      </rPr>
      <t>10</t>
    </r>
    <r>
      <rPr>
        <i/>
        <sz val="10"/>
        <color indexed="8"/>
        <rFont val="Arial"/>
        <family val="2"/>
      </rPr>
      <t xml:space="preserve"> particles</t>
    </r>
  </si>
  <si>
    <r>
      <t xml:space="preserve">Hazardous sectorial waste produced per capita (kg/ inhab.) </t>
    </r>
    <r>
      <rPr>
        <i/>
        <strike/>
        <sz val="8.8000000000000007"/>
        <color indexed="10"/>
        <rFont val="Calibri"/>
        <family val="2"/>
      </rPr>
      <t xml:space="preserve">by Type of waste (CER-stat) </t>
    </r>
    <r>
      <rPr>
        <i/>
        <sz val="11"/>
        <color indexed="8"/>
        <rFont val="Calibri"/>
        <family val="2"/>
      </rPr>
      <t>and Type of waste management operation</t>
    </r>
  </si>
  <si>
    <t>Proporção de resíduos sectoriais perigosos por operação de gestão</t>
  </si>
  <si>
    <r>
      <t>Proportion of hazardous sectorial waste</t>
    </r>
    <r>
      <rPr>
        <i/>
        <sz val="11"/>
        <rFont val="Calibri"/>
        <family val="2"/>
      </rPr>
      <t xml:space="preserve"> </t>
    </r>
    <r>
      <rPr>
        <i/>
        <sz val="11"/>
        <rFont val="Calibri"/>
        <family val="2"/>
      </rPr>
      <t xml:space="preserve">by </t>
    </r>
    <r>
      <rPr>
        <i/>
        <sz val="11"/>
        <rFont val="Calibri"/>
        <family val="2"/>
      </rPr>
      <t>Type of management operation</t>
    </r>
  </si>
  <si>
    <t>Resíduos sectoriais perigosos per capita (kg/hab.) por operação de gestão de resíduos</t>
  </si>
  <si>
    <t>Taxa de mortalidade materna por 100 000 nados-vivos</t>
  </si>
  <si>
    <t>Maternal mortality rate per 100 000 live births</t>
  </si>
  <si>
    <t>N.º (por 100 000 nados-vivos)/ No (by 100,000 live births)</t>
  </si>
  <si>
    <t>391,5*</t>
  </si>
  <si>
    <t>3.d.1 Capacidade para o Regulamento Sanitário Internacional (RSI) e preparação para emergências de saúde</t>
  </si>
  <si>
    <t>Índice de cumprimento dos regulamentos internacionais de saúde relativos a 13 competências básicas</t>
  </si>
  <si>
    <t>3.d.1 International Health Regulations (IHR) capacity and health emergency preparedness</t>
  </si>
  <si>
    <t xml:space="preserve">3.d Strengthen the capacity of all countries, in particular developing countries, for early warning, risk reduction and management of national and global health risks </t>
  </si>
  <si>
    <t xml:space="preserve">Objetivos de Desenvolvimento Sustentável. </t>
  </si>
  <si>
    <t>Indicadores para Portugal. Agenda 2030</t>
  </si>
  <si>
    <t>Sustainable Development Goals.</t>
  </si>
  <si>
    <t>Indicators for Portugal. 2030 Agenda</t>
  </si>
</sst>
</file>

<file path=xl/styles.xml><?xml version="1.0" encoding="utf-8"?>
<styleSheet xmlns="http://schemas.openxmlformats.org/spreadsheetml/2006/main">
  <numFmts count="9">
    <numFmt numFmtId="43" formatCode="_-* #,##0.00\ _€_-;\-* #,##0.00\ _€_-;_-* &quot;-&quot;??\ _€_-;_-@_-"/>
    <numFmt numFmtId="164" formatCode="0.000"/>
    <numFmt numFmtId="165" formatCode="0.0"/>
    <numFmt numFmtId="166" formatCode="#,##0.0"/>
    <numFmt numFmtId="167" formatCode="###\ ##0"/>
    <numFmt numFmtId="168" formatCode="###\ ###\ ###"/>
    <numFmt numFmtId="169" formatCode="#\ ###\ ##0"/>
    <numFmt numFmtId="170" formatCode="#,##0_ ;\-#,##0\ "/>
    <numFmt numFmtId="171" formatCode="#\ ##0.00"/>
  </numFmts>
  <fonts count="69">
    <font>
      <sz val="11"/>
      <color theme="1"/>
      <name val="Calibri"/>
      <family val="2"/>
      <scheme val="minor"/>
    </font>
    <font>
      <sz val="10"/>
      <color indexed="8"/>
      <name val="Arial"/>
      <family val="2"/>
    </font>
    <font>
      <sz val="10"/>
      <name val="Arial"/>
      <family val="2"/>
    </font>
    <font>
      <b/>
      <sz val="10"/>
      <color indexed="8"/>
      <name val="Arial"/>
      <family val="2"/>
    </font>
    <font>
      <i/>
      <sz val="10"/>
      <name val="Arial"/>
      <family val="2"/>
    </font>
    <font>
      <i/>
      <sz val="10"/>
      <color indexed="8"/>
      <name val="Arial"/>
      <family val="2"/>
    </font>
    <font>
      <b/>
      <i/>
      <sz val="10"/>
      <color indexed="8"/>
      <name val="Arial"/>
      <family val="2"/>
    </font>
    <font>
      <vertAlign val="subscript"/>
      <sz val="10"/>
      <name val="Arial"/>
      <family val="2"/>
    </font>
    <font>
      <i/>
      <vertAlign val="subscript"/>
      <sz val="10"/>
      <name val="Arial"/>
      <family val="2"/>
    </font>
    <font>
      <vertAlign val="superscript"/>
      <sz val="10"/>
      <color indexed="8"/>
      <name val="Arial"/>
      <family val="2"/>
    </font>
    <font>
      <i/>
      <vertAlign val="superscript"/>
      <sz val="10"/>
      <color indexed="8"/>
      <name val="Arial"/>
      <family val="2"/>
    </font>
    <font>
      <i/>
      <sz val="10"/>
      <color indexed="63"/>
      <name val="Arial"/>
      <family val="2"/>
    </font>
    <font>
      <i/>
      <sz val="11"/>
      <color indexed="8"/>
      <name val="Calibri"/>
      <family val="2"/>
    </font>
    <font>
      <sz val="9"/>
      <name val="Arial"/>
      <family val="2"/>
    </font>
    <font>
      <i/>
      <sz val="10"/>
      <name val="Tahoma"/>
      <family val="2"/>
    </font>
    <font>
      <vertAlign val="subscript"/>
      <sz val="10"/>
      <color indexed="8"/>
      <name val="Arial"/>
      <family val="2"/>
    </font>
    <font>
      <i/>
      <vertAlign val="subscript"/>
      <sz val="10"/>
      <color indexed="8"/>
      <name val="Arial"/>
      <family val="2"/>
    </font>
    <font>
      <i/>
      <sz val="8"/>
      <color indexed="8"/>
      <name val="Arial"/>
      <family val="2"/>
    </font>
    <font>
      <u/>
      <sz val="11"/>
      <name val="Calibri"/>
      <family val="2"/>
    </font>
    <font>
      <sz val="11"/>
      <name val="Calibri"/>
      <family val="2"/>
    </font>
    <font>
      <i/>
      <strike/>
      <sz val="8.8000000000000007"/>
      <color indexed="10"/>
      <name val="Calibri"/>
      <family val="2"/>
    </font>
    <font>
      <i/>
      <sz val="11"/>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sz val="11"/>
      <color rgb="FF3F3F76"/>
      <name val="Calibri"/>
      <family val="2"/>
      <scheme val="minor"/>
    </font>
    <font>
      <sz val="11"/>
      <color rgb="FFFA7D00"/>
      <name val="Calibri"/>
      <family val="2"/>
      <scheme val="minor"/>
    </font>
    <font>
      <sz val="11"/>
      <color rgb="FF9C6500"/>
      <name val="Calibri"/>
      <family val="2"/>
      <scheme val="minor"/>
    </font>
    <font>
      <sz val="10"/>
      <color rgb="FF000000"/>
      <name val="Arial"/>
      <family val="2"/>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Arial"/>
      <family val="2"/>
    </font>
    <font>
      <i/>
      <sz val="10"/>
      <color theme="1"/>
      <name val="Arial"/>
      <family val="2"/>
    </font>
    <font>
      <b/>
      <sz val="10"/>
      <color theme="1"/>
      <name val="Arial"/>
      <family val="2"/>
    </font>
    <font>
      <sz val="10"/>
      <color rgb="FF000000"/>
      <name val="Calibri"/>
      <family val="2"/>
      <scheme val="minor"/>
    </font>
    <font>
      <b/>
      <sz val="11"/>
      <color rgb="FF002060"/>
      <name val="Calibri"/>
      <family val="2"/>
      <scheme val="minor"/>
    </font>
    <font>
      <sz val="6"/>
      <color theme="1"/>
      <name val="Arial"/>
      <family val="2"/>
    </font>
    <font>
      <b/>
      <sz val="6"/>
      <color rgb="FF54626F"/>
      <name val="Tahoma"/>
      <family val="2"/>
    </font>
    <font>
      <b/>
      <sz val="12"/>
      <color theme="1" tint="0.499984740745262"/>
      <name val="Arial"/>
      <family val="2"/>
    </font>
    <font>
      <sz val="12"/>
      <color theme="1" tint="0.499984740745262"/>
      <name val="Arial"/>
      <family val="2"/>
    </font>
    <font>
      <sz val="10"/>
      <color rgb="FFFF0000"/>
      <name val="Arial"/>
      <family val="2"/>
    </font>
    <font>
      <sz val="8"/>
      <color theme="1"/>
      <name val="Arial"/>
      <family val="2"/>
    </font>
    <font>
      <u/>
      <sz val="12"/>
      <color theme="1" tint="0.499984740745262"/>
      <name val="Calibri"/>
      <family val="2"/>
    </font>
    <font>
      <sz val="7"/>
      <color rgb="FF666666"/>
      <name val="Tahoma"/>
      <family val="2"/>
    </font>
    <font>
      <sz val="9"/>
      <color rgb="FFFF0000"/>
      <name val="Arial"/>
      <family val="2"/>
    </font>
    <font>
      <i/>
      <sz val="11"/>
      <color rgb="FFFF0000"/>
      <name val="Tahoma"/>
      <family val="2"/>
    </font>
    <font>
      <sz val="11"/>
      <color rgb="FF1F497D"/>
      <name val="Calibri"/>
      <family val="2"/>
      <scheme val="minor"/>
    </font>
    <font>
      <i/>
      <sz val="6"/>
      <color rgb="FF444444"/>
      <name val="Tahoma"/>
      <family val="2"/>
    </font>
    <font>
      <sz val="11"/>
      <color rgb="FF1F497D"/>
      <name val="Symbol"/>
      <family val="1"/>
      <charset val="2"/>
    </font>
    <font>
      <b/>
      <sz val="8"/>
      <color rgb="FF54626F"/>
      <name val="Tahoma"/>
      <family val="2"/>
    </font>
    <font>
      <b/>
      <i/>
      <sz val="10"/>
      <color theme="1"/>
      <name val="Arial"/>
      <family val="2"/>
    </font>
    <font>
      <sz val="10"/>
      <color rgb="FF566471"/>
      <name val="Tahoma"/>
      <family val="2"/>
    </font>
    <font>
      <sz val="8"/>
      <color rgb="FF444444"/>
      <name val="Tahoma"/>
      <family val="2"/>
    </font>
    <font>
      <i/>
      <sz val="11"/>
      <color theme="1"/>
      <name val="Calibri"/>
      <family val="2"/>
      <scheme val="minor"/>
    </font>
    <font>
      <b/>
      <sz val="12"/>
      <color rgb="FF0070C0"/>
      <name val="Arial"/>
      <family val="2"/>
    </font>
    <font>
      <sz val="12"/>
      <color rgb="FF0070C0"/>
      <name val="Arial"/>
      <family val="2"/>
    </font>
    <font>
      <sz val="11"/>
      <color rgb="FF0070C0"/>
      <name val="Calibri"/>
      <family val="2"/>
      <scheme val="minor"/>
    </font>
    <font>
      <b/>
      <sz val="14"/>
      <color rgb="FF0070C0"/>
      <name val="Calibri"/>
      <family val="2"/>
      <scheme val="minor"/>
    </font>
    <font>
      <b/>
      <sz val="14"/>
      <color theme="1" tint="0.499984740745262"/>
      <name val="Calibri"/>
      <family val="2"/>
      <scheme val="minor"/>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6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style="dotted">
        <color indexed="64"/>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style="medium">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medium">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style="medium">
        <color indexed="64"/>
      </bottom>
      <diagonal/>
    </border>
    <border>
      <left/>
      <right/>
      <top style="dotted">
        <color indexed="64"/>
      </top>
      <bottom style="medium">
        <color indexed="64"/>
      </bottom>
      <diagonal/>
    </border>
    <border>
      <left style="medium">
        <color indexed="64"/>
      </left>
      <right/>
      <top/>
      <bottom style="dotted">
        <color indexed="64"/>
      </bottom>
      <diagonal/>
    </border>
    <border>
      <left/>
      <right/>
      <top style="dotted">
        <color indexed="64"/>
      </top>
      <bottom style="dotted">
        <color indexed="64"/>
      </bottom>
      <diagonal/>
    </border>
    <border>
      <left/>
      <right/>
      <top/>
      <bottom style="dotted">
        <color indexed="64"/>
      </bottom>
      <diagonal/>
    </border>
    <border>
      <left/>
      <right/>
      <top style="medium">
        <color indexed="64"/>
      </top>
      <bottom style="dotted">
        <color indexed="64"/>
      </bottom>
      <diagonal/>
    </border>
    <border>
      <left/>
      <right style="medium">
        <color indexed="64"/>
      </right>
      <top style="dotted">
        <color indexed="64"/>
      </top>
      <bottom/>
      <diagonal/>
    </border>
    <border>
      <left/>
      <right/>
      <top style="dotted">
        <color indexed="64"/>
      </top>
      <bottom/>
      <diagonal/>
    </border>
    <border>
      <left style="medium">
        <color indexed="64"/>
      </left>
      <right/>
      <top style="dotted">
        <color indexed="64"/>
      </top>
      <bottom style="dashed">
        <color indexed="64"/>
      </bottom>
      <diagonal/>
    </border>
    <border>
      <left style="medium">
        <color indexed="64"/>
      </left>
      <right/>
      <top style="dashed">
        <color indexed="64"/>
      </top>
      <bottom style="dashed">
        <color indexed="64"/>
      </bottom>
      <diagonal/>
    </border>
    <border>
      <left style="medium">
        <color indexed="64"/>
      </left>
      <right/>
      <top style="dashed">
        <color indexed="64"/>
      </top>
      <bottom style="medium">
        <color indexed="64"/>
      </bottom>
      <diagonal/>
    </border>
    <border>
      <left style="medium">
        <color indexed="64"/>
      </left>
      <right/>
      <top/>
      <bottom style="dashed">
        <color indexed="64"/>
      </bottom>
      <diagonal/>
    </border>
    <border>
      <left/>
      <right style="medium">
        <color indexed="64"/>
      </right>
      <top/>
      <bottom style="dotted">
        <color indexed="64"/>
      </bottom>
      <diagonal/>
    </border>
    <border>
      <left/>
      <right style="medium">
        <color indexed="64"/>
      </right>
      <top style="dashed">
        <color indexed="64"/>
      </top>
      <bottom style="medium">
        <color indexed="64"/>
      </bottom>
      <diagonal/>
    </border>
    <border>
      <left/>
      <right style="medium">
        <color indexed="64"/>
      </right>
      <top style="dashed">
        <color indexed="64"/>
      </top>
      <bottom style="dashed">
        <color indexed="64"/>
      </bottom>
      <diagonal/>
    </border>
    <border>
      <left style="medium">
        <color indexed="64"/>
      </left>
      <right/>
      <top style="dotted">
        <color indexed="64"/>
      </top>
      <bottom/>
      <diagonal/>
    </border>
    <border>
      <left style="medium">
        <color indexed="64"/>
      </left>
      <right style="medium">
        <color indexed="64"/>
      </right>
      <top/>
      <bottom/>
      <diagonal/>
    </border>
    <border>
      <left/>
      <right/>
      <top style="dotted">
        <color indexed="64"/>
      </top>
      <bottom style="dashed">
        <color indexed="64"/>
      </bottom>
      <diagonal/>
    </border>
    <border>
      <left style="medium">
        <color indexed="64"/>
      </left>
      <right style="medium">
        <color indexed="64"/>
      </right>
      <top/>
      <bottom style="dotted">
        <color indexed="64"/>
      </bottom>
      <diagonal/>
    </border>
    <border>
      <left style="medium">
        <color indexed="64"/>
      </left>
      <right style="medium">
        <color indexed="64"/>
      </right>
      <top style="dashed">
        <color indexed="64"/>
      </top>
      <bottom style="medium">
        <color indexed="64"/>
      </bottom>
      <diagonal/>
    </border>
    <border>
      <left/>
      <right style="medium">
        <color indexed="64"/>
      </right>
      <top style="medium">
        <color indexed="64"/>
      </top>
      <bottom style="dashed">
        <color indexed="64"/>
      </bottom>
      <diagonal/>
    </border>
    <border>
      <left style="medium">
        <color indexed="64"/>
      </left>
      <right style="medium">
        <color indexed="64"/>
      </right>
      <top style="dotted">
        <color indexed="64"/>
      </top>
      <bottom/>
      <diagonal/>
    </border>
    <border>
      <left style="medium">
        <color indexed="64"/>
      </left>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medium">
        <color indexed="64"/>
      </top>
      <bottom style="dashed">
        <color indexed="64"/>
      </bottom>
      <diagonal/>
    </border>
    <border>
      <left/>
      <right/>
      <top style="medium">
        <color indexed="64"/>
      </top>
      <bottom style="dashed">
        <color indexed="64"/>
      </bottom>
      <diagonal/>
    </border>
    <border>
      <left/>
      <right/>
      <top style="dashed">
        <color indexed="64"/>
      </top>
      <bottom style="medium">
        <color indexed="64"/>
      </bottom>
      <diagonal/>
    </border>
    <border>
      <left/>
      <right/>
      <top style="dashed">
        <color indexed="64"/>
      </top>
      <bottom style="dashed">
        <color indexed="64"/>
      </bottom>
      <diagonal/>
    </border>
    <border>
      <left/>
      <right style="medium">
        <color indexed="64"/>
      </right>
      <top style="dashed">
        <color indexed="64"/>
      </top>
      <bottom/>
      <diagonal/>
    </border>
    <border>
      <left/>
      <right style="medium">
        <color indexed="64"/>
      </right>
      <top/>
      <bottom style="dashed">
        <color indexed="64"/>
      </bottom>
      <diagonal/>
    </border>
    <border>
      <left style="medium">
        <color indexed="64"/>
      </left>
      <right/>
      <top style="dashed">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4" fillId="26" borderId="0" applyNumberFormat="0" applyBorder="0" applyAlignment="0" applyProtection="0"/>
    <xf numFmtId="0" fontId="25" fillId="27" borderId="54" applyNumberFormat="0" applyAlignment="0" applyProtection="0"/>
    <xf numFmtId="0" fontId="26" fillId="28" borderId="55" applyNumberFormat="0" applyAlignment="0" applyProtection="0"/>
    <xf numFmtId="43" fontId="22" fillId="0" borderId="0" applyFont="0" applyFill="0" applyBorder="0" applyAlignment="0" applyProtection="0"/>
    <xf numFmtId="43" fontId="22" fillId="0" borderId="0" applyFont="0" applyFill="0" applyBorder="0" applyAlignment="0" applyProtection="0"/>
    <xf numFmtId="0" fontId="27" fillId="0" borderId="0" applyNumberFormat="0" applyFill="0" applyBorder="0" applyAlignment="0" applyProtection="0"/>
    <xf numFmtId="0" fontId="28" fillId="29" borderId="0" applyNumberFormat="0" applyBorder="0" applyAlignment="0" applyProtection="0"/>
    <xf numFmtId="0" fontId="29" fillId="0" borderId="56" applyNumberFormat="0" applyFill="0" applyAlignment="0" applyProtection="0"/>
    <xf numFmtId="0" fontId="30" fillId="0" borderId="57" applyNumberFormat="0" applyFill="0" applyAlignment="0" applyProtection="0"/>
    <xf numFmtId="0" fontId="31" fillId="0" borderId="58"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3" fillId="30" borderId="54" applyNumberFormat="0" applyAlignment="0" applyProtection="0"/>
    <xf numFmtId="0" fontId="34" fillId="0" borderId="59" applyNumberFormat="0" applyFill="0" applyAlignment="0" applyProtection="0"/>
    <xf numFmtId="0" fontId="35" fillId="31" borderId="0" applyNumberFormat="0" applyBorder="0" applyAlignment="0" applyProtection="0"/>
    <xf numFmtId="0" fontId="2" fillId="0" borderId="0"/>
    <xf numFmtId="0" fontId="36" fillId="0" borderId="0"/>
    <xf numFmtId="0" fontId="19" fillId="0" borderId="0"/>
    <xf numFmtId="0" fontId="22" fillId="32" borderId="60" applyNumberFormat="0" applyFont="0" applyAlignment="0" applyProtection="0"/>
    <xf numFmtId="0" fontId="37" fillId="27" borderId="61" applyNumberFormat="0" applyAlignment="0" applyProtection="0"/>
    <xf numFmtId="9" fontId="22" fillId="0" borderId="0" applyFont="0" applyFill="0" applyBorder="0" applyAlignment="0" applyProtection="0"/>
    <xf numFmtId="0" fontId="38" fillId="0" borderId="0" applyNumberFormat="0" applyFill="0" applyBorder="0" applyAlignment="0" applyProtection="0"/>
    <xf numFmtId="0" fontId="39" fillId="0" borderId="62" applyNumberFormat="0" applyFill="0" applyAlignment="0" applyProtection="0"/>
    <xf numFmtId="0" fontId="40" fillId="0" borderId="0" applyNumberFormat="0" applyFill="0" applyBorder="0" applyAlignment="0" applyProtection="0"/>
  </cellStyleXfs>
  <cellXfs count="1359">
    <xf numFmtId="0" fontId="0" fillId="0" borderId="0" xfId="0"/>
    <xf numFmtId="0" fontId="2" fillId="0" borderId="1" xfId="0" applyFont="1" applyFill="1" applyBorder="1" applyAlignment="1">
      <alignment horizontal="center" vertical="center" wrapText="1"/>
    </xf>
    <xf numFmtId="0" fontId="41" fillId="0" borderId="2" xfId="0" applyFont="1" applyFill="1" applyBorder="1" applyAlignment="1">
      <alignment horizontal="center" vertical="center" wrapText="1"/>
    </xf>
    <xf numFmtId="0" fontId="2" fillId="0" borderId="0" xfId="0" applyFont="1" applyFill="1" applyBorder="1" applyAlignment="1">
      <alignment horizontal="left" vertical="top" wrapText="1"/>
    </xf>
    <xf numFmtId="0" fontId="42"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0" fontId="41" fillId="0" borderId="0" xfId="0" applyFont="1" applyFill="1" applyAlignment="1">
      <alignment vertical="center"/>
    </xf>
    <xf numFmtId="0" fontId="41" fillId="0" borderId="0" xfId="0" applyFont="1" applyFill="1" applyAlignment="1">
      <alignment vertical="center" wrapText="1"/>
    </xf>
    <xf numFmtId="0" fontId="2" fillId="0" borderId="0" xfId="0" applyFont="1" applyFill="1" applyAlignment="1">
      <alignment horizontal="left" vertical="center"/>
    </xf>
    <xf numFmtId="0" fontId="2" fillId="0" borderId="0" xfId="0" applyFont="1" applyFill="1" applyAlignment="1">
      <alignment vertical="center"/>
    </xf>
    <xf numFmtId="0" fontId="43" fillId="0" borderId="1" xfId="0" applyFont="1" applyFill="1" applyBorder="1" applyAlignment="1">
      <alignment horizontal="center" vertical="center" wrapText="1"/>
    </xf>
    <xf numFmtId="0" fontId="41" fillId="0" borderId="1" xfId="0" applyFont="1" applyFill="1" applyBorder="1"/>
    <xf numFmtId="0" fontId="41" fillId="0" borderId="1" xfId="0" applyFont="1" applyFill="1" applyBorder="1" applyAlignment="1">
      <alignment vertical="center"/>
    </xf>
    <xf numFmtId="0" fontId="41" fillId="0" borderId="0" xfId="0" applyFont="1" applyFill="1" applyBorder="1" applyAlignment="1">
      <alignment vertical="center"/>
    </xf>
    <xf numFmtId="0" fontId="4" fillId="0" borderId="1" xfId="0" applyFont="1" applyFill="1" applyBorder="1" applyAlignment="1">
      <alignment horizontal="left" vertical="top" wrapText="1"/>
    </xf>
    <xf numFmtId="0" fontId="4" fillId="0" borderId="0" xfId="0" applyFont="1" applyFill="1" applyBorder="1" applyAlignment="1">
      <alignment horizontal="left" vertical="top" wrapText="1"/>
    </xf>
    <xf numFmtId="0" fontId="2" fillId="0" borderId="0" xfId="0" applyFont="1" applyFill="1" applyBorder="1" applyAlignment="1">
      <alignment horizontal="left" vertical="center" wrapText="1"/>
    </xf>
    <xf numFmtId="0" fontId="41"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2" fillId="0" borderId="0" xfId="0" applyFont="1" applyFill="1" applyAlignment="1">
      <alignment vertical="center"/>
    </xf>
    <xf numFmtId="0" fontId="42" fillId="0" borderId="0" xfId="0" applyFont="1" applyFill="1" applyAlignment="1">
      <alignment vertical="center" wrapText="1"/>
    </xf>
    <xf numFmtId="0" fontId="4" fillId="0" borderId="0" xfId="0" applyFont="1" applyFill="1" applyAlignment="1">
      <alignment horizontal="left" vertical="center"/>
    </xf>
    <xf numFmtId="0" fontId="41" fillId="0" borderId="3" xfId="0" applyFont="1" applyFill="1" applyBorder="1" applyAlignment="1">
      <alignment vertical="center"/>
    </xf>
    <xf numFmtId="0" fontId="41" fillId="0" borderId="2" xfId="0" applyFont="1" applyFill="1" applyBorder="1" applyAlignment="1">
      <alignment vertical="center"/>
    </xf>
    <xf numFmtId="0" fontId="41" fillId="0" borderId="4" xfId="0" applyFont="1" applyFill="1" applyBorder="1" applyAlignment="1">
      <alignment vertical="center"/>
    </xf>
    <xf numFmtId="0" fontId="41" fillId="0" borderId="5" xfId="0" applyFont="1" applyFill="1" applyBorder="1" applyAlignment="1">
      <alignment vertical="center"/>
    </xf>
    <xf numFmtId="0" fontId="43" fillId="0" borderId="0" xfId="0" applyFont="1" applyFill="1" applyAlignment="1">
      <alignment vertical="center"/>
    </xf>
    <xf numFmtId="0" fontId="41" fillId="0" borderId="1" xfId="0" applyFont="1" applyFill="1" applyBorder="1" applyAlignment="1">
      <alignment horizontal="center" vertical="center"/>
    </xf>
    <xf numFmtId="0" fontId="41" fillId="0" borderId="6" xfId="0" applyFont="1" applyFill="1" applyBorder="1" applyAlignment="1">
      <alignment horizontal="center" vertical="center" wrapText="1"/>
    </xf>
    <xf numFmtId="0" fontId="2" fillId="0" borderId="1" xfId="0" applyFont="1" applyFill="1" applyBorder="1"/>
    <xf numFmtId="0" fontId="2" fillId="0" borderId="7" xfId="0" applyFont="1" applyFill="1" applyBorder="1"/>
    <xf numFmtId="0" fontId="2" fillId="0" borderId="8" xfId="0" applyFont="1" applyFill="1" applyBorder="1"/>
    <xf numFmtId="0" fontId="41" fillId="0" borderId="4" xfId="0" applyFont="1" applyFill="1" applyBorder="1" applyAlignment="1">
      <alignment horizontal="left" vertical="top" wrapText="1"/>
    </xf>
    <xf numFmtId="0" fontId="42" fillId="0" borderId="4" xfId="0" applyFont="1" applyFill="1" applyBorder="1" applyAlignment="1">
      <alignment horizontal="right" vertical="center"/>
    </xf>
    <xf numFmtId="0" fontId="4" fillId="0" borderId="4" xfId="0" applyFont="1" applyFill="1" applyBorder="1" applyAlignment="1">
      <alignment horizontal="right" vertical="center" wrapText="1"/>
    </xf>
    <xf numFmtId="0" fontId="2" fillId="0" borderId="1" xfId="0" applyFont="1" applyFill="1" applyBorder="1" applyAlignment="1">
      <alignment horizontal="left" vertical="top" wrapText="1"/>
    </xf>
    <xf numFmtId="0" fontId="41" fillId="0" borderId="7" xfId="0" applyFont="1" applyFill="1" applyBorder="1"/>
    <xf numFmtId="0" fontId="41" fillId="0" borderId="7" xfId="0" applyFont="1" applyFill="1" applyBorder="1" applyAlignment="1">
      <alignment horizontal="left" vertical="top" wrapText="1"/>
    </xf>
    <xf numFmtId="0" fontId="41" fillId="0" borderId="4" xfId="0" applyFont="1" applyFill="1" applyBorder="1"/>
    <xf numFmtId="0" fontId="41" fillId="0" borderId="1" xfId="0" applyFont="1" applyFill="1" applyBorder="1" applyAlignment="1">
      <alignment horizontal="right"/>
    </xf>
    <xf numFmtId="0" fontId="41" fillId="0" borderId="1" xfId="0" applyFont="1" applyFill="1" applyBorder="1" applyAlignment="1">
      <alignment horizontal="right" vertical="center"/>
    </xf>
    <xf numFmtId="0" fontId="41" fillId="0" borderId="3" xfId="0" applyFont="1" applyFill="1" applyBorder="1" applyAlignment="1">
      <alignment horizontal="right" vertical="center"/>
    </xf>
    <xf numFmtId="0" fontId="2" fillId="0" borderId="1" xfId="0" applyFont="1" applyFill="1" applyBorder="1" applyAlignment="1">
      <alignment horizontal="right" vertical="center"/>
    </xf>
    <xf numFmtId="0" fontId="2" fillId="0" borderId="1" xfId="0" applyFont="1" applyFill="1" applyBorder="1" applyAlignment="1">
      <alignment horizontal="right"/>
    </xf>
    <xf numFmtId="0" fontId="41"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41" fillId="0" borderId="9" xfId="0" applyFont="1" applyFill="1" applyBorder="1" applyAlignment="1">
      <alignment vertical="center"/>
    </xf>
    <xf numFmtId="0" fontId="41" fillId="0" borderId="9" xfId="0" applyFont="1" applyFill="1" applyBorder="1"/>
    <xf numFmtId="0" fontId="41" fillId="0" borderId="10" xfId="0" applyFont="1" applyFill="1" applyBorder="1" applyAlignment="1">
      <alignment vertical="center"/>
    </xf>
    <xf numFmtId="0" fontId="41" fillId="0" borderId="10" xfId="0" applyFont="1" applyFill="1" applyBorder="1"/>
    <xf numFmtId="0" fontId="41" fillId="0" borderId="11" xfId="0" applyFont="1" applyFill="1" applyBorder="1" applyAlignment="1">
      <alignment vertical="center"/>
    </xf>
    <xf numFmtId="0" fontId="41" fillId="0" borderId="11" xfId="0" applyFont="1" applyFill="1" applyBorder="1"/>
    <xf numFmtId="0" fontId="41" fillId="0" borderId="12" xfId="0" applyFont="1" applyFill="1" applyBorder="1" applyAlignment="1">
      <alignment vertical="center"/>
    </xf>
    <xf numFmtId="165" fontId="41" fillId="0" borderId="13" xfId="0" applyNumberFormat="1" applyFont="1" applyFill="1" applyBorder="1" applyAlignment="1">
      <alignment vertical="center"/>
    </xf>
    <xf numFmtId="0" fontId="41" fillId="0" borderId="14" xfId="0" applyFont="1" applyFill="1" applyBorder="1" applyAlignment="1">
      <alignment vertical="center"/>
    </xf>
    <xf numFmtId="0" fontId="41" fillId="0" borderId="15" xfId="0" applyFont="1" applyFill="1" applyBorder="1" applyAlignment="1">
      <alignment vertical="center"/>
    </xf>
    <xf numFmtId="166" fontId="2" fillId="0" borderId="9" xfId="0" applyNumberFormat="1" applyFont="1" applyFill="1" applyBorder="1" applyAlignment="1">
      <alignment horizontal="right" vertical="center"/>
    </xf>
    <xf numFmtId="166" fontId="2" fillId="0" borderId="10" xfId="0" applyNumberFormat="1" applyFont="1" applyFill="1" applyBorder="1" applyAlignment="1">
      <alignment horizontal="right" vertical="center"/>
    </xf>
    <xf numFmtId="166" fontId="2" fillId="0" borderId="11" xfId="0" applyNumberFormat="1" applyFont="1" applyFill="1" applyBorder="1" applyAlignment="1">
      <alignment horizontal="right" vertical="center"/>
    </xf>
    <xf numFmtId="0" fontId="42" fillId="0" borderId="16"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42" fillId="0" borderId="17" xfId="0" applyFont="1" applyFill="1" applyBorder="1" applyAlignment="1">
      <alignment horizontal="center" vertical="center" wrapText="1"/>
    </xf>
    <xf numFmtId="166" fontId="42" fillId="0" borderId="16" xfId="0" applyNumberFormat="1" applyFont="1" applyFill="1" applyBorder="1" applyAlignment="1">
      <alignment horizontal="center" vertical="center"/>
    </xf>
    <xf numFmtId="0" fontId="41" fillId="0" borderId="10" xfId="0" applyFont="1" applyFill="1" applyBorder="1" applyAlignment="1">
      <alignment horizontal="right" vertical="center" wrapText="1"/>
    </xf>
    <xf numFmtId="166" fontId="42" fillId="0" borderId="13" xfId="0" applyNumberFormat="1" applyFont="1" applyFill="1" applyBorder="1" applyAlignment="1">
      <alignment horizontal="center" vertical="center"/>
    </xf>
    <xf numFmtId="166" fontId="42" fillId="0" borderId="13" xfId="0" applyNumberFormat="1" applyFont="1" applyFill="1" applyBorder="1" applyAlignment="1">
      <alignment horizontal="center" vertical="center" wrapText="1"/>
    </xf>
    <xf numFmtId="0" fontId="41" fillId="0" borderId="9" xfId="0" applyFont="1" applyFill="1" applyBorder="1" applyAlignment="1">
      <alignment horizontal="right" vertical="center"/>
    </xf>
    <xf numFmtId="0" fontId="41" fillId="0" borderId="11" xfId="0" applyFont="1" applyFill="1" applyBorder="1" applyAlignment="1">
      <alignment horizontal="right" vertical="center"/>
    </xf>
    <xf numFmtId="0" fontId="42" fillId="0" borderId="10" xfId="0" applyFont="1" applyFill="1" applyBorder="1" applyAlignment="1">
      <alignment horizontal="left" vertical="center" wrapText="1"/>
    </xf>
    <xf numFmtId="0" fontId="2" fillId="0" borderId="3" xfId="0" applyFont="1" applyFill="1" applyBorder="1" applyAlignment="1">
      <alignment horizontal="left" vertical="top" wrapText="1"/>
    </xf>
    <xf numFmtId="0" fontId="4" fillId="0" borderId="5" xfId="0" applyFont="1" applyFill="1" applyBorder="1" applyAlignment="1">
      <alignment horizontal="left" vertical="top" wrapText="1"/>
    </xf>
    <xf numFmtId="0" fontId="2" fillId="0" borderId="6" xfId="0" applyFont="1" applyFill="1" applyBorder="1" applyAlignment="1">
      <alignment horizontal="left" vertical="center" wrapText="1"/>
    </xf>
    <xf numFmtId="0" fontId="41" fillId="0" borderId="18" xfId="0" applyFont="1" applyFill="1" applyBorder="1"/>
    <xf numFmtId="0" fontId="42" fillId="0" borderId="1" xfId="0" applyFont="1" applyFill="1" applyBorder="1" applyAlignment="1">
      <alignment vertical="center" wrapText="1"/>
    </xf>
    <xf numFmtId="0" fontId="41" fillId="0" borderId="10" xfId="0" applyFont="1" applyFill="1" applyBorder="1" applyAlignment="1">
      <alignment horizontal="left" vertical="center" wrapText="1"/>
    </xf>
    <xf numFmtId="0" fontId="41" fillId="0" borderId="1" xfId="0" applyFont="1" applyFill="1" applyBorder="1" applyAlignment="1">
      <alignment horizontal="left" vertical="top" wrapText="1"/>
    </xf>
    <xf numFmtId="0" fontId="4" fillId="0" borderId="3" xfId="0" applyFont="1" applyFill="1" applyBorder="1" applyAlignment="1">
      <alignment horizontal="left" vertical="center" wrapText="1"/>
    </xf>
    <xf numFmtId="0" fontId="2" fillId="0" borderId="1" xfId="0" applyFont="1" applyFill="1" applyBorder="1" applyAlignment="1">
      <alignment horizontal="left" vertical="center" wrapText="1"/>
    </xf>
    <xf numFmtId="0" fontId="43" fillId="0" borderId="7"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42" fillId="0" borderId="18"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1" fillId="0" borderId="0" xfId="0" applyFont="1" applyFill="1" applyAlignment="1"/>
    <xf numFmtId="0" fontId="41" fillId="0" borderId="0" xfId="0" applyFont="1" applyFill="1"/>
    <xf numFmtId="0" fontId="41" fillId="0" borderId="2" xfId="0" applyFont="1" applyFill="1" applyBorder="1"/>
    <xf numFmtId="0" fontId="41" fillId="0" borderId="3" xfId="0" applyFont="1" applyFill="1" applyBorder="1"/>
    <xf numFmtId="0" fontId="41" fillId="0" borderId="19" xfId="0" applyFont="1" applyFill="1" applyBorder="1"/>
    <xf numFmtId="0" fontId="41" fillId="0" borderId="8" xfId="0" applyFont="1" applyFill="1" applyBorder="1"/>
    <xf numFmtId="0" fontId="41" fillId="0" borderId="20" xfId="0" applyFont="1" applyFill="1" applyBorder="1"/>
    <xf numFmtId="0" fontId="41" fillId="0" borderId="16" xfId="0" applyFont="1" applyFill="1" applyBorder="1" applyAlignment="1">
      <alignment vertical="center"/>
    </xf>
    <xf numFmtId="0" fontId="41" fillId="0" borderId="16" xfId="0" applyFont="1" applyFill="1" applyBorder="1"/>
    <xf numFmtId="0" fontId="41" fillId="0" borderId="12" xfId="0" applyFont="1" applyFill="1" applyBorder="1"/>
    <xf numFmtId="0" fontId="41" fillId="0" borderId="17" xfId="0" applyFont="1" applyFill="1" applyBorder="1" applyAlignment="1">
      <alignment vertical="center"/>
    </xf>
    <xf numFmtId="0" fontId="41" fillId="0" borderId="0" xfId="0" applyFont="1" applyFill="1" applyBorder="1"/>
    <xf numFmtId="0" fontId="41" fillId="0" borderId="21" xfId="0" applyFont="1" applyFill="1" applyBorder="1"/>
    <xf numFmtId="0" fontId="41" fillId="0" borderId="5" xfId="0" applyFont="1" applyFill="1" applyBorder="1"/>
    <xf numFmtId="0" fontId="41" fillId="0" borderId="22" xfId="0" applyFont="1" applyFill="1" applyBorder="1"/>
    <xf numFmtId="0" fontId="41" fillId="0" borderId="23" xfId="0" applyFont="1" applyFill="1" applyBorder="1"/>
    <xf numFmtId="0" fontId="41" fillId="0" borderId="2" xfId="0" applyFont="1" applyFill="1" applyBorder="1" applyAlignment="1">
      <alignment horizontal="center" vertical="center"/>
    </xf>
    <xf numFmtId="0" fontId="41" fillId="0" borderId="0" xfId="0" applyFont="1" applyFill="1" applyAlignment="1">
      <alignment wrapText="1"/>
    </xf>
    <xf numFmtId="0" fontId="41" fillId="0" borderId="6" xfId="0" applyFont="1" applyFill="1" applyBorder="1" applyAlignment="1">
      <alignment horizontal="left" vertical="top" wrapText="1"/>
    </xf>
    <xf numFmtId="0" fontId="41" fillId="0" borderId="13" xfId="0" applyFont="1" applyFill="1" applyBorder="1"/>
    <xf numFmtId="0" fontId="41" fillId="0" borderId="14" xfId="0" applyFont="1" applyFill="1" applyBorder="1"/>
    <xf numFmtId="0" fontId="41" fillId="0" borderId="17" xfId="0" applyFont="1" applyFill="1" applyBorder="1"/>
    <xf numFmtId="0" fontId="41" fillId="0" borderId="15" xfId="0" applyFont="1" applyFill="1" applyBorder="1"/>
    <xf numFmtId="0" fontId="41" fillId="0" borderId="6" xfId="0" applyFont="1" applyFill="1" applyBorder="1"/>
    <xf numFmtId="164" fontId="41" fillId="0" borderId="4" xfId="0" applyNumberFormat="1" applyFont="1" applyFill="1" applyBorder="1" applyAlignment="1">
      <alignment vertical="center"/>
    </xf>
    <xf numFmtId="169" fontId="41" fillId="0" borderId="7" xfId="0" applyNumberFormat="1" applyFont="1" applyFill="1" applyBorder="1" applyAlignment="1">
      <alignment vertical="center"/>
    </xf>
    <xf numFmtId="0" fontId="42" fillId="0" borderId="4" xfId="0" applyFont="1" applyFill="1" applyBorder="1" applyAlignment="1">
      <alignment vertical="center"/>
    </xf>
    <xf numFmtId="0" fontId="43" fillId="0" borderId="16" xfId="0" applyFont="1" applyFill="1" applyBorder="1" applyAlignment="1">
      <alignment horizontal="center" vertical="center" wrapText="1"/>
    </xf>
    <xf numFmtId="0" fontId="43" fillId="0" borderId="12" xfId="0" applyFont="1" applyFill="1" applyBorder="1" applyAlignment="1">
      <alignment horizontal="center" vertical="center" wrapText="1"/>
    </xf>
    <xf numFmtId="0" fontId="42" fillId="0" borderId="16" xfId="0" applyFont="1" applyFill="1" applyBorder="1" applyAlignment="1">
      <alignment horizontal="center" vertical="center"/>
    </xf>
    <xf numFmtId="0" fontId="42" fillId="0" borderId="13" xfId="0" applyFont="1" applyFill="1" applyBorder="1" applyAlignment="1">
      <alignment horizontal="center" vertical="center"/>
    </xf>
    <xf numFmtId="0" fontId="42" fillId="0" borderId="25" xfId="0" applyFont="1" applyFill="1" applyBorder="1" applyAlignment="1">
      <alignment horizontal="center" vertical="center"/>
    </xf>
    <xf numFmtId="0" fontId="42" fillId="0" borderId="17" xfId="0" applyFont="1" applyFill="1" applyBorder="1" applyAlignment="1">
      <alignment horizontal="center" vertical="center"/>
    </xf>
    <xf numFmtId="166" fontId="41" fillId="0" borderId="9" xfId="0" applyNumberFormat="1" applyFont="1" applyFill="1" applyBorder="1" applyAlignment="1">
      <alignment vertical="center"/>
    </xf>
    <xf numFmtId="166" fontId="41" fillId="0" borderId="10" xfId="0" applyNumberFormat="1" applyFont="1" applyFill="1" applyBorder="1" applyAlignment="1">
      <alignment vertical="center"/>
    </xf>
    <xf numFmtId="166" fontId="41" fillId="0" borderId="11" xfId="0" applyNumberFormat="1" applyFont="1" applyFill="1" applyBorder="1" applyAlignment="1">
      <alignment vertical="center"/>
    </xf>
    <xf numFmtId="0" fontId="4" fillId="0" borderId="3" xfId="0" applyFont="1" applyFill="1" applyBorder="1" applyAlignment="1">
      <alignment vertical="center" wrapText="1"/>
    </xf>
    <xf numFmtId="166" fontId="41" fillId="0" borderId="16" xfId="0" applyNumberFormat="1" applyFont="1" applyFill="1" applyBorder="1" applyAlignment="1">
      <alignment vertical="center"/>
    </xf>
    <xf numFmtId="166" fontId="41" fillId="0" borderId="12" xfId="0" applyNumberFormat="1" applyFont="1" applyFill="1" applyBorder="1" applyAlignment="1">
      <alignment vertical="center"/>
    </xf>
    <xf numFmtId="166" fontId="41" fillId="0" borderId="17" xfId="0" applyNumberFormat="1" applyFont="1" applyFill="1" applyBorder="1" applyAlignment="1">
      <alignment vertical="center"/>
    </xf>
    <xf numFmtId="166" fontId="41" fillId="0" borderId="15" xfId="0" applyNumberFormat="1" applyFont="1" applyFill="1" applyBorder="1" applyAlignment="1">
      <alignment vertical="center"/>
    </xf>
    <xf numFmtId="0" fontId="42" fillId="0" borderId="18" xfId="0" applyFont="1" applyFill="1" applyBorder="1" applyAlignment="1">
      <alignment horizontal="left" vertical="top" wrapText="1"/>
    </xf>
    <xf numFmtId="0" fontId="42" fillId="0" borderId="4" xfId="0" applyFont="1" applyFill="1" applyBorder="1"/>
    <xf numFmtId="0" fontId="41" fillId="0" borderId="16" xfId="0" applyFont="1" applyFill="1" applyBorder="1" applyAlignment="1">
      <alignment horizontal="right" vertical="center"/>
    </xf>
    <xf numFmtId="0" fontId="41" fillId="0" borderId="12" xfId="0" applyFont="1" applyFill="1" applyBorder="1" applyAlignment="1">
      <alignment horizontal="right" vertical="center"/>
    </xf>
    <xf numFmtId="0" fontId="41" fillId="0" borderId="10" xfId="0" applyFont="1" applyFill="1" applyBorder="1" applyAlignment="1">
      <alignment horizontal="right" vertical="center"/>
    </xf>
    <xf numFmtId="0" fontId="41" fillId="0" borderId="17" xfId="0" applyFont="1" applyFill="1" applyBorder="1" applyAlignment="1">
      <alignment horizontal="right" vertical="center"/>
    </xf>
    <xf numFmtId="0" fontId="41" fillId="0" borderId="5" xfId="0" applyFont="1" applyFill="1" applyBorder="1" applyAlignment="1">
      <alignment horizontal="center" vertical="center"/>
    </xf>
    <xf numFmtId="0" fontId="42" fillId="0" borderId="0" xfId="0" applyFont="1" applyFill="1" applyAlignment="1">
      <alignment wrapText="1"/>
    </xf>
    <xf numFmtId="0" fontId="42" fillId="0" borderId="0" xfId="0" applyFont="1" applyFill="1"/>
    <xf numFmtId="0" fontId="41" fillId="0" borderId="0" xfId="0" applyFont="1" applyFill="1" applyBorder="1" applyAlignment="1">
      <alignment horizontal="left" vertical="center" wrapText="1"/>
    </xf>
    <xf numFmtId="0" fontId="42" fillId="0" borderId="1" xfId="0" applyFont="1" applyFill="1" applyBorder="1"/>
    <xf numFmtId="0" fontId="41" fillId="0" borderId="0" xfId="0" applyFont="1" applyFill="1" applyBorder="1" applyAlignment="1">
      <alignment horizontal="left" vertical="top" wrapText="1"/>
    </xf>
    <xf numFmtId="0" fontId="11" fillId="0" borderId="0" xfId="40" applyFont="1" applyFill="1" applyAlignment="1">
      <alignment vertical="top"/>
    </xf>
    <xf numFmtId="9" fontId="41" fillId="0" borderId="3" xfId="45" applyFont="1" applyFill="1" applyBorder="1" applyAlignment="1">
      <alignment horizontal="center" vertical="center"/>
    </xf>
    <xf numFmtId="166" fontId="41" fillId="0" borderId="2" xfId="0" applyNumberFormat="1" applyFont="1" applyFill="1" applyBorder="1" applyAlignment="1">
      <alignment horizontal="right" vertical="center"/>
    </xf>
    <xf numFmtId="166" fontId="41" fillId="0" borderId="5" xfId="0" applyNumberFormat="1" applyFont="1" applyFill="1" applyBorder="1" applyAlignment="1">
      <alignment horizontal="right" vertical="center"/>
    </xf>
    <xf numFmtId="0" fontId="41" fillId="0" borderId="7" xfId="0" applyFont="1" applyFill="1" applyBorder="1" applyAlignment="1">
      <alignment horizontal="right"/>
    </xf>
    <xf numFmtId="0" fontId="41" fillId="0" borderId="4" xfId="0" applyFont="1" applyFill="1" applyBorder="1" applyAlignment="1">
      <alignment horizontal="right"/>
    </xf>
    <xf numFmtId="0" fontId="42" fillId="0" borderId="18" xfId="0" applyFont="1" applyFill="1" applyBorder="1" applyAlignment="1">
      <alignment horizontal="right" vertical="top" wrapText="1"/>
    </xf>
    <xf numFmtId="165" fontId="41" fillId="0" borderId="17" xfId="0" applyNumberFormat="1" applyFont="1" applyFill="1" applyBorder="1" applyAlignment="1">
      <alignment vertical="center"/>
    </xf>
    <xf numFmtId="165" fontId="41" fillId="0" borderId="16" xfId="0" applyNumberFormat="1" applyFont="1" applyFill="1" applyBorder="1" applyAlignment="1">
      <alignment vertical="center"/>
    </xf>
    <xf numFmtId="165" fontId="41" fillId="0" borderId="2" xfId="0" applyNumberFormat="1" applyFont="1" applyFill="1" applyBorder="1" applyAlignment="1">
      <alignment vertical="center"/>
    </xf>
    <xf numFmtId="165" fontId="41" fillId="0" borderId="3" xfId="0" applyNumberFormat="1" applyFont="1" applyFill="1" applyBorder="1" applyAlignment="1">
      <alignment vertical="center"/>
    </xf>
    <xf numFmtId="0" fontId="4" fillId="0" borderId="1" xfId="0" applyFont="1" applyFill="1" applyBorder="1"/>
    <xf numFmtId="0" fontId="2" fillId="0" borderId="0" xfId="0" applyFont="1" applyFill="1"/>
    <xf numFmtId="0" fontId="2" fillId="0" borderId="0" xfId="0" applyFont="1" applyFill="1" applyBorder="1"/>
    <xf numFmtId="0" fontId="41" fillId="0" borderId="0" xfId="0" applyFont="1" applyFill="1" applyAlignment="1">
      <alignment vertical="top"/>
    </xf>
    <xf numFmtId="0" fontId="42" fillId="0" borderId="0" xfId="0" applyFont="1" applyFill="1" applyAlignment="1">
      <alignment vertical="top"/>
    </xf>
    <xf numFmtId="0" fontId="41" fillId="0" borderId="1" xfId="0" applyFont="1" applyFill="1" applyBorder="1" applyAlignment="1">
      <alignment vertical="center" wrapText="1"/>
    </xf>
    <xf numFmtId="165" fontId="41" fillId="0" borderId="15" xfId="0" applyNumberFormat="1" applyFont="1" applyFill="1" applyBorder="1" applyAlignment="1">
      <alignment vertical="center"/>
    </xf>
    <xf numFmtId="0" fontId="42" fillId="0" borderId="7" xfId="0" applyFont="1" applyFill="1" applyBorder="1" applyAlignment="1">
      <alignment wrapText="1"/>
    </xf>
    <xf numFmtId="0" fontId="42" fillId="0" borderId="4" xfId="0" applyFont="1" applyFill="1" applyBorder="1" applyAlignment="1">
      <alignment wrapText="1"/>
    </xf>
    <xf numFmtId="0" fontId="41" fillId="0" borderId="5" xfId="0" applyFont="1" applyFill="1" applyBorder="1" applyAlignment="1">
      <alignment horizontal="left" vertical="top" wrapText="1"/>
    </xf>
    <xf numFmtId="0" fontId="42" fillId="0" borderId="8" xfId="0" applyFont="1" applyFill="1" applyBorder="1" applyAlignment="1">
      <alignment horizontal="left" vertical="top" wrapText="1"/>
    </xf>
    <xf numFmtId="0" fontId="42" fillId="0" borderId="7" xfId="0" applyFont="1" applyFill="1" applyBorder="1" applyAlignment="1">
      <alignment horizontal="left" vertical="top" wrapText="1"/>
    </xf>
    <xf numFmtId="0" fontId="2" fillId="0" borderId="3" xfId="0" applyFont="1" applyFill="1" applyBorder="1" applyAlignment="1">
      <alignment horizontal="left" vertical="center" wrapText="1"/>
    </xf>
    <xf numFmtId="0" fontId="41" fillId="0" borderId="23" xfId="0" applyFont="1" applyFill="1" applyBorder="1" applyAlignment="1">
      <alignment horizontal="right"/>
    </xf>
    <xf numFmtId="166" fontId="2" fillId="0" borderId="3" xfId="0" applyNumberFormat="1" applyFont="1" applyFill="1" applyBorder="1" applyAlignment="1">
      <alignment horizontal="right" vertical="center"/>
    </xf>
    <xf numFmtId="3" fontId="44" fillId="0" borderId="0" xfId="0" applyNumberFormat="1" applyFont="1" applyFill="1" applyBorder="1" applyAlignment="1">
      <alignment horizontal="right" vertical="center"/>
    </xf>
    <xf numFmtId="170" fontId="45" fillId="0" borderId="0" xfId="28" applyNumberFormat="1" applyFont="1" applyFill="1" applyBorder="1"/>
    <xf numFmtId="0" fontId="2" fillId="0" borderId="9" xfId="0" applyFont="1" applyFill="1" applyBorder="1" applyAlignment="1">
      <alignment horizontal="right" vertical="center" wrapText="1"/>
    </xf>
    <xf numFmtId="169" fontId="41" fillId="0" borderId="3" xfId="0" applyNumberFormat="1" applyFont="1" applyFill="1" applyBorder="1" applyAlignment="1">
      <alignment horizontal="right" vertical="center"/>
    </xf>
    <xf numFmtId="165" fontId="41" fillId="0" borderId="26" xfId="0" applyNumberFormat="1" applyFont="1" applyFill="1" applyBorder="1" applyAlignment="1">
      <alignment horizontal="right" vertical="center"/>
    </xf>
    <xf numFmtId="0" fontId="46" fillId="0" borderId="6" xfId="0" applyFont="1" applyFill="1" applyBorder="1" applyAlignment="1">
      <alignment horizontal="center" vertical="top" wrapText="1"/>
    </xf>
    <xf numFmtId="0" fontId="41" fillId="0" borderId="23" xfId="0" applyFont="1" applyFill="1" applyBorder="1" applyAlignment="1">
      <alignment vertical="center"/>
    </xf>
    <xf numFmtId="0" fontId="41" fillId="0" borderId="27" xfId="0" applyFont="1" applyFill="1" applyBorder="1" applyAlignment="1">
      <alignment horizontal="center" vertical="center"/>
    </xf>
    <xf numFmtId="0" fontId="41" fillId="0" borderId="28" xfId="0" applyFont="1" applyFill="1" applyBorder="1" applyAlignment="1">
      <alignment horizontal="right" vertical="center"/>
    </xf>
    <xf numFmtId="165" fontId="41" fillId="0" borderId="24" xfId="0" applyNumberFormat="1" applyFont="1" applyFill="1" applyBorder="1" applyAlignment="1">
      <alignment horizontal="right" vertical="center"/>
    </xf>
    <xf numFmtId="0" fontId="41" fillId="0" borderId="28" xfId="0" applyFont="1" applyFill="1" applyBorder="1" applyAlignment="1">
      <alignment vertical="center"/>
    </xf>
    <xf numFmtId="0" fontId="41" fillId="0" borderId="24" xfId="0" applyFont="1" applyFill="1" applyBorder="1" applyAlignment="1">
      <alignment vertical="center"/>
    </xf>
    <xf numFmtId="0" fontId="2" fillId="0" borderId="28" xfId="0" applyFont="1" applyFill="1" applyBorder="1" applyAlignment="1">
      <alignment horizontal="center" vertical="center" wrapText="1"/>
    </xf>
    <xf numFmtId="0" fontId="2" fillId="0" borderId="6" xfId="0" applyFont="1" applyFill="1" applyBorder="1" applyAlignment="1">
      <alignment horizontal="center" vertical="center" wrapText="1"/>
    </xf>
    <xf numFmtId="2" fontId="41" fillId="0" borderId="7" xfId="0" applyNumberFormat="1" applyFont="1" applyFill="1" applyBorder="1" applyAlignment="1">
      <alignment horizontal="right" vertical="center"/>
    </xf>
    <xf numFmtId="0" fontId="47" fillId="0" borderId="0" xfId="0" applyFont="1"/>
    <xf numFmtId="166" fontId="2" fillId="0" borderId="16" xfId="0" applyNumberFormat="1" applyFont="1" applyFill="1" applyBorder="1"/>
    <xf numFmtId="166" fontId="2" fillId="0" borderId="13" xfId="0" applyNumberFormat="1" applyFont="1" applyFill="1" applyBorder="1"/>
    <xf numFmtId="166" fontId="2" fillId="0" borderId="17" xfId="0" applyNumberFormat="1" applyFont="1" applyFill="1" applyBorder="1"/>
    <xf numFmtId="166" fontId="2" fillId="0" borderId="2" xfId="0" applyNumberFormat="1" applyFont="1" applyFill="1" applyBorder="1"/>
    <xf numFmtId="166" fontId="2" fillId="0" borderId="23" xfId="0" applyNumberFormat="1" applyFont="1" applyFill="1" applyBorder="1" applyAlignment="1">
      <alignment horizontal="right" vertical="center"/>
    </xf>
    <xf numFmtId="0" fontId="2" fillId="0" borderId="20" xfId="0" applyFont="1" applyFill="1" applyBorder="1"/>
    <xf numFmtId="0" fontId="2" fillId="0" borderId="23" xfId="0" applyFont="1" applyFill="1" applyBorder="1"/>
    <xf numFmtId="166" fontId="2" fillId="0" borderId="28" xfId="0" applyNumberFormat="1" applyFont="1" applyFill="1" applyBorder="1"/>
    <xf numFmtId="166" fontId="2" fillId="0" borderId="26" xfId="0" applyNumberFormat="1" applyFont="1" applyFill="1" applyBorder="1"/>
    <xf numFmtId="166" fontId="2" fillId="0" borderId="24" xfId="0" applyNumberFormat="1" applyFont="1" applyFill="1" applyBorder="1"/>
    <xf numFmtId="0" fontId="41" fillId="0" borderId="0" xfId="0" applyNumberFormat="1" applyFont="1" applyFill="1" applyBorder="1" applyAlignment="1">
      <alignment vertical="center"/>
    </xf>
    <xf numFmtId="0" fontId="41" fillId="0" borderId="15" xfId="0" applyFont="1" applyFill="1" applyBorder="1" applyAlignment="1">
      <alignment horizontal="right" vertical="center"/>
    </xf>
    <xf numFmtId="0" fontId="2" fillId="0" borderId="14" xfId="0" applyFont="1" applyFill="1" applyBorder="1" applyAlignment="1">
      <alignment horizontal="left" vertical="center" wrapText="1"/>
    </xf>
    <xf numFmtId="0" fontId="41" fillId="0" borderId="29" xfId="0" applyFont="1" applyFill="1" applyBorder="1" applyAlignment="1">
      <alignment horizontal="center" vertical="center" wrapText="1"/>
    </xf>
    <xf numFmtId="166" fontId="42" fillId="0" borderId="26" xfId="0" applyNumberFormat="1" applyFont="1" applyFill="1" applyBorder="1" applyAlignment="1">
      <alignment horizontal="center" vertical="center" wrapText="1"/>
    </xf>
    <xf numFmtId="0" fontId="41" fillId="0" borderId="26" xfId="0" applyFont="1" applyFill="1" applyBorder="1" applyAlignment="1">
      <alignment horizontal="center" vertical="center" wrapText="1"/>
    </xf>
    <xf numFmtId="0" fontId="41" fillId="0" borderId="30" xfId="0" applyFont="1" applyFill="1" applyBorder="1" applyAlignment="1">
      <alignment horizontal="center" vertical="center" wrapText="1"/>
    </xf>
    <xf numFmtId="0" fontId="41" fillId="0" borderId="24" xfId="0" applyFont="1" applyFill="1" applyBorder="1" applyAlignment="1">
      <alignment horizontal="center" vertical="center" wrapText="1"/>
    </xf>
    <xf numFmtId="2" fontId="41" fillId="0" borderId="5" xfId="0" applyNumberFormat="1" applyFont="1" applyFill="1" applyBorder="1" applyAlignment="1">
      <alignment vertical="center"/>
    </xf>
    <xf numFmtId="0" fontId="41" fillId="0" borderId="8" xfId="0" applyFont="1" applyFill="1" applyBorder="1" applyAlignment="1">
      <alignment wrapText="1"/>
    </xf>
    <xf numFmtId="0" fontId="2" fillId="0" borderId="1" xfId="0" applyFont="1" applyFill="1" applyBorder="1" applyAlignment="1">
      <alignment horizontal="center" vertical="top" wrapText="1"/>
    </xf>
    <xf numFmtId="0" fontId="42" fillId="0" borderId="16" xfId="0" applyFont="1" applyFill="1" applyBorder="1" applyAlignment="1">
      <alignment horizontal="center" wrapText="1"/>
    </xf>
    <xf numFmtId="0" fontId="42" fillId="0" borderId="13" xfId="0" applyFont="1" applyFill="1" applyBorder="1" applyAlignment="1">
      <alignment horizontal="center" wrapText="1"/>
    </xf>
    <xf numFmtId="0" fontId="41" fillId="0" borderId="14" xfId="0" applyFont="1" applyFill="1" applyBorder="1" applyAlignment="1">
      <alignment horizontal="center" wrapText="1"/>
    </xf>
    <xf numFmtId="0" fontId="41" fillId="0" borderId="12" xfId="0" applyFont="1" applyFill="1" applyBorder="1" applyAlignment="1">
      <alignment horizontal="center" wrapText="1"/>
    </xf>
    <xf numFmtId="0" fontId="41" fillId="0" borderId="26" xfId="0" applyFont="1" applyFill="1" applyBorder="1" applyAlignment="1">
      <alignment horizontal="center" wrapText="1"/>
    </xf>
    <xf numFmtId="166" fontId="2" fillId="0" borderId="12" xfId="0" applyNumberFormat="1" applyFont="1" applyFill="1" applyBorder="1"/>
    <xf numFmtId="166" fontId="2" fillId="0" borderId="14" xfId="0" applyNumberFormat="1" applyFont="1" applyFill="1" applyBorder="1"/>
    <xf numFmtId="166" fontId="2" fillId="0" borderId="15" xfId="0" applyNumberFormat="1" applyFont="1" applyFill="1" applyBorder="1"/>
    <xf numFmtId="0" fontId="2" fillId="0" borderId="4" xfId="0" applyFont="1" applyFill="1" applyBorder="1"/>
    <xf numFmtId="166" fontId="2" fillId="0" borderId="5" xfId="0" applyNumberFormat="1" applyFont="1" applyFill="1" applyBorder="1"/>
    <xf numFmtId="0" fontId="42" fillId="0" borderId="25" xfId="0" applyFont="1" applyFill="1" applyBorder="1" applyAlignment="1">
      <alignment horizontal="center" vertical="center" wrapText="1"/>
    </xf>
    <xf numFmtId="0" fontId="41" fillId="0" borderId="14" xfId="0" quotePrefix="1" applyFont="1" applyFill="1" applyBorder="1" applyAlignment="1">
      <alignment horizontal="center" vertical="center" wrapText="1"/>
    </xf>
    <xf numFmtId="16" fontId="41" fillId="0" borderId="14" xfId="0" quotePrefix="1" applyNumberFormat="1" applyFont="1" applyFill="1" applyBorder="1" applyAlignment="1">
      <alignment horizontal="center" vertical="center" wrapText="1"/>
    </xf>
    <xf numFmtId="16" fontId="41" fillId="0" borderId="13" xfId="0" quotePrefix="1" applyNumberFormat="1" applyFont="1" applyFill="1" applyBorder="1" applyAlignment="1">
      <alignment horizontal="center" vertical="center" wrapText="1"/>
    </xf>
    <xf numFmtId="0" fontId="41" fillId="0" borderId="13" xfId="0" quotePrefix="1" applyFont="1" applyFill="1" applyBorder="1" applyAlignment="1">
      <alignment horizontal="center" vertical="center" wrapText="1"/>
    </xf>
    <xf numFmtId="0" fontId="42" fillId="0" borderId="31" xfId="0" applyFont="1" applyFill="1" applyBorder="1" applyAlignment="1">
      <alignment horizontal="center" vertical="center" wrapText="1"/>
    </xf>
    <xf numFmtId="0" fontId="42" fillId="0" borderId="32" xfId="0" applyFont="1" applyFill="1" applyBorder="1" applyAlignment="1">
      <alignment horizontal="center" vertical="center" wrapText="1"/>
    </xf>
    <xf numFmtId="0" fontId="42" fillId="0" borderId="33" xfId="0" applyFont="1" applyFill="1" applyBorder="1" applyAlignment="1">
      <alignment horizontal="center" vertical="center" wrapText="1"/>
    </xf>
    <xf numFmtId="0" fontId="42" fillId="0" borderId="34" xfId="0" applyFont="1" applyFill="1" applyBorder="1" applyAlignment="1">
      <alignment horizontal="center" vertical="center" wrapText="1"/>
    </xf>
    <xf numFmtId="0" fontId="41" fillId="0" borderId="18"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3" xfId="0" applyFont="1" applyFill="1" applyBorder="1"/>
    <xf numFmtId="165" fontId="41" fillId="0" borderId="35" xfId="0" applyNumberFormat="1" applyFont="1" applyFill="1" applyBorder="1" applyAlignment="1">
      <alignment vertical="center"/>
    </xf>
    <xf numFmtId="0" fontId="4" fillId="0" borderId="1" xfId="0" applyFont="1" applyFill="1" applyBorder="1" applyAlignment="1">
      <alignment horizontal="center" vertical="top" wrapText="1"/>
    </xf>
    <xf numFmtId="3" fontId="41" fillId="0" borderId="2" xfId="0" applyNumberFormat="1" applyFont="1" applyFill="1" applyBorder="1" applyAlignment="1">
      <alignment horizontal="right" vertical="center"/>
    </xf>
    <xf numFmtId="168" fontId="41" fillId="0" borderId="16" xfId="0" applyNumberFormat="1" applyFont="1" applyFill="1" applyBorder="1" applyAlignment="1">
      <alignment horizontal="right" vertical="center"/>
    </xf>
    <xf numFmtId="168" fontId="41" fillId="0" borderId="13" xfId="0" applyNumberFormat="1" applyFont="1" applyFill="1" applyBorder="1" applyAlignment="1">
      <alignment horizontal="right" vertical="center"/>
    </xf>
    <xf numFmtId="4" fontId="41" fillId="0" borderId="17" xfId="0" applyNumberFormat="1" applyFont="1" applyFill="1" applyBorder="1" applyAlignment="1">
      <alignment horizontal="right"/>
    </xf>
    <xf numFmtId="4" fontId="41" fillId="0" borderId="5" xfId="0" applyNumberFormat="1" applyFont="1" applyFill="1" applyBorder="1" applyAlignment="1">
      <alignment vertical="center"/>
    </xf>
    <xf numFmtId="4" fontId="41" fillId="0" borderId="7" xfId="0" applyNumberFormat="1" applyFont="1" applyFill="1" applyBorder="1" applyAlignment="1">
      <alignment vertical="center"/>
    </xf>
    <xf numFmtId="4" fontId="41" fillId="0" borderId="1" xfId="0" applyNumberFormat="1" applyFont="1" applyFill="1" applyBorder="1" applyAlignment="1">
      <alignment vertical="center"/>
    </xf>
    <xf numFmtId="4" fontId="41" fillId="0" borderId="4" xfId="0" applyNumberFormat="1" applyFont="1" applyFill="1" applyBorder="1" applyAlignment="1">
      <alignment vertical="center"/>
    </xf>
    <xf numFmtId="0" fontId="47" fillId="0" borderId="0" xfId="0" applyFont="1" applyFill="1"/>
    <xf numFmtId="0" fontId="13" fillId="0" borderId="0" xfId="0" applyFont="1" applyFill="1"/>
    <xf numFmtId="0" fontId="2" fillId="0" borderId="21" xfId="0" applyFont="1" applyFill="1" applyBorder="1" applyAlignment="1">
      <alignment horizontal="left" vertical="center" wrapText="1"/>
    </xf>
    <xf numFmtId="0" fontId="41" fillId="0" borderId="33" xfId="0" applyFont="1" applyFill="1" applyBorder="1" applyAlignment="1">
      <alignment vertical="center"/>
    </xf>
    <xf numFmtId="0" fontId="41" fillId="0" borderId="36" xfId="0" applyFont="1" applyFill="1" applyBorder="1" applyAlignment="1">
      <alignment vertical="center"/>
    </xf>
    <xf numFmtId="2" fontId="41" fillId="0" borderId="3" xfId="0" applyNumberFormat="1" applyFont="1" applyFill="1" applyBorder="1" applyAlignment="1">
      <alignment horizontal="center" vertical="center" wrapText="1"/>
    </xf>
    <xf numFmtId="0" fontId="42" fillId="0" borderId="4" xfId="0" applyFont="1" applyFill="1" applyBorder="1" applyAlignment="1">
      <alignment horizontal="right"/>
    </xf>
    <xf numFmtId="4" fontId="41" fillId="0" borderId="8" xfId="0" applyNumberFormat="1" applyFont="1" applyFill="1" applyBorder="1" applyAlignment="1">
      <alignment vertical="center" wrapText="1"/>
    </xf>
    <xf numFmtId="4" fontId="41" fillId="0" borderId="18" xfId="0" applyNumberFormat="1" applyFont="1" applyFill="1" applyBorder="1" applyAlignment="1">
      <alignment vertical="center" wrapText="1"/>
    </xf>
    <xf numFmtId="4" fontId="41" fillId="0" borderId="37" xfId="0" applyNumberFormat="1" applyFont="1" applyFill="1" applyBorder="1" applyAlignment="1">
      <alignment vertical="center" wrapText="1"/>
    </xf>
    <xf numFmtId="4" fontId="41" fillId="0" borderId="21" xfId="0" applyNumberFormat="1" applyFont="1" applyFill="1" applyBorder="1" applyAlignment="1">
      <alignment vertical="center" wrapText="1"/>
    </xf>
    <xf numFmtId="0" fontId="4" fillId="0" borderId="28"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42" fillId="0" borderId="4" xfId="0" applyFont="1" applyFill="1" applyBorder="1" applyAlignment="1">
      <alignment horizontal="left" vertical="top" wrapText="1"/>
    </xf>
    <xf numFmtId="0" fontId="41" fillId="0" borderId="32" xfId="0" applyFont="1" applyFill="1" applyBorder="1" applyAlignment="1">
      <alignment vertical="center"/>
    </xf>
    <xf numFmtId="0" fontId="41" fillId="0" borderId="37" xfId="0" applyFont="1" applyFill="1" applyBorder="1"/>
    <xf numFmtId="0" fontId="41" fillId="0" borderId="4" xfId="0" applyFont="1" applyFill="1" applyBorder="1" applyAlignment="1">
      <alignment wrapText="1"/>
    </xf>
    <xf numFmtId="0" fontId="42" fillId="0" borderId="18" xfId="0" applyFont="1" applyFill="1" applyBorder="1" applyAlignment="1">
      <alignment horizontal="left" vertical="center" wrapText="1"/>
    </xf>
    <xf numFmtId="166" fontId="2" fillId="0" borderId="19" xfId="0" applyNumberFormat="1" applyFont="1" applyFill="1" applyBorder="1" applyAlignment="1">
      <alignment horizontal="right" vertical="center"/>
    </xf>
    <xf numFmtId="166" fontId="2" fillId="0" borderId="8" xfId="0" applyNumberFormat="1" applyFont="1" applyFill="1" applyBorder="1"/>
    <xf numFmtId="166" fontId="2" fillId="0" borderId="18" xfId="0" applyNumberFormat="1" applyFont="1" applyFill="1" applyBorder="1"/>
    <xf numFmtId="0" fontId="42" fillId="0" borderId="38" xfId="0" applyFont="1" applyFill="1" applyBorder="1" applyAlignment="1">
      <alignment horizontal="center" vertical="center" wrapText="1"/>
    </xf>
    <xf numFmtId="0" fontId="49" fillId="0" borderId="0" xfId="0" applyFont="1" applyFill="1" applyAlignment="1">
      <alignment vertical="center"/>
    </xf>
    <xf numFmtId="0" fontId="48" fillId="0" borderId="0" xfId="0" applyFont="1" applyFill="1" applyAlignment="1">
      <alignment horizontal="left" vertical="center"/>
    </xf>
    <xf numFmtId="165" fontId="49" fillId="0" borderId="0" xfId="0" applyNumberFormat="1" applyFont="1" applyFill="1" applyAlignment="1">
      <alignment vertical="center"/>
    </xf>
    <xf numFmtId="0" fontId="41" fillId="0" borderId="13" xfId="0" applyFont="1" applyFill="1" applyBorder="1" applyAlignment="1">
      <alignment horizontal="center" vertical="center" wrapText="1"/>
    </xf>
    <xf numFmtId="0" fontId="41" fillId="0" borderId="17" xfId="0" applyFont="1" applyFill="1" applyBorder="1" applyAlignment="1">
      <alignment horizontal="center" vertical="center" wrapText="1"/>
    </xf>
    <xf numFmtId="3" fontId="41" fillId="0" borderId="10" xfId="0" applyNumberFormat="1" applyFont="1" applyFill="1" applyBorder="1" applyAlignment="1">
      <alignment vertical="center"/>
    </xf>
    <xf numFmtId="3" fontId="41" fillId="0" borderId="11" xfId="0" applyNumberFormat="1" applyFont="1" applyFill="1" applyBorder="1" applyAlignment="1">
      <alignment vertical="center"/>
    </xf>
    <xf numFmtId="0" fontId="42" fillId="0" borderId="8" xfId="0" applyFont="1" applyFill="1" applyBorder="1" applyAlignment="1">
      <alignment vertical="center" wrapText="1"/>
    </xf>
    <xf numFmtId="165" fontId="41" fillId="0" borderId="0" xfId="0" applyNumberFormat="1" applyFont="1" applyFill="1" applyBorder="1" applyAlignment="1">
      <alignment horizontal="right" vertical="center"/>
    </xf>
    <xf numFmtId="0" fontId="42" fillId="0" borderId="22" xfId="0" applyFont="1" applyFill="1" applyBorder="1" applyAlignment="1">
      <alignment vertical="center" wrapText="1"/>
    </xf>
    <xf numFmtId="0" fontId="42" fillId="0" borderId="2" xfId="0" applyFont="1" applyFill="1" applyBorder="1" applyAlignment="1">
      <alignment vertical="center" wrapText="1"/>
    </xf>
    <xf numFmtId="169" fontId="50" fillId="0" borderId="8" xfId="0" applyNumberFormat="1" applyFont="1" applyFill="1" applyBorder="1" applyAlignment="1">
      <alignment vertical="center" wrapText="1"/>
    </xf>
    <xf numFmtId="169" fontId="41" fillId="0" borderId="8" xfId="0" applyNumberFormat="1" applyFont="1" applyFill="1" applyBorder="1" applyAlignment="1">
      <alignment vertical="center" wrapText="1"/>
    </xf>
    <xf numFmtId="169" fontId="41" fillId="0" borderId="19" xfId="0" applyNumberFormat="1" applyFont="1" applyFill="1" applyBorder="1" applyAlignment="1">
      <alignment vertical="center" wrapText="1"/>
    </xf>
    <xf numFmtId="169" fontId="41" fillId="0" borderId="20" xfId="0" applyNumberFormat="1" applyFont="1" applyFill="1" applyBorder="1" applyAlignment="1">
      <alignment vertical="center" wrapText="1"/>
    </xf>
    <xf numFmtId="169" fontId="41" fillId="0" borderId="18" xfId="0" applyNumberFormat="1" applyFont="1" applyFill="1" applyBorder="1" applyAlignment="1">
      <alignment vertical="center" wrapText="1"/>
    </xf>
    <xf numFmtId="165" fontId="50" fillId="0" borderId="39" xfId="0" applyNumberFormat="1" applyFont="1" applyFill="1" applyBorder="1" applyAlignment="1">
      <alignment horizontal="right" vertical="center"/>
    </xf>
    <xf numFmtId="165" fontId="41" fillId="0" borderId="39" xfId="0" applyNumberFormat="1" applyFont="1" applyFill="1" applyBorder="1" applyAlignment="1">
      <alignment horizontal="right" vertical="center"/>
    </xf>
    <xf numFmtId="165" fontId="41" fillId="0" borderId="21" xfId="0" applyNumberFormat="1" applyFont="1" applyFill="1" applyBorder="1" applyAlignment="1">
      <alignment horizontal="right" vertical="center"/>
    </xf>
    <xf numFmtId="169" fontId="50" fillId="0" borderId="2" xfId="0" applyNumberFormat="1" applyFont="1" applyFill="1" applyBorder="1" applyAlignment="1">
      <alignment vertical="center" wrapText="1"/>
    </xf>
    <xf numFmtId="169" fontId="41" fillId="0" borderId="2" xfId="0" applyNumberFormat="1" applyFont="1" applyFill="1" applyBorder="1" applyAlignment="1">
      <alignment vertical="center" wrapText="1"/>
    </xf>
    <xf numFmtId="169" fontId="41" fillId="0" borderId="3" xfId="0" applyNumberFormat="1" applyFont="1" applyFill="1" applyBorder="1" applyAlignment="1">
      <alignment vertical="center" wrapText="1"/>
    </xf>
    <xf numFmtId="169" fontId="41" fillId="0" borderId="6" xfId="0" applyNumberFormat="1" applyFont="1" applyFill="1" applyBorder="1" applyAlignment="1">
      <alignment vertical="center" wrapText="1"/>
    </xf>
    <xf numFmtId="169" fontId="41" fillId="0" borderId="5" xfId="0" applyNumberFormat="1" applyFont="1" applyFill="1" applyBorder="1" applyAlignment="1">
      <alignment vertical="center" wrapText="1"/>
    </xf>
    <xf numFmtId="0" fontId="4" fillId="0" borderId="19" xfId="0" applyFont="1" applyFill="1" applyBorder="1" applyAlignment="1">
      <alignment horizontal="left" vertical="center" wrapText="1"/>
    </xf>
    <xf numFmtId="0" fontId="43" fillId="0" borderId="4" xfId="0" applyFont="1" applyFill="1" applyBorder="1" applyAlignment="1">
      <alignment horizontal="center" vertical="center" wrapText="1"/>
    </xf>
    <xf numFmtId="0" fontId="41" fillId="0" borderId="8" xfId="0" applyFont="1" applyFill="1" applyBorder="1" applyAlignment="1">
      <alignment horizontal="center" vertical="center"/>
    </xf>
    <xf numFmtId="0" fontId="41" fillId="0" borderId="20" xfId="0" applyFont="1" applyFill="1" applyBorder="1" applyAlignment="1">
      <alignment horizontal="center" vertical="center"/>
    </xf>
    <xf numFmtId="165" fontId="41" fillId="0" borderId="22" xfId="0" applyNumberFormat="1" applyFont="1" applyFill="1" applyBorder="1" applyAlignment="1">
      <alignment horizontal="right" vertical="center"/>
    </xf>
    <xf numFmtId="0" fontId="41" fillId="0" borderId="22" xfId="0" applyFont="1" applyFill="1" applyBorder="1" applyAlignment="1">
      <alignment horizontal="center" vertical="center"/>
    </xf>
    <xf numFmtId="0" fontId="41" fillId="0" borderId="0" xfId="0" applyFont="1" applyFill="1" applyBorder="1" applyAlignment="1">
      <alignment horizontal="center" vertical="center"/>
    </xf>
    <xf numFmtId="0" fontId="41" fillId="0" borderId="6" xfId="0" applyFont="1" applyFill="1" applyBorder="1" applyAlignment="1">
      <alignment horizontal="center" vertical="center"/>
    </xf>
    <xf numFmtId="0" fontId="47" fillId="0" borderId="0" xfId="0" applyFont="1" applyBorder="1"/>
    <xf numFmtId="165" fontId="41" fillId="0" borderId="16" xfId="0" applyNumberFormat="1" applyFont="1" applyFill="1" applyBorder="1" applyAlignment="1">
      <alignment horizontal="right" vertical="center" wrapText="1"/>
    </xf>
    <xf numFmtId="165" fontId="41" fillId="0" borderId="13" xfId="0" applyNumberFormat="1" applyFont="1" applyFill="1" applyBorder="1" applyAlignment="1">
      <alignment horizontal="right" vertical="center" wrapText="1"/>
    </xf>
    <xf numFmtId="0" fontId="41" fillId="0" borderId="7" xfId="0" applyFont="1" applyFill="1" applyBorder="1" applyAlignment="1">
      <alignment vertical="center"/>
    </xf>
    <xf numFmtId="3" fontId="41" fillId="0" borderId="3" xfId="0" applyNumberFormat="1" applyFont="1" applyFill="1" applyBorder="1" applyAlignment="1">
      <alignment horizontal="right" vertical="center"/>
    </xf>
    <xf numFmtId="2" fontId="41" fillId="0" borderId="1" xfId="0" applyNumberFormat="1" applyFont="1" applyFill="1" applyBorder="1" applyAlignment="1">
      <alignment horizontal="center" vertical="center"/>
    </xf>
    <xf numFmtId="2" fontId="41" fillId="0" borderId="7" xfId="0" applyNumberFormat="1" applyFont="1" applyFill="1" applyBorder="1" applyAlignment="1">
      <alignment vertical="center"/>
    </xf>
    <xf numFmtId="0" fontId="50" fillId="0" borderId="8" xfId="0" applyFont="1" applyFill="1" applyBorder="1" applyAlignment="1">
      <alignment horizontal="left" vertical="center" wrapText="1"/>
    </xf>
    <xf numFmtId="0" fontId="50" fillId="0" borderId="18" xfId="0" applyFont="1" applyFill="1" applyBorder="1" applyAlignment="1">
      <alignment horizontal="left" vertical="center" wrapText="1"/>
    </xf>
    <xf numFmtId="165" fontId="41" fillId="0" borderId="4" xfId="0" applyNumberFormat="1" applyFont="1" applyFill="1" applyBorder="1" applyAlignment="1">
      <alignment horizontal="right" vertical="center"/>
    </xf>
    <xf numFmtId="0" fontId="41" fillId="0" borderId="13" xfId="0" applyFont="1" applyFill="1" applyBorder="1" applyAlignment="1">
      <alignment horizontal="right" vertical="center"/>
    </xf>
    <xf numFmtId="0" fontId="41" fillId="0" borderId="14" xfId="0" applyFont="1" applyFill="1" applyBorder="1" applyAlignment="1">
      <alignment horizontal="right" vertical="center"/>
    </xf>
    <xf numFmtId="165" fontId="41" fillId="0" borderId="23" xfId="0" applyNumberFormat="1" applyFont="1" applyFill="1" applyBorder="1" applyAlignment="1">
      <alignment horizontal="right" vertical="center"/>
    </xf>
    <xf numFmtId="165" fontId="41" fillId="0" borderId="8" xfId="0" applyNumberFormat="1" applyFont="1" applyFill="1" applyBorder="1" applyAlignment="1">
      <alignment horizontal="right" vertical="center"/>
    </xf>
    <xf numFmtId="168" fontId="41" fillId="0" borderId="12" xfId="0" applyNumberFormat="1" applyFont="1" applyFill="1" applyBorder="1" applyAlignment="1">
      <alignment horizontal="right" vertical="center"/>
    </xf>
    <xf numFmtId="168" fontId="41" fillId="0" borderId="14" xfId="0" applyNumberFormat="1" applyFont="1" applyFill="1" applyBorder="1" applyAlignment="1">
      <alignment horizontal="right" vertical="center"/>
    </xf>
    <xf numFmtId="4" fontId="41" fillId="0" borderId="15" xfId="0" applyNumberFormat="1" applyFont="1" applyFill="1" applyBorder="1" applyAlignment="1">
      <alignment horizontal="right"/>
    </xf>
    <xf numFmtId="2" fontId="41" fillId="0" borderId="4" xfId="0" applyNumberFormat="1" applyFont="1" applyFill="1" applyBorder="1" applyAlignment="1">
      <alignment horizontal="right" vertical="center"/>
    </xf>
    <xf numFmtId="165" fontId="41" fillId="0" borderId="18" xfId="0" applyNumberFormat="1" applyFont="1" applyFill="1" applyBorder="1" applyAlignment="1">
      <alignment horizontal="right" vertical="center"/>
    </xf>
    <xf numFmtId="4" fontId="41" fillId="0" borderId="32" xfId="0" applyNumberFormat="1" applyFont="1" applyFill="1" applyBorder="1" applyAlignment="1">
      <alignment vertical="center" wrapText="1"/>
    </xf>
    <xf numFmtId="4" fontId="41" fillId="0" borderId="22" xfId="0" applyNumberFormat="1" applyFont="1" applyFill="1" applyBorder="1" applyAlignment="1">
      <alignment vertical="center" wrapText="1"/>
    </xf>
    <xf numFmtId="165" fontId="41" fillId="0" borderId="7" xfId="0" applyNumberFormat="1" applyFont="1" applyFill="1" applyBorder="1" applyAlignment="1">
      <alignment horizontal="right" vertical="center"/>
    </xf>
    <xf numFmtId="0" fontId="41" fillId="0" borderId="7" xfId="0" applyFont="1" applyFill="1" applyBorder="1" applyAlignment="1">
      <alignment horizontal="right" vertical="center"/>
    </xf>
    <xf numFmtId="0" fontId="41" fillId="0" borderId="4" xfId="0" applyFont="1" applyFill="1" applyBorder="1" applyAlignment="1">
      <alignment horizontal="right" vertical="center"/>
    </xf>
    <xf numFmtId="0" fontId="43" fillId="0" borderId="2" xfId="0" applyFont="1" applyFill="1" applyBorder="1" applyAlignment="1">
      <alignment horizontal="center" vertical="center"/>
    </xf>
    <xf numFmtId="0" fontId="51" fillId="0" borderId="1" xfId="0" applyFont="1" applyFill="1" applyBorder="1" applyAlignment="1">
      <alignment horizontal="center" vertical="center" wrapText="1"/>
    </xf>
    <xf numFmtId="168" fontId="41" fillId="0" borderId="25" xfId="0" applyNumberFormat="1" applyFont="1" applyFill="1" applyBorder="1" applyAlignment="1">
      <alignment horizontal="right" vertical="center"/>
    </xf>
    <xf numFmtId="168" fontId="41" fillId="0" borderId="35" xfId="0" applyNumberFormat="1" applyFont="1" applyFill="1" applyBorder="1" applyAlignment="1">
      <alignment horizontal="right" vertical="center"/>
    </xf>
    <xf numFmtId="165" fontId="41" fillId="0" borderId="2" xfId="0" applyNumberFormat="1" applyFont="1" applyFill="1" applyBorder="1" applyAlignment="1">
      <alignment horizontal="right" vertical="center"/>
    </xf>
    <xf numFmtId="165" fontId="41" fillId="0" borderId="5" xfId="0" applyNumberFormat="1" applyFont="1" applyFill="1" applyBorder="1" applyAlignment="1">
      <alignment horizontal="right" vertical="center"/>
    </xf>
    <xf numFmtId="0" fontId="41" fillId="0" borderId="35" xfId="0" applyFont="1" applyFill="1" applyBorder="1" applyAlignment="1">
      <alignment vertical="center"/>
    </xf>
    <xf numFmtId="165" fontId="41" fillId="0" borderId="25" xfId="0" applyNumberFormat="1" applyFont="1" applyFill="1" applyBorder="1" applyAlignment="1">
      <alignment vertical="center"/>
    </xf>
    <xf numFmtId="165" fontId="50" fillId="0" borderId="2" xfId="0" applyNumberFormat="1" applyFont="1" applyFill="1" applyBorder="1" applyAlignment="1">
      <alignment vertical="center"/>
    </xf>
    <xf numFmtId="165" fontId="50" fillId="0" borderId="5" xfId="0" applyNumberFormat="1" applyFont="1" applyFill="1" applyBorder="1" applyAlignment="1">
      <alignment vertical="center"/>
    </xf>
    <xf numFmtId="0" fontId="50" fillId="0" borderId="2" xfId="0" applyFont="1" applyFill="1" applyBorder="1" applyAlignment="1">
      <alignment horizontal="center" vertical="center"/>
    </xf>
    <xf numFmtId="0" fontId="50" fillId="0" borderId="1" xfId="0" applyFont="1" applyFill="1" applyBorder="1" applyAlignment="1">
      <alignment horizontal="center" vertical="center" wrapText="1"/>
    </xf>
    <xf numFmtId="0" fontId="50" fillId="0" borderId="7" xfId="0" applyFont="1" applyFill="1" applyBorder="1" applyAlignment="1">
      <alignment horizontal="center" vertical="center" wrapText="1"/>
    </xf>
    <xf numFmtId="0" fontId="41" fillId="0" borderId="7" xfId="0" applyFont="1" applyFill="1" applyBorder="1" applyAlignment="1">
      <alignment horizontal="center" vertical="center" wrapText="1"/>
    </xf>
    <xf numFmtId="0" fontId="43" fillId="0" borderId="6" xfId="0" applyFont="1" applyFill="1" applyBorder="1" applyAlignment="1">
      <alignment horizontal="center" vertical="center" wrapText="1"/>
    </xf>
    <xf numFmtId="0" fontId="42" fillId="0" borderId="40" xfId="0" applyFont="1" applyFill="1" applyBorder="1" applyAlignment="1">
      <alignment horizontal="center" vertical="center" wrapText="1"/>
    </xf>
    <xf numFmtId="0" fontId="41" fillId="0" borderId="26" xfId="0" applyFont="1" applyFill="1" applyBorder="1" applyAlignment="1">
      <alignment horizontal="right" vertical="center"/>
    </xf>
    <xf numFmtId="165" fontId="41" fillId="0" borderId="9" xfId="0" applyNumberFormat="1" applyFont="1" applyFill="1" applyBorder="1" applyAlignment="1">
      <alignment vertical="center"/>
    </xf>
    <xf numFmtId="165" fontId="41" fillId="0" borderId="10" xfId="0" applyNumberFormat="1" applyFont="1" applyFill="1" applyBorder="1" applyAlignment="1">
      <alignment vertical="center"/>
    </xf>
    <xf numFmtId="165" fontId="41" fillId="0" borderId="11" xfId="0" applyNumberFormat="1" applyFont="1" applyFill="1" applyBorder="1" applyAlignment="1">
      <alignment vertical="center"/>
    </xf>
    <xf numFmtId="0" fontId="41" fillId="0" borderId="25" xfId="0" applyFont="1" applyFill="1" applyBorder="1"/>
    <xf numFmtId="0" fontId="41" fillId="0" borderId="41" xfId="0" applyFont="1" applyFill="1" applyBorder="1"/>
    <xf numFmtId="0" fontId="41" fillId="0" borderId="35" xfId="0" applyFont="1" applyFill="1" applyBorder="1"/>
    <xf numFmtId="0" fontId="41" fillId="0" borderId="15" xfId="0" applyFont="1" applyFill="1" applyBorder="1" applyAlignment="1">
      <alignment horizontal="center" wrapText="1"/>
    </xf>
    <xf numFmtId="165" fontId="41" fillId="0" borderId="17" xfId="0" applyNumberFormat="1" applyFont="1" applyFill="1" applyBorder="1" applyAlignment="1">
      <alignment horizontal="right" vertical="center" wrapText="1"/>
    </xf>
    <xf numFmtId="0" fontId="41" fillId="0" borderId="24" xfId="0" applyFont="1" applyFill="1" applyBorder="1" applyAlignment="1">
      <alignment horizontal="center" wrapText="1"/>
    </xf>
    <xf numFmtId="0" fontId="42" fillId="0" borderId="5" xfId="0" applyFont="1" applyFill="1" applyBorder="1" applyAlignment="1">
      <alignment wrapText="1"/>
    </xf>
    <xf numFmtId="165" fontId="41" fillId="0" borderId="1" xfId="0" applyNumberFormat="1" applyFont="1" applyFill="1" applyBorder="1" applyAlignment="1">
      <alignment vertical="center"/>
    </xf>
    <xf numFmtId="165" fontId="41" fillId="0" borderId="41" xfId="0" applyNumberFormat="1" applyFont="1" applyFill="1" applyBorder="1" applyAlignment="1">
      <alignment vertical="center"/>
    </xf>
    <xf numFmtId="165" fontId="41" fillId="0" borderId="1" xfId="0" applyNumberFormat="1" applyFont="1" applyFill="1" applyBorder="1" applyAlignment="1">
      <alignment horizontal="right" vertical="center"/>
    </xf>
    <xf numFmtId="3" fontId="41" fillId="0" borderId="42" xfId="0" applyNumberFormat="1" applyFont="1" applyFill="1" applyBorder="1" applyAlignment="1">
      <alignment vertical="center"/>
    </xf>
    <xf numFmtId="0" fontId="41" fillId="0" borderId="18" xfId="0" applyFont="1" applyFill="1" applyBorder="1" applyAlignment="1">
      <alignment vertical="center"/>
    </xf>
    <xf numFmtId="0" fontId="42" fillId="0" borderId="3" xfId="0" applyFont="1" applyFill="1" applyBorder="1" applyAlignment="1">
      <alignment horizontal="left" vertical="center" wrapText="1"/>
    </xf>
    <xf numFmtId="0" fontId="42" fillId="0" borderId="18" xfId="0" applyFont="1" applyFill="1" applyBorder="1" applyAlignment="1">
      <alignment horizontal="left" vertical="center" wrapText="1"/>
    </xf>
    <xf numFmtId="0" fontId="43" fillId="0" borderId="3"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2" fillId="0" borderId="19" xfId="0" applyFont="1" applyFill="1" applyBorder="1" applyAlignment="1">
      <alignment horizontal="left" vertical="center" wrapText="1"/>
    </xf>
    <xf numFmtId="0" fontId="41" fillId="0" borderId="19" xfId="0" applyFont="1" applyFill="1" applyBorder="1" applyAlignment="1">
      <alignment horizontal="center" vertical="center" wrapText="1"/>
    </xf>
    <xf numFmtId="0" fontId="41" fillId="0" borderId="3" xfId="0" applyFont="1" applyFill="1" applyBorder="1" applyAlignment="1">
      <alignment horizontal="center" vertical="center" wrapText="1"/>
    </xf>
    <xf numFmtId="0" fontId="4" fillId="0" borderId="39" xfId="0" applyFont="1" applyFill="1" applyBorder="1" applyAlignment="1">
      <alignment horizontal="left" vertical="center" wrapText="1"/>
    </xf>
    <xf numFmtId="0" fontId="4" fillId="0" borderId="19" xfId="0" applyFont="1" applyFill="1" applyBorder="1" applyAlignment="1">
      <alignment vertical="center" wrapText="1"/>
    </xf>
    <xf numFmtId="0" fontId="4" fillId="0" borderId="39" xfId="0" applyFont="1" applyFill="1" applyBorder="1" applyAlignment="1">
      <alignment vertical="center" wrapText="1"/>
    </xf>
    <xf numFmtId="0" fontId="43" fillId="0" borderId="2"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1" fillId="0" borderId="3" xfId="0" applyFont="1" applyFill="1" applyBorder="1" applyAlignment="1">
      <alignment horizontal="center" vertical="center"/>
    </xf>
    <xf numFmtId="0" fontId="41" fillId="0" borderId="7" xfId="0" applyFont="1" applyFill="1" applyBorder="1" applyAlignment="1">
      <alignment horizontal="center" vertical="center" wrapText="1"/>
    </xf>
    <xf numFmtId="0" fontId="41" fillId="0" borderId="4" xfId="0" applyFont="1" applyFill="1" applyBorder="1" applyAlignment="1">
      <alignment horizontal="center" vertical="center" wrapText="1"/>
    </xf>
    <xf numFmtId="0" fontId="41" fillId="0" borderId="7" xfId="0" applyFont="1" applyFill="1" applyBorder="1" applyAlignment="1">
      <alignment horizontal="left" vertical="center" wrapText="1"/>
    </xf>
    <xf numFmtId="0" fontId="42" fillId="0" borderId="0" xfId="0" applyFont="1" applyFill="1" applyBorder="1" applyAlignment="1">
      <alignment horizontal="left" vertical="center" wrapText="1"/>
    </xf>
    <xf numFmtId="0" fontId="41" fillId="0" borderId="9" xfId="0" applyFont="1" applyFill="1" applyBorder="1" applyAlignment="1">
      <alignment horizontal="center" vertical="center" wrapText="1"/>
    </xf>
    <xf numFmtId="0" fontId="41" fillId="0" borderId="10" xfId="0" applyFont="1" applyFill="1" applyBorder="1" applyAlignment="1">
      <alignment horizontal="center" vertical="center" wrapText="1"/>
    </xf>
    <xf numFmtId="0" fontId="41" fillId="0" borderId="11" xfId="0" applyFont="1" applyFill="1" applyBorder="1" applyAlignment="1">
      <alignment horizontal="center" vertical="center" wrapText="1"/>
    </xf>
    <xf numFmtId="0" fontId="41" fillId="0" borderId="19" xfId="0" applyFont="1" applyFill="1" applyBorder="1" applyAlignment="1">
      <alignment horizontal="center" vertical="center"/>
    </xf>
    <xf numFmtId="0" fontId="2" fillId="0" borderId="1" xfId="0" applyFont="1" applyFill="1" applyBorder="1" applyAlignment="1">
      <alignment vertical="center" wrapText="1"/>
    </xf>
    <xf numFmtId="0" fontId="41" fillId="0" borderId="18" xfId="0" applyFont="1" applyFill="1" applyBorder="1" applyAlignment="1">
      <alignment horizontal="center" vertical="center" wrapText="1"/>
    </xf>
    <xf numFmtId="0" fontId="41" fillId="0" borderId="21" xfId="0" applyFont="1" applyFill="1" applyBorder="1" applyAlignment="1">
      <alignment horizontal="center" vertical="center" wrapText="1"/>
    </xf>
    <xf numFmtId="0" fontId="42" fillId="0" borderId="4" xfId="0" applyFont="1" applyFill="1" applyBorder="1" applyAlignment="1">
      <alignment horizontal="left" vertical="center" wrapText="1"/>
    </xf>
    <xf numFmtId="0" fontId="41" fillId="0" borderId="7" xfId="0" applyFont="1" applyFill="1" applyBorder="1" applyAlignment="1">
      <alignment vertical="center" wrapText="1"/>
    </xf>
    <xf numFmtId="0" fontId="41" fillId="0" borderId="12" xfId="0" applyFont="1" applyFill="1" applyBorder="1" applyAlignment="1">
      <alignment horizontal="center" vertical="center" wrapText="1"/>
    </xf>
    <xf numFmtId="0" fontId="41" fillId="0" borderId="35" xfId="0" applyFont="1" applyFill="1" applyBorder="1" applyAlignment="1">
      <alignment horizontal="center" vertical="center" wrapText="1"/>
    </xf>
    <xf numFmtId="0" fontId="41" fillId="0" borderId="15"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41" fillId="0" borderId="9" xfId="0" applyFont="1" applyFill="1" applyBorder="1" applyAlignment="1">
      <alignment horizontal="center" vertical="center"/>
    </xf>
    <xf numFmtId="0" fontId="41" fillId="0" borderId="10" xfId="0" applyFont="1" applyFill="1" applyBorder="1" applyAlignment="1">
      <alignment horizontal="center" vertical="center"/>
    </xf>
    <xf numFmtId="0" fontId="41" fillId="0" borderId="11" xfId="0" applyFont="1" applyFill="1" applyBorder="1" applyAlignment="1">
      <alignment horizontal="center" vertical="center"/>
    </xf>
    <xf numFmtId="0" fontId="2" fillId="0" borderId="10" xfId="0" applyFont="1" applyFill="1" applyBorder="1" applyAlignment="1">
      <alignment horizontal="center" vertical="center" wrapText="1"/>
    </xf>
    <xf numFmtId="0" fontId="41" fillId="0" borderId="14" xfId="0" applyFont="1" applyFill="1" applyBorder="1" applyAlignment="1">
      <alignment horizontal="center" vertical="center" wrapText="1"/>
    </xf>
    <xf numFmtId="0" fontId="41" fillId="0" borderId="2" xfId="0" applyFont="1" applyFill="1" applyBorder="1" applyAlignment="1">
      <alignment horizontal="center" vertical="center" wrapText="1"/>
    </xf>
    <xf numFmtId="0" fontId="41" fillId="0" borderId="16" xfId="0" applyFont="1" applyFill="1" applyBorder="1" applyAlignment="1">
      <alignment horizontal="center" vertical="center"/>
    </xf>
    <xf numFmtId="0" fontId="41" fillId="0" borderId="13" xfId="0" applyFont="1" applyFill="1" applyBorder="1" applyAlignment="1">
      <alignment horizontal="center" vertical="center"/>
    </xf>
    <xf numFmtId="0" fontId="41" fillId="0" borderId="15" xfId="0" applyFont="1" applyFill="1" applyBorder="1" applyAlignment="1">
      <alignment horizontal="left" vertical="center" wrapText="1"/>
    </xf>
    <xf numFmtId="0" fontId="42" fillId="0" borderId="27" xfId="0" applyFont="1" applyFill="1" applyBorder="1" applyAlignment="1">
      <alignment horizontal="left" vertical="center" wrapText="1"/>
    </xf>
    <xf numFmtId="0" fontId="42" fillId="0" borderId="24" xfId="0" applyFont="1" applyFill="1" applyBorder="1" applyAlignment="1">
      <alignment horizontal="left" vertical="center" wrapText="1"/>
    </xf>
    <xf numFmtId="0" fontId="41" fillId="0" borderId="39" xfId="0" applyFont="1" applyFill="1" applyBorder="1"/>
    <xf numFmtId="0" fontId="42" fillId="0" borderId="26" xfId="0" applyFont="1" applyFill="1" applyBorder="1" applyAlignment="1">
      <alignment horizontal="left" vertical="center" wrapText="1"/>
    </xf>
    <xf numFmtId="0" fontId="41" fillId="0" borderId="12" xfId="0" applyFont="1" applyFill="1" applyBorder="1" applyAlignment="1">
      <alignment horizontal="left" vertical="center" wrapText="1"/>
    </xf>
    <xf numFmtId="0" fontId="41" fillId="0" borderId="14" xfId="0" applyFont="1" applyFill="1" applyBorder="1" applyAlignment="1">
      <alignment horizontal="left" vertical="center" wrapText="1"/>
    </xf>
    <xf numFmtId="0" fontId="41" fillId="0" borderId="2" xfId="0" applyFont="1" applyFill="1" applyBorder="1" applyAlignment="1">
      <alignment horizontal="left" vertical="center" wrapText="1"/>
    </xf>
    <xf numFmtId="0" fontId="41" fillId="0" borderId="8" xfId="0" applyFont="1" applyFill="1" applyBorder="1" applyAlignment="1">
      <alignment horizontal="left" vertical="center" wrapText="1"/>
    </xf>
    <xf numFmtId="0" fontId="43" fillId="0" borderId="2"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41" fillId="0" borderId="19" xfId="0" applyFont="1" applyFill="1" applyBorder="1" applyAlignment="1">
      <alignment horizontal="center" vertical="center" wrapText="1"/>
    </xf>
    <xf numFmtId="0" fontId="41" fillId="0" borderId="3" xfId="0" applyFont="1" applyFill="1" applyBorder="1" applyAlignment="1">
      <alignment horizontal="center" vertical="center" wrapText="1"/>
    </xf>
    <xf numFmtId="0" fontId="42" fillId="0" borderId="18" xfId="0" applyFont="1" applyFill="1" applyBorder="1" applyAlignment="1">
      <alignment horizontal="left" vertical="center" wrapText="1"/>
    </xf>
    <xf numFmtId="0" fontId="41" fillId="0" borderId="18" xfId="0" applyFont="1" applyFill="1" applyBorder="1" applyAlignment="1">
      <alignment horizontal="left" vertical="center" wrapText="1"/>
    </xf>
    <xf numFmtId="0" fontId="43" fillId="0" borderId="7"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41" fillId="0" borderId="3" xfId="0" applyFont="1" applyFill="1" applyBorder="1" applyAlignment="1">
      <alignment horizontal="center" vertical="center"/>
    </xf>
    <xf numFmtId="0" fontId="4" fillId="0" borderId="4"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22" xfId="0" applyFont="1" applyFill="1" applyBorder="1" applyAlignment="1">
      <alignment horizontal="left" vertical="center" wrapText="1"/>
    </xf>
    <xf numFmtId="0" fontId="41" fillId="0" borderId="13" xfId="0" applyFont="1" applyFill="1" applyBorder="1" applyAlignment="1">
      <alignment vertical="center" wrapText="1"/>
    </xf>
    <xf numFmtId="0" fontId="41" fillId="0" borderId="17" xfId="0" applyFont="1" applyFill="1" applyBorder="1" applyAlignment="1">
      <alignment vertical="center" wrapText="1"/>
    </xf>
    <xf numFmtId="0" fontId="41" fillId="0" borderId="7" xfId="0" applyFont="1" applyFill="1" applyBorder="1" applyAlignment="1">
      <alignment vertical="center" wrapText="1"/>
    </xf>
    <xf numFmtId="0" fontId="42" fillId="0" borderId="4" xfId="0" applyFont="1" applyFill="1" applyBorder="1" applyAlignment="1">
      <alignment horizontal="left" vertical="center" wrapText="1"/>
    </xf>
    <xf numFmtId="0" fontId="43" fillId="0" borderId="7" xfId="0" applyFont="1" applyFill="1" applyBorder="1" applyAlignment="1">
      <alignment horizontal="center" vertical="center"/>
    </xf>
    <xf numFmtId="0" fontId="41" fillId="0" borderId="12" xfId="0" applyFont="1" applyFill="1" applyBorder="1" applyAlignment="1">
      <alignment horizontal="center" vertical="center" wrapText="1"/>
    </xf>
    <xf numFmtId="0" fontId="41" fillId="0" borderId="14" xfId="0" applyFont="1" applyFill="1" applyBorder="1" applyAlignment="1">
      <alignment horizontal="center" vertical="center" wrapText="1"/>
    </xf>
    <xf numFmtId="0" fontId="41" fillId="0" borderId="15" xfId="0" applyFont="1" applyFill="1" applyBorder="1" applyAlignment="1">
      <alignment horizontal="center" vertical="center" wrapText="1"/>
    </xf>
    <xf numFmtId="0" fontId="4" fillId="0" borderId="18" xfId="0" applyFont="1" applyFill="1" applyBorder="1" applyAlignment="1">
      <alignment horizontal="left" vertical="center" wrapText="1"/>
    </xf>
    <xf numFmtId="0" fontId="41" fillId="0" borderId="9"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9" xfId="0" applyFont="1" applyFill="1" applyBorder="1" applyAlignment="1">
      <alignment horizontal="center" vertical="center" wrapText="1"/>
    </xf>
    <xf numFmtId="0" fontId="41" fillId="0" borderId="10" xfId="0" applyFont="1" applyFill="1" applyBorder="1" applyAlignment="1">
      <alignment horizontal="center" vertical="center" wrapText="1"/>
    </xf>
    <xf numFmtId="0" fontId="41" fillId="0" borderId="1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41" fillId="0" borderId="41" xfId="0" applyFont="1" applyFill="1" applyBorder="1" applyAlignment="1">
      <alignment horizontal="center" vertical="center" wrapText="1"/>
    </xf>
    <xf numFmtId="0" fontId="41" fillId="0" borderId="7" xfId="0" applyFont="1" applyFill="1" applyBorder="1" applyAlignment="1">
      <alignment horizontal="left" vertical="center" wrapText="1"/>
    </xf>
    <xf numFmtId="0" fontId="41" fillId="0" borderId="4" xfId="0" applyFont="1" applyFill="1" applyBorder="1" applyAlignment="1">
      <alignment horizontal="left" vertical="center" wrapText="1"/>
    </xf>
    <xf numFmtId="0" fontId="42" fillId="0" borderId="18" xfId="0" applyFont="1" applyFill="1" applyBorder="1" applyAlignment="1">
      <alignment vertical="center" wrapText="1"/>
    </xf>
    <xf numFmtId="0" fontId="42" fillId="0" borderId="21" xfId="0" applyFont="1" applyFill="1" applyBorder="1" applyAlignment="1">
      <alignment vertical="center" wrapText="1"/>
    </xf>
    <xf numFmtId="0" fontId="42" fillId="0" borderId="5" xfId="0" applyFont="1" applyFill="1" applyBorder="1" applyAlignment="1">
      <alignment vertical="center" wrapText="1"/>
    </xf>
    <xf numFmtId="0" fontId="42" fillId="0" borderId="0"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42" fillId="0" borderId="17" xfId="0" applyFont="1" applyFill="1" applyBorder="1" applyAlignment="1">
      <alignment horizontal="left" vertical="center" wrapText="1"/>
    </xf>
    <xf numFmtId="0" fontId="41" fillId="0" borderId="16" xfId="0" applyFont="1" applyFill="1" applyBorder="1" applyAlignment="1">
      <alignment horizontal="center" vertical="center"/>
    </xf>
    <xf numFmtId="0" fontId="41" fillId="0" borderId="13" xfId="0" applyFont="1" applyFill="1" applyBorder="1" applyAlignment="1">
      <alignment horizontal="center" vertical="center"/>
    </xf>
    <xf numFmtId="0" fontId="41" fillId="0" borderId="2" xfId="0" applyFont="1" applyFill="1" applyBorder="1" applyAlignment="1">
      <alignment horizontal="center" vertical="center" wrapText="1"/>
    </xf>
    <xf numFmtId="0" fontId="41" fillId="0" borderId="25" xfId="0" applyFont="1" applyFill="1" applyBorder="1" applyAlignment="1">
      <alignment horizontal="center" vertical="center" wrapText="1"/>
    </xf>
    <xf numFmtId="0" fontId="41" fillId="0" borderId="17" xfId="0" applyFont="1" applyFill="1" applyBorder="1" applyAlignment="1">
      <alignment horizontal="left" vertical="center" wrapText="1"/>
    </xf>
    <xf numFmtId="0" fontId="41" fillId="0" borderId="15" xfId="0" applyFont="1" applyFill="1" applyBorder="1" applyAlignment="1">
      <alignment horizontal="left" vertical="center" wrapText="1"/>
    </xf>
    <xf numFmtId="0" fontId="50" fillId="0" borderId="19" xfId="0" applyFont="1" applyFill="1" applyBorder="1" applyAlignment="1">
      <alignment horizontal="center" vertical="center" wrapText="1"/>
    </xf>
    <xf numFmtId="0" fontId="50" fillId="0" borderId="39" xfId="0" applyFont="1" applyFill="1" applyBorder="1" applyAlignment="1">
      <alignment horizontal="center" vertical="center" wrapText="1"/>
    </xf>
    <xf numFmtId="0" fontId="50" fillId="0" borderId="3" xfId="0" applyFont="1" applyFill="1" applyBorder="1" applyAlignment="1">
      <alignment horizontal="center" vertical="center" wrapText="1"/>
    </xf>
    <xf numFmtId="0" fontId="42" fillId="0" borderId="13" xfId="0" applyFont="1" applyFill="1" applyBorder="1" applyAlignment="1">
      <alignment horizontal="left" vertical="center" wrapText="1"/>
    </xf>
    <xf numFmtId="0" fontId="41" fillId="0" borderId="4" xfId="0" applyFont="1" applyFill="1" applyBorder="1" applyAlignment="1">
      <alignment vertical="center" wrapText="1"/>
    </xf>
    <xf numFmtId="165" fontId="41" fillId="0" borderId="9" xfId="0" applyNumberFormat="1" applyFont="1" applyFill="1" applyBorder="1" applyAlignment="1">
      <alignment horizontal="right" vertical="center"/>
    </xf>
    <xf numFmtId="165" fontId="41" fillId="0" borderId="16" xfId="0" applyNumberFormat="1" applyFont="1" applyFill="1" applyBorder="1" applyAlignment="1">
      <alignment vertical="center" wrapText="1"/>
    </xf>
    <xf numFmtId="165" fontId="41" fillId="0" borderId="12" xfId="0" applyNumberFormat="1" applyFont="1" applyFill="1" applyBorder="1" applyAlignment="1">
      <alignment horizontal="right" vertical="center"/>
    </xf>
    <xf numFmtId="165" fontId="41" fillId="0" borderId="28" xfId="0" applyNumberFormat="1" applyFont="1" applyFill="1" applyBorder="1" applyAlignment="1">
      <alignment horizontal="right" vertical="center"/>
    </xf>
    <xf numFmtId="165" fontId="41" fillId="0" borderId="10" xfId="0" applyNumberFormat="1" applyFont="1" applyFill="1" applyBorder="1" applyAlignment="1">
      <alignment horizontal="right" vertical="center"/>
    </xf>
    <xf numFmtId="165" fontId="41" fillId="0" borderId="13" xfId="0" applyNumberFormat="1" applyFont="1" applyFill="1" applyBorder="1" applyAlignment="1">
      <alignment vertical="center" wrapText="1"/>
    </xf>
    <xf numFmtId="165" fontId="41" fillId="0" borderId="14" xfId="0" applyNumberFormat="1" applyFont="1" applyFill="1" applyBorder="1" applyAlignment="1">
      <alignment horizontal="right" vertical="center"/>
    </xf>
    <xf numFmtId="165" fontId="41" fillId="0" borderId="11" xfId="0" applyNumberFormat="1" applyFont="1" applyFill="1" applyBorder="1" applyAlignment="1">
      <alignment horizontal="right" vertical="center"/>
    </xf>
    <xf numFmtId="165" fontId="41" fillId="0" borderId="17" xfId="0" applyNumberFormat="1" applyFont="1" applyFill="1" applyBorder="1" applyAlignment="1">
      <alignment vertical="center" wrapText="1"/>
    </xf>
    <xf numFmtId="165" fontId="41" fillId="0" borderId="15" xfId="0" applyNumberFormat="1" applyFont="1" applyFill="1" applyBorder="1" applyAlignment="1">
      <alignment horizontal="right" vertical="center"/>
    </xf>
    <xf numFmtId="0" fontId="41" fillId="0" borderId="43" xfId="0" applyFont="1" applyFill="1" applyBorder="1" applyAlignment="1">
      <alignment horizontal="center" vertical="center" wrapText="1"/>
    </xf>
    <xf numFmtId="165" fontId="50" fillId="0" borderId="19" xfId="0" applyNumberFormat="1" applyFont="1" applyFill="1" applyBorder="1" applyAlignment="1">
      <alignment horizontal="right" vertical="center"/>
    </xf>
    <xf numFmtId="165" fontId="50" fillId="0" borderId="8" xfId="0" applyNumberFormat="1" applyFont="1" applyFill="1" applyBorder="1" applyAlignment="1">
      <alignment vertical="center" wrapText="1"/>
    </xf>
    <xf numFmtId="165" fontId="50" fillId="0" borderId="8" xfId="0" applyNumberFormat="1" applyFont="1" applyFill="1" applyBorder="1" applyAlignment="1">
      <alignment horizontal="right" vertical="center" wrapText="1"/>
    </xf>
    <xf numFmtId="165" fontId="50" fillId="0" borderId="18" xfId="0" applyNumberFormat="1" applyFont="1" applyFill="1" applyBorder="1" applyAlignment="1">
      <alignment horizontal="right" vertical="center"/>
    </xf>
    <xf numFmtId="165" fontId="50" fillId="0" borderId="20" xfId="0" applyNumberFormat="1" applyFont="1" applyFill="1" applyBorder="1" applyAlignment="1">
      <alignment horizontal="right" vertical="center"/>
    </xf>
    <xf numFmtId="165" fontId="41" fillId="0" borderId="41" xfId="0" applyNumberFormat="1" applyFont="1" applyFill="1" applyBorder="1" applyAlignment="1">
      <alignment horizontal="right" vertical="center"/>
    </xf>
    <xf numFmtId="165" fontId="41" fillId="0" borderId="25" xfId="0" applyNumberFormat="1" applyFont="1" applyFill="1" applyBorder="1" applyAlignment="1">
      <alignment vertical="center" wrapText="1"/>
    </xf>
    <xf numFmtId="165" fontId="41" fillId="0" borderId="25" xfId="0" applyNumberFormat="1" applyFont="1" applyFill="1" applyBorder="1" applyAlignment="1">
      <alignment horizontal="right" vertical="center" wrapText="1"/>
    </xf>
    <xf numFmtId="165" fontId="41" fillId="0" borderId="35" xfId="0" applyNumberFormat="1" applyFont="1" applyFill="1" applyBorder="1" applyAlignment="1">
      <alignment horizontal="right" vertical="center"/>
    </xf>
    <xf numFmtId="165" fontId="41" fillId="0" borderId="27" xfId="0" applyNumberFormat="1" applyFont="1" applyFill="1" applyBorder="1" applyAlignment="1">
      <alignment horizontal="right" vertical="center"/>
    </xf>
    <xf numFmtId="165" fontId="41" fillId="0" borderId="44" xfId="0" applyNumberFormat="1" applyFont="1" applyFill="1" applyBorder="1" applyAlignment="1">
      <alignment horizontal="right" vertical="center"/>
    </xf>
    <xf numFmtId="165" fontId="41" fillId="0" borderId="38" xfId="0" applyNumberFormat="1" applyFont="1" applyFill="1" applyBorder="1" applyAlignment="1">
      <alignment vertical="center" wrapText="1"/>
    </xf>
    <xf numFmtId="165" fontId="41" fillId="0" borderId="38" xfId="0" applyNumberFormat="1" applyFont="1" applyFill="1" applyBorder="1" applyAlignment="1">
      <alignment horizontal="right" vertical="center" wrapText="1"/>
    </xf>
    <xf numFmtId="165" fontId="41" fillId="0" borderId="29" xfId="0" applyNumberFormat="1" applyFont="1" applyFill="1" applyBorder="1" applyAlignment="1">
      <alignment horizontal="right" vertical="center"/>
    </xf>
    <xf numFmtId="165" fontId="41" fillId="0" borderId="30" xfId="0" applyNumberFormat="1" applyFont="1" applyFill="1" applyBorder="1" applyAlignment="1">
      <alignment horizontal="right" vertical="center"/>
    </xf>
    <xf numFmtId="1" fontId="41" fillId="0" borderId="9" xfId="0" applyNumberFormat="1" applyFont="1" applyFill="1" applyBorder="1" applyAlignment="1">
      <alignment horizontal="right" vertical="center"/>
    </xf>
    <xf numFmtId="1" fontId="41" fillId="0" borderId="16" xfId="0" applyNumberFormat="1" applyFont="1" applyFill="1" applyBorder="1" applyAlignment="1">
      <alignment vertical="center" wrapText="1"/>
    </xf>
    <xf numFmtId="1" fontId="41" fillId="0" borderId="16" xfId="0" applyNumberFormat="1" applyFont="1" applyFill="1" applyBorder="1" applyAlignment="1">
      <alignment horizontal="right" wrapText="1"/>
    </xf>
    <xf numFmtId="1" fontId="41" fillId="0" borderId="12" xfId="0" applyNumberFormat="1" applyFont="1" applyFill="1" applyBorder="1" applyAlignment="1">
      <alignment horizontal="right" vertical="center"/>
    </xf>
    <xf numFmtId="2" fontId="41" fillId="0" borderId="10" xfId="0" applyNumberFormat="1" applyFont="1" applyFill="1" applyBorder="1" applyAlignment="1">
      <alignment horizontal="right" vertical="center"/>
    </xf>
    <xf numFmtId="2" fontId="41" fillId="0" borderId="13" xfId="0" applyNumberFormat="1" applyFont="1" applyFill="1" applyBorder="1" applyAlignment="1">
      <alignment vertical="center" wrapText="1"/>
    </xf>
    <xf numFmtId="165" fontId="41" fillId="0" borderId="13" xfId="0" applyNumberFormat="1" applyFont="1" applyFill="1" applyBorder="1" applyAlignment="1">
      <alignment horizontal="right" wrapText="1"/>
    </xf>
    <xf numFmtId="2" fontId="41" fillId="0" borderId="14" xfId="0" applyNumberFormat="1" applyFont="1" applyFill="1" applyBorder="1" applyAlignment="1">
      <alignment horizontal="right" vertical="center"/>
    </xf>
    <xf numFmtId="2" fontId="41" fillId="0" borderId="41" xfId="0" applyNumberFormat="1" applyFont="1" applyFill="1" applyBorder="1" applyAlignment="1">
      <alignment horizontal="right" vertical="center"/>
    </xf>
    <xf numFmtId="2" fontId="41" fillId="0" borderId="35" xfId="0" applyNumberFormat="1" applyFont="1" applyFill="1" applyBorder="1" applyAlignment="1">
      <alignment horizontal="right" vertical="center"/>
    </xf>
    <xf numFmtId="2" fontId="41" fillId="0" borderId="11" xfId="0" applyNumberFormat="1" applyFont="1" applyFill="1" applyBorder="1" applyAlignment="1">
      <alignment horizontal="right" vertical="center"/>
    </xf>
    <xf numFmtId="2" fontId="41" fillId="0" borderId="17" xfId="0" applyNumberFormat="1" applyFont="1" applyFill="1" applyBorder="1" applyAlignment="1">
      <alignment vertical="center" wrapText="1"/>
    </xf>
    <xf numFmtId="165" fontId="41" fillId="0" borderId="17" xfId="0" applyNumberFormat="1" applyFont="1" applyFill="1" applyBorder="1" applyAlignment="1">
      <alignment horizontal="right" wrapText="1"/>
    </xf>
    <xf numFmtId="2" fontId="41" fillId="0" borderId="15" xfId="0" applyNumberFormat="1" applyFont="1" applyFill="1" applyBorder="1" applyAlignment="1">
      <alignment horizontal="right" vertical="center"/>
    </xf>
    <xf numFmtId="2" fontId="41" fillId="0" borderId="9" xfId="0" applyNumberFormat="1" applyFont="1" applyFill="1" applyBorder="1" applyAlignment="1">
      <alignment horizontal="right" vertical="center" wrapText="1"/>
    </xf>
    <xf numFmtId="2" fontId="41" fillId="0" borderId="9" xfId="0" applyNumberFormat="1" applyFont="1" applyFill="1" applyBorder="1" applyAlignment="1">
      <alignment horizontal="right" vertical="center"/>
    </xf>
    <xf numFmtId="2" fontId="41" fillId="0" borderId="45" xfId="0" applyNumberFormat="1" applyFont="1" applyFill="1" applyBorder="1" applyAlignment="1">
      <alignment vertical="center" wrapText="1"/>
    </xf>
    <xf numFmtId="165" fontId="41" fillId="0" borderId="16" xfId="0" applyNumberFormat="1" applyFont="1" applyFill="1" applyBorder="1" applyAlignment="1">
      <alignment horizontal="right" wrapText="1"/>
    </xf>
    <xf numFmtId="2" fontId="41" fillId="0" borderId="12" xfId="0" applyNumberFormat="1" applyFont="1" applyFill="1" applyBorder="1" applyAlignment="1">
      <alignment horizontal="right" vertical="center"/>
    </xf>
    <xf numFmtId="2" fontId="41" fillId="0" borderId="10" xfId="0" applyNumberFormat="1" applyFont="1" applyFill="1" applyBorder="1" applyAlignment="1">
      <alignment horizontal="right" vertical="center" wrapText="1"/>
    </xf>
    <xf numFmtId="2" fontId="41" fillId="0" borderId="32" xfId="0" applyNumberFormat="1" applyFont="1" applyFill="1" applyBorder="1" applyAlignment="1">
      <alignment vertical="center" wrapText="1"/>
    </xf>
    <xf numFmtId="2" fontId="41" fillId="0" borderId="32" xfId="0" applyNumberFormat="1" applyFont="1" applyFill="1" applyBorder="1" applyAlignment="1">
      <alignment horizontal="right" vertical="center" wrapText="1"/>
    </xf>
    <xf numFmtId="2" fontId="41" fillId="0" borderId="11" xfId="0" applyNumberFormat="1" applyFont="1" applyFill="1" applyBorder="1" applyAlignment="1">
      <alignment horizontal="right" vertical="center" wrapText="1"/>
    </xf>
    <xf numFmtId="2" fontId="41" fillId="0" borderId="33" xfId="0" applyNumberFormat="1" applyFont="1" applyFill="1" applyBorder="1" applyAlignment="1">
      <alignment vertical="center" wrapText="1"/>
    </xf>
    <xf numFmtId="2" fontId="41" fillId="0" borderId="19" xfId="0" applyNumberFormat="1" applyFont="1" applyFill="1" applyBorder="1" applyAlignment="1">
      <alignment horizontal="right" vertical="center" wrapText="1"/>
    </xf>
    <xf numFmtId="165" fontId="41" fillId="0" borderId="19" xfId="0" applyNumberFormat="1" applyFont="1" applyFill="1" applyBorder="1" applyAlignment="1">
      <alignment horizontal="right" vertical="center"/>
    </xf>
    <xf numFmtId="165" fontId="41" fillId="0" borderId="16" xfId="0" applyNumberFormat="1" applyFont="1" applyFill="1" applyBorder="1" applyAlignment="1">
      <alignment horizontal="right" vertical="center"/>
    </xf>
    <xf numFmtId="165" fontId="41" fillId="0" borderId="14" xfId="0" applyNumberFormat="1" applyFont="1" applyFill="1" applyBorder="1" applyAlignment="1">
      <alignment horizontal="right" vertical="center"/>
    </xf>
    <xf numFmtId="165" fontId="41" fillId="0" borderId="3" xfId="0" applyNumberFormat="1" applyFont="1" applyFill="1" applyBorder="1" applyAlignment="1">
      <alignment horizontal="right" vertical="center"/>
    </xf>
    <xf numFmtId="0" fontId="41" fillId="0" borderId="16" xfId="0" applyFont="1" applyFill="1" applyBorder="1" applyAlignment="1">
      <alignment horizontal="left" vertical="center" wrapText="1"/>
    </xf>
    <xf numFmtId="0" fontId="41" fillId="0" borderId="13" xfId="0" applyFont="1" applyFill="1" applyBorder="1" applyAlignment="1">
      <alignment horizontal="left" vertical="center" wrapText="1"/>
    </xf>
    <xf numFmtId="0" fontId="2" fillId="0" borderId="13" xfId="0" applyFont="1" applyFill="1" applyBorder="1" applyAlignment="1">
      <alignment horizontal="left" vertical="center" wrapText="1"/>
    </xf>
    <xf numFmtId="165" fontId="41" fillId="0" borderId="14" xfId="0" applyNumberFormat="1" applyFont="1" applyFill="1" applyBorder="1" applyAlignment="1">
      <alignment vertical="center"/>
    </xf>
    <xf numFmtId="165" fontId="42" fillId="0" borderId="26" xfId="0" applyNumberFormat="1" applyFont="1" applyFill="1" applyBorder="1" applyAlignment="1">
      <alignment vertical="center"/>
    </xf>
    <xf numFmtId="0" fontId="2" fillId="0" borderId="17" xfId="0" applyFont="1" applyFill="1" applyBorder="1" applyAlignment="1">
      <alignment vertical="center" wrapText="1"/>
    </xf>
    <xf numFmtId="2" fontId="41" fillId="0" borderId="1" xfId="0" applyNumberFormat="1" applyFont="1" applyFill="1" applyBorder="1" applyAlignment="1">
      <alignment horizontal="right" vertical="center"/>
    </xf>
    <xf numFmtId="2" fontId="41" fillId="0" borderId="7" xfId="0" applyNumberFormat="1" applyFont="1" applyFill="1" applyBorder="1" applyAlignment="1">
      <alignment vertical="center" wrapText="1"/>
    </xf>
    <xf numFmtId="2" fontId="41" fillId="0" borderId="2" xfId="0" applyNumberFormat="1" applyFont="1" applyFill="1" applyBorder="1" applyAlignment="1">
      <alignment horizontal="right" vertical="center"/>
    </xf>
    <xf numFmtId="165" fontId="41" fillId="0" borderId="6" xfId="0" applyNumberFormat="1" applyFont="1" applyFill="1" applyBorder="1" applyAlignment="1">
      <alignment horizontal="right" vertical="center"/>
    </xf>
    <xf numFmtId="0" fontId="47" fillId="0" borderId="0" xfId="0" applyFont="1" applyFill="1" applyAlignment="1">
      <alignment wrapText="1"/>
    </xf>
    <xf numFmtId="0" fontId="41" fillId="0" borderId="25" xfId="0" applyFont="1" applyFill="1" applyBorder="1" applyAlignment="1">
      <alignment horizontal="right" vertical="center"/>
    </xf>
    <xf numFmtId="165" fontId="41" fillId="0" borderId="13" xfId="0" applyNumberFormat="1" applyFont="1" applyFill="1" applyBorder="1" applyAlignment="1">
      <alignment horizontal="right" vertical="center"/>
    </xf>
    <xf numFmtId="165" fontId="41" fillId="0" borderId="17" xfId="0" applyNumberFormat="1" applyFont="1" applyFill="1" applyBorder="1" applyAlignment="1">
      <alignment horizontal="right" vertical="center"/>
    </xf>
    <xf numFmtId="2" fontId="41" fillId="0" borderId="2" xfId="0" applyNumberFormat="1" applyFont="1" applyFill="1" applyBorder="1" applyAlignment="1">
      <alignment vertical="center"/>
    </xf>
    <xf numFmtId="169" fontId="41" fillId="0" borderId="1" xfId="0" applyNumberFormat="1" applyFont="1" applyFill="1" applyBorder="1" applyAlignment="1">
      <alignment vertical="center"/>
    </xf>
    <xf numFmtId="167" fontId="41" fillId="0" borderId="7" xfId="0" applyNumberFormat="1" applyFont="1" applyFill="1" applyBorder="1" applyAlignment="1">
      <alignment vertical="center"/>
    </xf>
    <xf numFmtId="166" fontId="2" fillId="0" borderId="1" xfId="0" applyNumberFormat="1" applyFont="1" applyFill="1" applyBorder="1" applyAlignment="1">
      <alignment horizontal="right" vertical="center"/>
    </xf>
    <xf numFmtId="0" fontId="41" fillId="0" borderId="8" xfId="0" applyFont="1" applyFill="1" applyBorder="1" applyAlignment="1">
      <alignment horizontal="right" vertical="center" wrapText="1"/>
    </xf>
    <xf numFmtId="0" fontId="41" fillId="0" borderId="18" xfId="0" applyFont="1" applyFill="1" applyBorder="1" applyAlignment="1">
      <alignment horizontal="right" vertical="center" wrapText="1"/>
    </xf>
    <xf numFmtId="0" fontId="41" fillId="0" borderId="2" xfId="0" applyFont="1" applyFill="1" applyBorder="1" applyAlignment="1">
      <alignment horizontal="right" vertical="center" wrapText="1"/>
    </xf>
    <xf numFmtId="0" fontId="41" fillId="0" borderId="2" xfId="0" applyFont="1" applyFill="1" applyBorder="1" applyAlignment="1">
      <alignment horizontal="right" vertical="center"/>
    </xf>
    <xf numFmtId="0" fontId="41" fillId="0" borderId="5" xfId="0" applyFont="1" applyFill="1" applyBorder="1" applyAlignment="1">
      <alignment horizontal="right" vertical="center"/>
    </xf>
    <xf numFmtId="4" fontId="2" fillId="0" borderId="9" xfId="0" applyNumberFormat="1" applyFont="1" applyFill="1" applyBorder="1" applyAlignment="1">
      <alignment horizontal="right" vertical="center"/>
    </xf>
    <xf numFmtId="4" fontId="2" fillId="0" borderId="10" xfId="0" applyNumberFormat="1" applyFont="1" applyFill="1" applyBorder="1" applyAlignment="1">
      <alignment horizontal="right" vertical="center"/>
    </xf>
    <xf numFmtId="4" fontId="2" fillId="0" borderId="11" xfId="0" applyNumberFormat="1" applyFont="1" applyFill="1" applyBorder="1" applyAlignment="1">
      <alignment horizontal="right" vertical="center"/>
    </xf>
    <xf numFmtId="166" fontId="2" fillId="0" borderId="39" xfId="0" applyNumberFormat="1" applyFont="1" applyFill="1" applyBorder="1" applyAlignment="1">
      <alignment horizontal="right" vertical="center"/>
    </xf>
    <xf numFmtId="166" fontId="2" fillId="0" borderId="46" xfId="0" applyNumberFormat="1" applyFont="1" applyFill="1" applyBorder="1" applyAlignment="1">
      <alignment horizontal="right" vertical="center"/>
    </xf>
    <xf numFmtId="166" fontId="2" fillId="0" borderId="42" xfId="0" applyNumberFormat="1" applyFont="1" applyFill="1" applyBorder="1" applyAlignment="1">
      <alignment horizontal="right" vertical="center"/>
    </xf>
    <xf numFmtId="4" fontId="2" fillId="0" borderId="39" xfId="0" applyNumberFormat="1" applyFont="1" applyFill="1" applyBorder="1" applyAlignment="1">
      <alignment horizontal="right" vertical="center"/>
    </xf>
    <xf numFmtId="4" fontId="2" fillId="0" borderId="46" xfId="0" applyNumberFormat="1" applyFont="1" applyFill="1" applyBorder="1" applyAlignment="1">
      <alignment horizontal="right" vertical="center"/>
    </xf>
    <xf numFmtId="4" fontId="2" fillId="0" borderId="42" xfId="0" applyNumberFormat="1" applyFont="1" applyFill="1" applyBorder="1" applyAlignment="1">
      <alignment horizontal="right" vertical="center"/>
    </xf>
    <xf numFmtId="166" fontId="2" fillId="0" borderId="16" xfId="0" applyNumberFormat="1" applyFont="1" applyFill="1" applyBorder="1" applyAlignment="1">
      <alignment vertical="center"/>
    </xf>
    <xf numFmtId="166" fontId="2" fillId="0" borderId="13" xfId="0" applyNumberFormat="1" applyFont="1" applyFill="1" applyBorder="1" applyAlignment="1">
      <alignment vertical="center"/>
    </xf>
    <xf numFmtId="166" fontId="2" fillId="0" borderId="26" xfId="0" applyNumberFormat="1" applyFont="1" applyFill="1" applyBorder="1" applyAlignment="1">
      <alignment horizontal="right" vertical="center"/>
    </xf>
    <xf numFmtId="166" fontId="2" fillId="0" borderId="17" xfId="0" applyNumberFormat="1" applyFont="1" applyFill="1" applyBorder="1" applyAlignment="1">
      <alignment vertical="center"/>
    </xf>
    <xf numFmtId="166" fontId="2" fillId="0" borderId="24" xfId="0" applyNumberFormat="1" applyFont="1" applyFill="1" applyBorder="1" applyAlignment="1">
      <alignment horizontal="right" vertical="center"/>
    </xf>
    <xf numFmtId="166" fontId="2" fillId="0" borderId="41" xfId="0" applyNumberFormat="1" applyFont="1" applyFill="1" applyBorder="1" applyAlignment="1">
      <alignment horizontal="right" vertical="center"/>
    </xf>
    <xf numFmtId="0" fontId="2" fillId="0" borderId="7" xfId="0" applyFont="1" applyFill="1" applyBorder="1" applyAlignment="1">
      <alignment vertical="center"/>
    </xf>
    <xf numFmtId="0" fontId="2" fillId="0" borderId="19" xfId="0" applyFont="1" applyFill="1" applyBorder="1" applyAlignment="1">
      <alignment horizontal="right" vertical="center"/>
    </xf>
    <xf numFmtId="0" fontId="2" fillId="0" borderId="46" xfId="0" applyFont="1" applyFill="1" applyBorder="1" applyAlignment="1">
      <alignment horizontal="right" vertical="center"/>
    </xf>
    <xf numFmtId="2" fontId="2" fillId="0" borderId="46" xfId="0" applyNumberFormat="1" applyFont="1" applyFill="1" applyBorder="1" applyAlignment="1">
      <alignment horizontal="right" vertical="center"/>
    </xf>
    <xf numFmtId="0" fontId="2" fillId="0" borderId="3" xfId="0" applyFont="1" applyFill="1" applyBorder="1" applyAlignment="1">
      <alignment horizontal="right" vertical="center"/>
    </xf>
    <xf numFmtId="2" fontId="2" fillId="0" borderId="3" xfId="0" applyNumberFormat="1" applyFont="1" applyFill="1" applyBorder="1" applyAlignment="1">
      <alignment horizontal="right" vertical="center"/>
    </xf>
    <xf numFmtId="0" fontId="19" fillId="0" borderId="0" xfId="42" applyNumberFormat="1" applyFont="1" applyFill="1"/>
    <xf numFmtId="165" fontId="41" fillId="0" borderId="12" xfId="0" applyNumberFormat="1" applyFont="1" applyFill="1" applyBorder="1" applyAlignment="1">
      <alignment vertical="center"/>
    </xf>
    <xf numFmtId="165" fontId="41" fillId="0" borderId="28" xfId="0" applyNumberFormat="1" applyFont="1" applyFill="1" applyBorder="1" applyAlignment="1">
      <alignment vertical="center"/>
    </xf>
    <xf numFmtId="165" fontId="41" fillId="0" borderId="26" xfId="0" applyNumberFormat="1" applyFont="1" applyFill="1" applyBorder="1" applyAlignment="1">
      <alignment vertical="center"/>
    </xf>
    <xf numFmtId="165" fontId="41" fillId="0" borderId="5" xfId="0" applyNumberFormat="1" applyFont="1" applyFill="1" applyBorder="1" applyAlignment="1">
      <alignment vertical="center"/>
    </xf>
    <xf numFmtId="165" fontId="41" fillId="0" borderId="6" xfId="0" applyNumberFormat="1" applyFont="1" applyFill="1" applyBorder="1" applyAlignment="1">
      <alignment vertical="center"/>
    </xf>
    <xf numFmtId="165" fontId="41" fillId="0" borderId="43" xfId="0" applyNumberFormat="1" applyFont="1" applyFill="1" applyBorder="1" applyAlignment="1">
      <alignment vertical="center"/>
    </xf>
    <xf numFmtId="165" fontId="41" fillId="0" borderId="47" xfId="0" applyNumberFormat="1" applyFont="1" applyFill="1" applyBorder="1" applyAlignment="1">
      <alignment vertical="center"/>
    </xf>
    <xf numFmtId="165" fontId="42" fillId="0" borderId="48" xfId="0" applyNumberFormat="1" applyFont="1" applyFill="1" applyBorder="1" applyAlignment="1">
      <alignment vertical="center"/>
    </xf>
    <xf numFmtId="165" fontId="41" fillId="0" borderId="39" xfId="0" applyNumberFormat="1" applyFont="1" applyFill="1" applyBorder="1" applyAlignment="1">
      <alignment vertical="center"/>
    </xf>
    <xf numFmtId="0" fontId="41" fillId="0" borderId="16" xfId="0" applyFont="1" applyFill="1" applyBorder="1" applyAlignment="1">
      <alignment horizontal="left" vertical="center" wrapText="1"/>
    </xf>
    <xf numFmtId="0" fontId="41" fillId="0" borderId="12" xfId="0" applyFont="1" applyFill="1" applyBorder="1" applyAlignment="1">
      <alignment horizontal="left" vertical="center" wrapText="1"/>
    </xf>
    <xf numFmtId="0" fontId="41" fillId="0" borderId="26" xfId="0" applyFont="1" applyFill="1" applyBorder="1" applyAlignment="1">
      <alignment horizontal="center" vertical="center"/>
    </xf>
    <xf numFmtId="0" fontId="41" fillId="0" borderId="24" xfId="0" applyFont="1" applyFill="1" applyBorder="1" applyAlignment="1">
      <alignment horizontal="center" vertical="center"/>
    </xf>
    <xf numFmtId="0" fontId="53" fillId="0" borderId="0" xfId="0" applyFont="1" applyFill="1" applyAlignment="1">
      <alignment wrapText="1"/>
    </xf>
    <xf numFmtId="0" fontId="41" fillId="0" borderId="16" xfId="0" applyFont="1" applyFill="1" applyBorder="1" applyAlignment="1">
      <alignment horizontal="left" vertical="top" wrapText="1"/>
    </xf>
    <xf numFmtId="0" fontId="41" fillId="0" borderId="12" xfId="0" applyFont="1" applyFill="1" applyBorder="1" applyAlignment="1">
      <alignment horizontal="left" vertical="top" wrapText="1"/>
    </xf>
    <xf numFmtId="0" fontId="41" fillId="0" borderId="13" xfId="0" applyFont="1" applyFill="1" applyBorder="1" applyAlignment="1">
      <alignment horizontal="left" vertical="top" wrapText="1"/>
    </xf>
    <xf numFmtId="0" fontId="41" fillId="0" borderId="14" xfId="0" applyFont="1" applyFill="1" applyBorder="1" applyAlignment="1">
      <alignment horizontal="left" vertical="top" wrapText="1"/>
    </xf>
    <xf numFmtId="4" fontId="41" fillId="0" borderId="1" xfId="0" applyNumberFormat="1" applyFont="1" applyFill="1" applyBorder="1" applyAlignment="1">
      <alignment horizontal="right" vertical="center"/>
    </xf>
    <xf numFmtId="0" fontId="54" fillId="0" borderId="0" xfId="0" applyFont="1" applyFill="1"/>
    <xf numFmtId="0" fontId="41" fillId="0" borderId="9" xfId="0" applyFont="1" applyFill="1" applyBorder="1" applyAlignment="1">
      <alignment horizontal="center" vertical="center" wrapText="1"/>
    </xf>
    <xf numFmtId="0" fontId="41" fillId="0" borderId="2" xfId="0" applyFont="1" applyFill="1" applyBorder="1" applyAlignment="1">
      <alignment horizontal="right" vertical="center"/>
    </xf>
    <xf numFmtId="0" fontId="41" fillId="0" borderId="5" xfId="0" applyFont="1" applyFill="1" applyBorder="1" applyAlignment="1">
      <alignment horizontal="right" vertical="center"/>
    </xf>
    <xf numFmtId="0" fontId="41" fillId="0" borderId="7" xfId="0" applyFont="1" applyFill="1" applyBorder="1" applyAlignment="1">
      <alignment horizontal="center" vertical="center"/>
    </xf>
    <xf numFmtId="165" fontId="41" fillId="0" borderId="7" xfId="0" applyNumberFormat="1" applyFont="1" applyFill="1" applyBorder="1" applyAlignment="1">
      <alignment vertical="center" wrapText="1"/>
    </xf>
    <xf numFmtId="165" fontId="41" fillId="0" borderId="23" xfId="0" applyNumberFormat="1" applyFont="1" applyFill="1" applyBorder="1" applyAlignment="1">
      <alignment vertical="center" wrapText="1"/>
    </xf>
    <xf numFmtId="165" fontId="41" fillId="0" borderId="4" xfId="0" applyNumberFormat="1" applyFont="1" applyFill="1" applyBorder="1" applyAlignment="1">
      <alignment vertical="center" wrapText="1"/>
    </xf>
    <xf numFmtId="165" fontId="41" fillId="0" borderId="23" xfId="0" applyNumberFormat="1" applyFont="1" applyFill="1" applyBorder="1" applyAlignment="1">
      <alignment vertical="center"/>
    </xf>
    <xf numFmtId="169" fontId="41" fillId="0" borderId="25" xfId="0" applyNumberFormat="1" applyFont="1" applyFill="1" applyBorder="1" applyAlignment="1">
      <alignment vertical="center" wrapText="1"/>
    </xf>
    <xf numFmtId="169" fontId="41" fillId="0" borderId="16" xfId="0" applyNumberFormat="1" applyFont="1" applyFill="1" applyBorder="1" applyAlignment="1">
      <alignment vertical="center" wrapText="1"/>
    </xf>
    <xf numFmtId="169" fontId="41" fillId="0" borderId="35" xfId="0" applyNumberFormat="1" applyFont="1" applyFill="1" applyBorder="1" applyAlignment="1">
      <alignment vertical="center" wrapText="1"/>
    </xf>
    <xf numFmtId="169" fontId="41" fillId="0" borderId="13" xfId="0" applyNumberFormat="1" applyFont="1" applyFill="1" applyBorder="1" applyAlignment="1">
      <alignment vertical="center" wrapText="1"/>
    </xf>
    <xf numFmtId="169" fontId="41" fillId="0" borderId="17" xfId="0" applyNumberFormat="1" applyFont="1" applyFill="1" applyBorder="1" applyAlignment="1">
      <alignment vertical="center"/>
    </xf>
    <xf numFmtId="1" fontId="41" fillId="0" borderId="17" xfId="0" applyNumberFormat="1" applyFont="1" applyFill="1" applyBorder="1" applyAlignment="1">
      <alignment horizontal="right" vertical="center"/>
    </xf>
    <xf numFmtId="169" fontId="41" fillId="0" borderId="29" xfId="0" applyNumberFormat="1" applyFont="1" applyFill="1" applyBorder="1" applyAlignment="1">
      <alignment vertical="center" wrapText="1"/>
    </xf>
    <xf numFmtId="2" fontId="41" fillId="0" borderId="16" xfId="0" applyNumberFormat="1" applyFont="1" applyFill="1" applyBorder="1" applyAlignment="1">
      <alignment horizontal="right" vertical="center"/>
    </xf>
    <xf numFmtId="2" fontId="41" fillId="0" borderId="16" xfId="0" applyNumberFormat="1" applyFont="1" applyFill="1" applyBorder="1" applyAlignment="1">
      <alignment vertical="center" wrapText="1"/>
    </xf>
    <xf numFmtId="2" fontId="41" fillId="0" borderId="13" xfId="0" applyNumberFormat="1" applyFont="1" applyFill="1" applyBorder="1" applyAlignment="1">
      <alignment horizontal="right" vertical="center"/>
    </xf>
    <xf numFmtId="2" fontId="41" fillId="0" borderId="17" xfId="0" applyNumberFormat="1" applyFont="1" applyFill="1" applyBorder="1" applyAlignment="1">
      <alignment horizontal="right" vertical="center"/>
    </xf>
    <xf numFmtId="0" fontId="41" fillId="0" borderId="9" xfId="0" applyFont="1" applyFill="1" applyBorder="1" applyAlignment="1">
      <alignment horizontal="right" vertical="center" wrapText="1"/>
    </xf>
    <xf numFmtId="166" fontId="41" fillId="0" borderId="9" xfId="0" applyNumberFormat="1" applyFont="1" applyFill="1" applyBorder="1" applyAlignment="1">
      <alignment horizontal="right" vertical="center"/>
    </xf>
    <xf numFmtId="166" fontId="41" fillId="0" borderId="16" xfId="0" applyNumberFormat="1" applyFont="1" applyFill="1" applyBorder="1" applyAlignment="1">
      <alignment vertical="center" wrapText="1"/>
    </xf>
    <xf numFmtId="166" fontId="41" fillId="0" borderId="16" xfId="0" applyNumberFormat="1" applyFont="1" applyFill="1" applyBorder="1" applyAlignment="1">
      <alignment horizontal="right" vertical="center"/>
    </xf>
    <xf numFmtId="166" fontId="41" fillId="0" borderId="12" xfId="0" applyNumberFormat="1" applyFont="1" applyFill="1" applyBorder="1" applyAlignment="1">
      <alignment horizontal="right" vertical="center"/>
    </xf>
    <xf numFmtId="166" fontId="41" fillId="0" borderId="28" xfId="0" applyNumberFormat="1" applyFont="1" applyFill="1" applyBorder="1" applyAlignment="1">
      <alignment vertical="center"/>
    </xf>
    <xf numFmtId="0" fontId="55" fillId="0" borderId="0" xfId="0" applyFont="1" applyFill="1"/>
    <xf numFmtId="166" fontId="41" fillId="0" borderId="10" xfId="0" applyNumberFormat="1" applyFont="1" applyFill="1" applyBorder="1" applyAlignment="1">
      <alignment horizontal="right" vertical="center"/>
    </xf>
    <xf numFmtId="166" fontId="41" fillId="0" borderId="13" xfId="0" applyNumberFormat="1" applyFont="1" applyFill="1" applyBorder="1" applyAlignment="1">
      <alignment vertical="center" wrapText="1"/>
    </xf>
    <xf numFmtId="166" fontId="41" fillId="0" borderId="13" xfId="0" applyNumberFormat="1" applyFont="1" applyFill="1" applyBorder="1" applyAlignment="1">
      <alignment vertical="center"/>
    </xf>
    <xf numFmtId="166" fontId="41" fillId="0" borderId="13" xfId="0" applyNumberFormat="1" applyFont="1" applyFill="1" applyBorder="1" applyAlignment="1">
      <alignment horizontal="right" vertical="center"/>
    </xf>
    <xf numFmtId="166" fontId="41" fillId="0" borderId="14" xfId="0" applyNumberFormat="1" applyFont="1" applyFill="1" applyBorder="1" applyAlignment="1">
      <alignment horizontal="right" vertical="center"/>
    </xf>
    <xf numFmtId="166" fontId="41" fillId="0" borderId="26" xfId="0" applyNumberFormat="1" applyFont="1" applyFill="1" applyBorder="1" applyAlignment="1">
      <alignment vertical="center"/>
    </xf>
    <xf numFmtId="166" fontId="41" fillId="0" borderId="14" xfId="0" applyNumberFormat="1" applyFont="1" applyFill="1" applyBorder="1" applyAlignment="1">
      <alignment vertical="center"/>
    </xf>
    <xf numFmtId="0" fontId="41" fillId="0" borderId="44" xfId="0" applyFont="1" applyFill="1" applyBorder="1" applyAlignment="1">
      <alignment horizontal="right" vertical="center" wrapText="1"/>
    </xf>
    <xf numFmtId="166" fontId="41" fillId="0" borderId="44" xfId="0" applyNumberFormat="1" applyFont="1" applyFill="1" applyBorder="1" applyAlignment="1">
      <alignment horizontal="right" vertical="center"/>
    </xf>
    <xf numFmtId="166" fontId="41" fillId="0" borderId="38" xfId="0" applyNumberFormat="1" applyFont="1" applyFill="1" applyBorder="1" applyAlignment="1">
      <alignment horizontal="right" vertical="center"/>
    </xf>
    <xf numFmtId="166" fontId="41" fillId="0" borderId="29" xfId="0" applyNumberFormat="1" applyFont="1" applyFill="1" applyBorder="1" applyAlignment="1">
      <alignment horizontal="right" vertical="center"/>
    </xf>
    <xf numFmtId="0" fontId="41" fillId="0" borderId="11" xfId="0" applyFont="1" applyFill="1" applyBorder="1" applyAlignment="1">
      <alignment horizontal="right" vertical="center" wrapText="1"/>
    </xf>
    <xf numFmtId="166" fontId="41" fillId="0" borderId="11" xfId="0" applyNumberFormat="1" applyFont="1" applyFill="1" applyBorder="1" applyAlignment="1">
      <alignment horizontal="right" vertical="center"/>
    </xf>
    <xf numFmtId="166" fontId="41" fillId="0" borderId="17" xfId="0" applyNumberFormat="1" applyFont="1" applyFill="1" applyBorder="1" applyAlignment="1">
      <alignment vertical="center" wrapText="1"/>
    </xf>
    <xf numFmtId="166" fontId="41" fillId="0" borderId="17" xfId="0" applyNumberFormat="1" applyFont="1" applyFill="1" applyBorder="1" applyAlignment="1">
      <alignment horizontal="right" vertical="center"/>
    </xf>
    <xf numFmtId="166" fontId="41" fillId="0" borderId="15" xfId="0" applyNumberFormat="1" applyFont="1" applyFill="1" applyBorder="1" applyAlignment="1">
      <alignment horizontal="right" vertical="center"/>
    </xf>
    <xf numFmtId="166" fontId="41" fillId="0" borderId="24" xfId="0" applyNumberFormat="1" applyFont="1" applyFill="1" applyBorder="1" applyAlignment="1">
      <alignment vertical="center"/>
    </xf>
    <xf numFmtId="166" fontId="41" fillId="0" borderId="38" xfId="0" applyNumberFormat="1" applyFont="1" applyFill="1" applyBorder="1" applyAlignment="1">
      <alignment vertical="center" wrapText="1"/>
    </xf>
    <xf numFmtId="166" fontId="42" fillId="0" borderId="22" xfId="0" applyNumberFormat="1" applyFont="1" applyFill="1" applyBorder="1" applyAlignment="1">
      <alignment horizontal="center" vertical="center" wrapText="1"/>
    </xf>
    <xf numFmtId="166" fontId="42" fillId="0" borderId="38" xfId="0" applyNumberFormat="1" applyFont="1" applyFill="1" applyBorder="1" applyAlignment="1">
      <alignment horizontal="center" vertical="center" wrapText="1"/>
    </xf>
    <xf numFmtId="167" fontId="41" fillId="0" borderId="9" xfId="0" applyNumberFormat="1" applyFont="1" applyFill="1" applyBorder="1" applyAlignment="1">
      <alignment horizontal="right" vertical="center" wrapText="1"/>
    </xf>
    <xf numFmtId="167" fontId="41" fillId="0" borderId="9" xfId="0" applyNumberFormat="1" applyFont="1" applyFill="1" applyBorder="1" applyAlignment="1">
      <alignment horizontal="right" vertical="center"/>
    </xf>
    <xf numFmtId="167" fontId="41" fillId="0" borderId="16" xfId="0" applyNumberFormat="1" applyFont="1" applyFill="1" applyBorder="1" applyAlignment="1">
      <alignment vertical="center"/>
    </xf>
    <xf numFmtId="3" fontId="41" fillId="0" borderId="16" xfId="0" applyNumberFormat="1" applyFont="1" applyFill="1" applyBorder="1" applyAlignment="1">
      <alignment horizontal="right" vertical="center"/>
    </xf>
    <xf numFmtId="167" fontId="41" fillId="0" borderId="16" xfId="0" applyNumberFormat="1" applyFont="1" applyFill="1" applyBorder="1" applyAlignment="1">
      <alignment horizontal="right" vertical="center"/>
    </xf>
    <xf numFmtId="167" fontId="41" fillId="0" borderId="12" xfId="0" applyNumberFormat="1" applyFont="1" applyFill="1" applyBorder="1" applyAlignment="1">
      <alignment horizontal="right" vertical="center"/>
    </xf>
    <xf numFmtId="167" fontId="41" fillId="0" borderId="10" xfId="0" applyNumberFormat="1" applyFont="1" applyFill="1" applyBorder="1" applyAlignment="1">
      <alignment horizontal="right" vertical="center" wrapText="1"/>
    </xf>
    <xf numFmtId="167" fontId="41" fillId="0" borderId="10" xfId="0" applyNumberFormat="1" applyFont="1" applyFill="1" applyBorder="1" applyAlignment="1">
      <alignment horizontal="right" vertical="center"/>
    </xf>
    <xf numFmtId="167" fontId="41" fillId="0" borderId="13" xfId="0" applyNumberFormat="1" applyFont="1" applyFill="1" applyBorder="1" applyAlignment="1">
      <alignment vertical="center"/>
    </xf>
    <xf numFmtId="3" fontId="41" fillId="0" borderId="13" xfId="0" applyNumberFormat="1" applyFont="1" applyFill="1" applyBorder="1" applyAlignment="1">
      <alignment horizontal="right" vertical="center"/>
    </xf>
    <xf numFmtId="167" fontId="41" fillId="0" borderId="13" xfId="0" applyNumberFormat="1" applyFont="1" applyFill="1" applyBorder="1" applyAlignment="1">
      <alignment horizontal="right" vertical="center"/>
    </xf>
    <xf numFmtId="167" fontId="41" fillId="0" borderId="14" xfId="0" applyNumberFormat="1" applyFont="1" applyFill="1" applyBorder="1" applyAlignment="1">
      <alignment horizontal="right" vertical="center"/>
    </xf>
    <xf numFmtId="0" fontId="41" fillId="0" borderId="26" xfId="0" applyFont="1" applyFill="1" applyBorder="1" applyAlignment="1">
      <alignment vertical="center"/>
    </xf>
    <xf numFmtId="167" fontId="41" fillId="0" borderId="11" xfId="0" applyNumberFormat="1" applyFont="1" applyFill="1" applyBorder="1" applyAlignment="1">
      <alignment horizontal="right" vertical="center" wrapText="1"/>
    </xf>
    <xf numFmtId="167" fontId="41" fillId="0" borderId="11" xfId="0" applyNumberFormat="1" applyFont="1" applyFill="1" applyBorder="1" applyAlignment="1">
      <alignment horizontal="right" vertical="center"/>
    </xf>
    <xf numFmtId="167" fontId="41" fillId="0" borderId="17" xfId="0" applyNumberFormat="1" applyFont="1" applyFill="1" applyBorder="1" applyAlignment="1">
      <alignment vertical="center"/>
    </xf>
    <xf numFmtId="3" fontId="41" fillId="0" borderId="17" xfId="0" applyNumberFormat="1" applyFont="1" applyFill="1" applyBorder="1" applyAlignment="1">
      <alignment horizontal="right" vertical="center"/>
    </xf>
    <xf numFmtId="167" fontId="41" fillId="0" borderId="17" xfId="0" applyNumberFormat="1" applyFont="1" applyFill="1" applyBorder="1" applyAlignment="1">
      <alignment horizontal="right" vertical="center"/>
    </xf>
    <xf numFmtId="167" fontId="41" fillId="0" borderId="15" xfId="0" applyNumberFormat="1" applyFont="1" applyFill="1" applyBorder="1" applyAlignment="1">
      <alignment horizontal="right" vertical="center"/>
    </xf>
    <xf numFmtId="167" fontId="41" fillId="0" borderId="41" xfId="0" applyNumberFormat="1" applyFont="1" applyFill="1" applyBorder="1" applyAlignment="1">
      <alignment horizontal="right" vertical="center"/>
    </xf>
    <xf numFmtId="167" fontId="41" fillId="0" borderId="25" xfId="0" applyNumberFormat="1" applyFont="1" applyFill="1" applyBorder="1" applyAlignment="1">
      <alignment vertical="center"/>
    </xf>
    <xf numFmtId="3" fontId="41" fillId="0" borderId="22" xfId="0" applyNumberFormat="1" applyFont="1" applyFill="1" applyBorder="1" applyAlignment="1">
      <alignment horizontal="right" vertical="center"/>
    </xf>
    <xf numFmtId="167" fontId="41" fillId="0" borderId="25" xfId="0" applyNumberFormat="1" applyFont="1" applyFill="1" applyBorder="1" applyAlignment="1">
      <alignment horizontal="right" vertical="center"/>
    </xf>
    <xf numFmtId="167" fontId="41" fillId="0" borderId="21" xfId="0" applyNumberFormat="1" applyFont="1" applyFill="1" applyBorder="1" applyAlignment="1">
      <alignment horizontal="right" vertical="center"/>
    </xf>
    <xf numFmtId="3" fontId="41" fillId="0" borderId="38" xfId="0" applyNumberFormat="1" applyFont="1" applyFill="1" applyBorder="1" applyAlignment="1">
      <alignment horizontal="right" vertical="center"/>
    </xf>
    <xf numFmtId="167" fontId="41" fillId="0" borderId="29" xfId="0" applyNumberFormat="1" applyFont="1" applyFill="1" applyBorder="1" applyAlignment="1">
      <alignment horizontal="right" vertical="center"/>
    </xf>
    <xf numFmtId="0" fontId="41" fillId="0" borderId="30" xfId="0" applyFont="1" applyFill="1" applyBorder="1" applyAlignment="1">
      <alignment vertical="center"/>
    </xf>
    <xf numFmtId="0" fontId="2" fillId="0" borderId="16" xfId="0" applyFont="1" applyFill="1" applyBorder="1" applyAlignment="1">
      <alignment vertical="center" wrapText="1"/>
    </xf>
    <xf numFmtId="0" fontId="2" fillId="0" borderId="16" xfId="0" applyFont="1" applyFill="1" applyBorder="1" applyAlignment="1">
      <alignment horizontal="right" vertical="center" wrapText="1"/>
    </xf>
    <xf numFmtId="0" fontId="2" fillId="0" borderId="12" xfId="0" applyFont="1" applyFill="1" applyBorder="1" applyAlignment="1">
      <alignment horizontal="right" vertical="center" wrapText="1"/>
    </xf>
    <xf numFmtId="3" fontId="41" fillId="0" borderId="9" xfId="0" applyNumberFormat="1" applyFont="1" applyFill="1" applyBorder="1" applyAlignment="1">
      <alignment horizontal="right" vertical="center"/>
    </xf>
    <xf numFmtId="3" fontId="41" fillId="0" borderId="16" xfId="0" applyNumberFormat="1" applyFont="1" applyFill="1" applyBorder="1" applyAlignment="1">
      <alignment vertical="center" wrapText="1"/>
    </xf>
    <xf numFmtId="3" fontId="41" fillId="0" borderId="16" xfId="0" applyNumberFormat="1" applyFont="1" applyFill="1" applyBorder="1" applyAlignment="1">
      <alignment horizontal="right" vertical="center" wrapText="1"/>
    </xf>
    <xf numFmtId="3" fontId="41" fillId="0" borderId="16" xfId="0" applyNumberFormat="1" applyFont="1" applyFill="1" applyBorder="1" applyAlignment="1">
      <alignment vertical="center"/>
    </xf>
    <xf numFmtId="3" fontId="41" fillId="0" borderId="12" xfId="0" applyNumberFormat="1" applyFont="1" applyFill="1" applyBorder="1" applyAlignment="1">
      <alignment vertical="center"/>
    </xf>
    <xf numFmtId="1" fontId="41" fillId="0" borderId="11" xfId="0" applyNumberFormat="1" applyFont="1" applyFill="1" applyBorder="1" applyAlignment="1">
      <alignment horizontal="right" vertical="center"/>
    </xf>
    <xf numFmtId="1" fontId="41" fillId="0" borderId="17" xfId="0" applyNumberFormat="1" applyFont="1" applyFill="1" applyBorder="1" applyAlignment="1">
      <alignment vertical="center" wrapText="1"/>
    </xf>
    <xf numFmtId="1" fontId="41" fillId="0" borderId="17" xfId="0" applyNumberFormat="1" applyFont="1" applyFill="1" applyBorder="1" applyAlignment="1">
      <alignment vertical="center"/>
    </xf>
    <xf numFmtId="1" fontId="41" fillId="0" borderId="15" xfId="0" applyNumberFormat="1" applyFont="1" applyFill="1" applyBorder="1" applyAlignment="1">
      <alignment vertical="center"/>
    </xf>
    <xf numFmtId="0" fontId="0" fillId="0" borderId="0" xfId="0" applyFill="1" applyAlignment="1">
      <alignment vertical="center" wrapText="1"/>
    </xf>
    <xf numFmtId="0" fontId="56" fillId="0" borderId="0" xfId="0" applyFont="1" applyFill="1"/>
    <xf numFmtId="168" fontId="41" fillId="0" borderId="9" xfId="0" applyNumberFormat="1" applyFont="1" applyFill="1" applyBorder="1" applyAlignment="1">
      <alignment vertical="center"/>
    </xf>
    <xf numFmtId="168" fontId="41" fillId="0" borderId="9" xfId="0" applyNumberFormat="1" applyFont="1" applyFill="1" applyBorder="1" applyAlignment="1">
      <alignment horizontal="right" vertical="center"/>
    </xf>
    <xf numFmtId="168" fontId="41" fillId="0" borderId="10" xfId="0" applyNumberFormat="1" applyFont="1" applyFill="1" applyBorder="1" applyAlignment="1">
      <alignment vertical="center"/>
    </xf>
    <xf numFmtId="168" fontId="41" fillId="0" borderId="10" xfId="0" applyNumberFormat="1" applyFont="1" applyFill="1" applyBorder="1" applyAlignment="1">
      <alignment horizontal="right" vertical="center"/>
    </xf>
    <xf numFmtId="168" fontId="41" fillId="0" borderId="41" xfId="0" applyNumberFormat="1" applyFont="1" applyFill="1" applyBorder="1" applyAlignment="1">
      <alignment vertical="center"/>
    </xf>
    <xf numFmtId="168" fontId="41" fillId="0" borderId="41" xfId="0" applyNumberFormat="1" applyFont="1" applyFill="1" applyBorder="1" applyAlignment="1">
      <alignment horizontal="right" vertical="center"/>
    </xf>
    <xf numFmtId="171" fontId="41" fillId="0" borderId="11" xfId="0" applyNumberFormat="1" applyFont="1" applyFill="1" applyBorder="1" applyAlignment="1">
      <alignment horizontal="right" vertical="center"/>
    </xf>
    <xf numFmtId="166" fontId="41" fillId="0" borderId="9" xfId="0" applyNumberFormat="1" applyFont="1" applyFill="1" applyBorder="1" applyAlignment="1">
      <alignment horizontal="right"/>
    </xf>
    <xf numFmtId="0" fontId="14" fillId="0" borderId="0" xfId="0" applyFont="1" applyFill="1"/>
    <xf numFmtId="165" fontId="2" fillId="0" borderId="1" xfId="0" applyNumberFormat="1" applyFont="1" applyFill="1" applyBorder="1" applyAlignment="1">
      <alignment horizontal="right" vertical="center"/>
    </xf>
    <xf numFmtId="0" fontId="41" fillId="0" borderId="16" xfId="0" applyFont="1" applyFill="1" applyBorder="1" applyAlignment="1">
      <alignment vertical="center" wrapText="1"/>
    </xf>
    <xf numFmtId="0" fontId="41" fillId="0" borderId="13" xfId="0" applyFont="1" applyFill="1" applyBorder="1" applyAlignment="1">
      <alignment vertical="center"/>
    </xf>
    <xf numFmtId="166" fontId="41" fillId="0" borderId="3" xfId="0" applyNumberFormat="1" applyFont="1" applyFill="1" applyBorder="1" applyAlignment="1">
      <alignment horizontal="right" vertical="center"/>
    </xf>
    <xf numFmtId="166" fontId="41" fillId="0" borderId="7" xfId="0" applyNumberFormat="1" applyFont="1" applyFill="1" applyBorder="1" applyAlignment="1">
      <alignment vertical="center"/>
    </xf>
    <xf numFmtId="0" fontId="57" fillId="0" borderId="0" xfId="0" applyFont="1" applyFill="1"/>
    <xf numFmtId="2" fontId="41" fillId="0" borderId="9" xfId="0" applyNumberFormat="1" applyFont="1" applyFill="1" applyBorder="1" applyAlignment="1">
      <alignment vertical="center" wrapText="1"/>
    </xf>
    <xf numFmtId="2" fontId="41" fillId="0" borderId="10" xfId="0" applyNumberFormat="1" applyFont="1" applyFill="1" applyBorder="1" applyAlignment="1">
      <alignment vertical="center"/>
    </xf>
    <xf numFmtId="4" fontId="41" fillId="0" borderId="19" xfId="0" applyNumberFormat="1" applyFont="1" applyFill="1" applyBorder="1" applyAlignment="1">
      <alignment vertical="center" wrapText="1"/>
    </xf>
    <xf numFmtId="4" fontId="41" fillId="0" borderId="47" xfId="0" applyNumberFormat="1" applyFont="1" applyFill="1" applyBorder="1" applyAlignment="1">
      <alignment vertical="center"/>
    </xf>
    <xf numFmtId="4" fontId="41" fillId="0" borderId="46" xfId="0" applyNumberFormat="1" applyFont="1" applyFill="1" applyBorder="1" applyAlignment="1">
      <alignment vertical="center" wrapText="1"/>
    </xf>
    <xf numFmtId="4" fontId="41" fillId="0" borderId="46" xfId="0" applyNumberFormat="1" applyFont="1" applyFill="1" applyBorder="1" applyAlignment="1">
      <alignment vertical="center"/>
    </xf>
    <xf numFmtId="4" fontId="41" fillId="0" borderId="42" xfId="0" applyNumberFormat="1" applyFont="1" applyFill="1" applyBorder="1" applyAlignment="1">
      <alignment vertical="center" wrapText="1"/>
    </xf>
    <xf numFmtId="4" fontId="41" fillId="0" borderId="36" xfId="0" applyNumberFormat="1" applyFont="1" applyFill="1" applyBorder="1" applyAlignment="1">
      <alignment vertical="center" wrapText="1"/>
    </xf>
    <xf numFmtId="4" fontId="41" fillId="0" borderId="33" xfId="0" applyNumberFormat="1" applyFont="1" applyFill="1" applyBorder="1" applyAlignment="1">
      <alignment vertical="center"/>
    </xf>
    <xf numFmtId="169" fontId="41" fillId="0" borderId="49" xfId="0" applyNumberFormat="1" applyFont="1" applyFill="1" applyBorder="1" applyAlignment="1">
      <alignment horizontal="center" vertical="center"/>
    </xf>
    <xf numFmtId="3" fontId="41" fillId="0" borderId="7" xfId="0" applyNumberFormat="1" applyFont="1" applyFill="1" applyBorder="1" applyAlignment="1">
      <alignment horizontal="right" vertical="center"/>
    </xf>
    <xf numFmtId="3" fontId="41" fillId="0" borderId="1" xfId="0" applyNumberFormat="1" applyFont="1" applyFill="1" applyBorder="1" applyAlignment="1">
      <alignment horizontal="right" vertical="center"/>
    </xf>
    <xf numFmtId="3" fontId="41" fillId="0" borderId="4" xfId="0" applyNumberFormat="1" applyFont="1" applyFill="1" applyBorder="1" applyAlignment="1">
      <alignment horizontal="right" vertical="center"/>
    </xf>
    <xf numFmtId="3" fontId="41" fillId="0" borderId="4" xfId="0" applyNumberFormat="1" applyFont="1" applyFill="1" applyBorder="1" applyAlignment="1">
      <alignment vertical="center"/>
    </xf>
    <xf numFmtId="1" fontId="41" fillId="0" borderId="2" xfId="0" applyNumberFormat="1" applyFont="1" applyFill="1" applyBorder="1" applyAlignment="1">
      <alignment horizontal="right" vertical="center"/>
    </xf>
    <xf numFmtId="169" fontId="41" fillId="0" borderId="2" xfId="0" applyNumberFormat="1" applyFont="1" applyFill="1" applyBorder="1" applyAlignment="1">
      <alignment horizontal="right" vertical="center"/>
    </xf>
    <xf numFmtId="169" fontId="41" fillId="0" borderId="5" xfId="0" applyNumberFormat="1" applyFont="1" applyFill="1" applyBorder="1" applyAlignment="1">
      <alignment horizontal="right" vertical="center"/>
    </xf>
    <xf numFmtId="1" fontId="41" fillId="0" borderId="5" xfId="0" applyNumberFormat="1" applyFont="1" applyFill="1" applyBorder="1" applyAlignment="1">
      <alignment horizontal="right" vertical="center"/>
    </xf>
    <xf numFmtId="4" fontId="41" fillId="0" borderId="2" xfId="0" applyNumberFormat="1" applyFont="1" applyFill="1" applyBorder="1" applyAlignment="1">
      <alignment vertical="center" wrapText="1"/>
    </xf>
    <xf numFmtId="4" fontId="41" fillId="0" borderId="3" xfId="0" applyNumberFormat="1" applyFont="1" applyFill="1" applyBorder="1" applyAlignment="1">
      <alignment vertical="center" wrapText="1"/>
    </xf>
    <xf numFmtId="4" fontId="41" fillId="0" borderId="5" xfId="0" applyNumberFormat="1" applyFont="1" applyFill="1" applyBorder="1" applyAlignment="1">
      <alignment horizontal="right" vertical="center" wrapText="1"/>
    </xf>
    <xf numFmtId="4" fontId="41" fillId="0" borderId="5" xfId="0" applyNumberFormat="1" applyFont="1" applyFill="1" applyBorder="1" applyAlignment="1">
      <alignment vertical="center" wrapText="1"/>
    </xf>
    <xf numFmtId="169" fontId="41" fillId="0" borderId="12" xfId="0" applyNumberFormat="1" applyFont="1" applyFill="1" applyBorder="1" applyAlignment="1">
      <alignment horizontal="right" vertical="center" wrapText="1"/>
    </xf>
    <xf numFmtId="169" fontId="41" fillId="0" borderId="17" xfId="0" applyNumberFormat="1" applyFont="1" applyFill="1" applyBorder="1" applyAlignment="1">
      <alignment vertical="center" wrapText="1"/>
    </xf>
    <xf numFmtId="169" fontId="41" fillId="0" borderId="15" xfId="0" applyNumberFormat="1" applyFont="1" applyFill="1" applyBorder="1" applyAlignment="1">
      <alignment horizontal="right" vertical="center" wrapText="1"/>
    </xf>
    <xf numFmtId="0" fontId="2" fillId="0" borderId="35" xfId="0" applyFont="1" applyFill="1" applyBorder="1" applyAlignment="1">
      <alignment horizontal="left" vertical="center" wrapText="1"/>
    </xf>
    <xf numFmtId="0" fontId="41" fillId="0" borderId="25" xfId="0" applyFont="1" applyFill="1" applyBorder="1" applyAlignment="1">
      <alignment vertical="center"/>
    </xf>
    <xf numFmtId="165" fontId="2" fillId="0" borderId="25" xfId="0" applyNumberFormat="1" applyFont="1" applyFill="1" applyBorder="1" applyAlignment="1">
      <alignment vertical="center"/>
    </xf>
    <xf numFmtId="165" fontId="2" fillId="0" borderId="41" xfId="0" applyNumberFormat="1" applyFont="1" applyFill="1" applyBorder="1" applyAlignment="1">
      <alignment vertical="center"/>
    </xf>
    <xf numFmtId="165" fontId="2" fillId="0" borderId="16" xfId="0" applyNumberFormat="1" applyFont="1" applyFill="1" applyBorder="1" applyAlignment="1">
      <alignment vertical="center" wrapText="1"/>
    </xf>
    <xf numFmtId="165" fontId="18" fillId="0" borderId="2" xfId="36" applyNumberFormat="1" applyFont="1" applyFill="1" applyBorder="1" applyAlignment="1" applyProtection="1">
      <alignment vertical="center"/>
    </xf>
    <xf numFmtId="165" fontId="2" fillId="0" borderId="2" xfId="0" applyNumberFormat="1" applyFont="1" applyFill="1" applyBorder="1" applyAlignment="1">
      <alignment vertical="center"/>
    </xf>
    <xf numFmtId="165" fontId="2" fillId="0" borderId="3" xfId="0" applyNumberFormat="1" applyFont="1" applyFill="1" applyBorder="1" applyAlignment="1">
      <alignment vertical="center"/>
    </xf>
    <xf numFmtId="165" fontId="2" fillId="0" borderId="17" xfId="0" applyNumberFormat="1" applyFont="1" applyFill="1" applyBorder="1" applyAlignment="1">
      <alignment vertical="center" wrapText="1"/>
    </xf>
    <xf numFmtId="0" fontId="2" fillId="0" borderId="18" xfId="0" applyFont="1" applyFill="1" applyBorder="1" applyAlignment="1">
      <alignment horizontal="center" vertical="center" wrapText="1"/>
    </xf>
    <xf numFmtId="0" fontId="2" fillId="0" borderId="5" xfId="0" applyFont="1" applyFill="1" applyBorder="1" applyAlignment="1">
      <alignment vertical="center" wrapText="1"/>
    </xf>
    <xf numFmtId="0" fontId="2" fillId="0" borderId="18" xfId="0" applyFont="1" applyFill="1" applyBorder="1"/>
    <xf numFmtId="4" fontId="41" fillId="0" borderId="7" xfId="0" applyNumberFormat="1" applyFont="1" applyFill="1" applyBorder="1" applyAlignment="1">
      <alignment vertical="center" wrapText="1"/>
    </xf>
    <xf numFmtId="4" fontId="41" fillId="0" borderId="1" xfId="0" applyNumberFormat="1" applyFont="1" applyFill="1" applyBorder="1" applyAlignment="1">
      <alignment vertical="center" wrapText="1"/>
    </xf>
    <xf numFmtId="4" fontId="41" fillId="0" borderId="4" xfId="0" applyNumberFormat="1" applyFont="1" applyFill="1" applyBorder="1" applyAlignment="1">
      <alignment vertical="center" wrapText="1"/>
    </xf>
    <xf numFmtId="0" fontId="32" fillId="0" borderId="0" xfId="36" applyFill="1" applyAlignment="1" applyProtection="1"/>
    <xf numFmtId="2" fontId="41" fillId="0" borderId="11" xfId="0" applyNumberFormat="1" applyFont="1" applyFill="1" applyBorder="1" applyAlignment="1">
      <alignment vertical="center"/>
    </xf>
    <xf numFmtId="0" fontId="58" fillId="0" borderId="0" xfId="0" applyFont="1" applyFill="1" applyAlignment="1">
      <alignment horizontal="left" indent="10"/>
    </xf>
    <xf numFmtId="165" fontId="41" fillId="0" borderId="24" xfId="0" applyNumberFormat="1" applyFont="1" applyFill="1" applyBorder="1" applyAlignment="1">
      <alignment vertical="center"/>
    </xf>
    <xf numFmtId="165" fontId="41" fillId="0" borderId="7" xfId="0" applyNumberFormat="1" applyFont="1" applyFill="1" applyBorder="1" applyAlignment="1">
      <alignment vertical="center"/>
    </xf>
    <xf numFmtId="165" fontId="41" fillId="0" borderId="4" xfId="0" applyNumberFormat="1" applyFont="1" applyFill="1" applyBorder="1" applyAlignment="1">
      <alignment vertical="center"/>
    </xf>
    <xf numFmtId="0" fontId="41" fillId="0" borderId="16" xfId="0" applyNumberFormat="1" applyFont="1" applyFill="1" applyBorder="1" applyAlignment="1">
      <alignment horizontal="right" vertical="center"/>
    </xf>
    <xf numFmtId="0" fontId="41" fillId="0" borderId="9" xfId="0" applyNumberFormat="1" applyFont="1" applyFill="1" applyBorder="1" applyAlignment="1">
      <alignment horizontal="right" vertical="center"/>
    </xf>
    <xf numFmtId="0" fontId="41" fillId="0" borderId="12" xfId="0" applyNumberFormat="1" applyFont="1" applyFill="1" applyBorder="1" applyAlignment="1">
      <alignment horizontal="right" vertical="center"/>
    </xf>
    <xf numFmtId="0" fontId="41" fillId="0" borderId="9" xfId="0" applyNumberFormat="1" applyFont="1" applyFill="1" applyBorder="1" applyAlignment="1">
      <alignment vertical="center" wrapText="1"/>
    </xf>
    <xf numFmtId="0" fontId="41" fillId="0" borderId="13" xfId="0" applyNumberFormat="1" applyFont="1" applyFill="1" applyBorder="1" applyAlignment="1">
      <alignment horizontal="right" vertical="center"/>
    </xf>
    <xf numFmtId="0" fontId="41" fillId="0" borderId="10" xfId="0" applyNumberFormat="1" applyFont="1" applyFill="1" applyBorder="1" applyAlignment="1">
      <alignment horizontal="right" vertical="center"/>
    </xf>
    <xf numFmtId="0" fontId="41" fillId="0" borderId="26" xfId="0" applyNumberFormat="1" applyFont="1" applyFill="1" applyBorder="1" applyAlignment="1">
      <alignment horizontal="right" vertical="center"/>
    </xf>
    <xf numFmtId="0" fontId="41" fillId="0" borderId="13" xfId="0" applyNumberFormat="1" applyFont="1" applyFill="1" applyBorder="1" applyAlignment="1">
      <alignment vertical="center" wrapText="1"/>
    </xf>
    <xf numFmtId="0" fontId="41" fillId="0" borderId="26" xfId="0" applyFont="1" applyFill="1" applyBorder="1"/>
    <xf numFmtId="0" fontId="41" fillId="0" borderId="17" xfId="0" applyNumberFormat="1" applyFont="1" applyFill="1" applyBorder="1" applyAlignment="1">
      <alignment horizontal="right" vertical="center"/>
    </xf>
    <xf numFmtId="0" fontId="41" fillId="0" borderId="11" xfId="0" applyNumberFormat="1" applyFont="1" applyFill="1" applyBorder="1" applyAlignment="1">
      <alignment horizontal="right" vertical="center"/>
    </xf>
    <xf numFmtId="0" fontId="41" fillId="0" borderId="24" xfId="0" applyNumberFormat="1" applyFont="1" applyFill="1" applyBorder="1" applyAlignment="1">
      <alignment horizontal="right" vertical="center"/>
    </xf>
    <xf numFmtId="0" fontId="41" fillId="0" borderId="17" xfId="0" applyNumberFormat="1" applyFont="1" applyFill="1" applyBorder="1" applyAlignment="1">
      <alignment vertical="center" wrapText="1"/>
    </xf>
    <xf numFmtId="0" fontId="41" fillId="0" borderId="24" xfId="0" applyFont="1" applyFill="1" applyBorder="1"/>
    <xf numFmtId="166" fontId="41" fillId="0" borderId="22" xfId="0" applyNumberFormat="1" applyFont="1" applyFill="1" applyBorder="1" applyAlignment="1">
      <alignment horizontal="right" vertical="center"/>
    </xf>
    <xf numFmtId="166" fontId="41" fillId="0" borderId="39" xfId="0" applyNumberFormat="1" applyFont="1" applyFill="1" applyBorder="1" applyAlignment="1">
      <alignment horizontal="right" vertical="center"/>
    </xf>
    <xf numFmtId="166" fontId="41" fillId="0" borderId="21" xfId="0" applyNumberFormat="1" applyFont="1" applyFill="1" applyBorder="1" applyAlignment="1">
      <alignment horizontal="right" vertical="center"/>
    </xf>
    <xf numFmtId="166" fontId="41" fillId="0" borderId="39" xfId="0" applyNumberFormat="1" applyFont="1" applyFill="1" applyBorder="1" applyAlignment="1">
      <alignment vertical="center" wrapText="1"/>
    </xf>
    <xf numFmtId="166" fontId="41" fillId="0" borderId="3" xfId="0" applyNumberFormat="1" applyFont="1" applyFill="1" applyBorder="1" applyAlignment="1">
      <alignment vertical="center" wrapText="1"/>
    </xf>
    <xf numFmtId="166" fontId="41" fillId="0" borderId="3" xfId="0" applyNumberFormat="1" applyFont="1" applyFill="1" applyBorder="1" applyAlignment="1">
      <alignment horizontal="right" vertical="center" wrapText="1"/>
    </xf>
    <xf numFmtId="165" fontId="46" fillId="0" borderId="17" xfId="0" applyNumberFormat="1" applyFont="1" applyFill="1" applyBorder="1" applyAlignment="1">
      <alignment horizontal="left" vertical="center" wrapText="1"/>
    </xf>
    <xf numFmtId="165" fontId="46" fillId="0" borderId="15" xfId="0" applyNumberFormat="1" applyFont="1" applyFill="1" applyBorder="1" applyAlignment="1">
      <alignment horizontal="left" vertical="center" wrapText="1"/>
    </xf>
    <xf numFmtId="0" fontId="2" fillId="0" borderId="19" xfId="0" applyFont="1" applyFill="1" applyBorder="1" applyAlignment="1">
      <alignment horizontal="right" vertical="center" wrapText="1"/>
    </xf>
    <xf numFmtId="0" fontId="2" fillId="0" borderId="39" xfId="0" applyFont="1" applyFill="1" applyBorder="1" applyAlignment="1">
      <alignment horizontal="right" vertical="center" wrapText="1"/>
    </xf>
    <xf numFmtId="0" fontId="2" fillId="0" borderId="1" xfId="0" applyFont="1" applyFill="1" applyBorder="1" applyAlignment="1">
      <alignment horizontal="center" vertical="center"/>
    </xf>
    <xf numFmtId="0" fontId="41" fillId="0" borderId="1" xfId="0" applyFont="1" applyFill="1" applyBorder="1" applyAlignment="1">
      <alignment horizontal="center" vertical="center"/>
    </xf>
    <xf numFmtId="166" fontId="2" fillId="0" borderId="33" xfId="0" applyNumberFormat="1" applyFont="1" applyFill="1" applyBorder="1" applyAlignment="1">
      <alignment vertical="center"/>
    </xf>
    <xf numFmtId="166" fontId="2" fillId="0" borderId="33" xfId="0" applyNumberFormat="1" applyFont="1" applyFill="1" applyBorder="1" applyAlignment="1">
      <alignment horizontal="right" vertical="center"/>
    </xf>
    <xf numFmtId="166" fontId="2" fillId="0" borderId="45" xfId="0" applyNumberFormat="1" applyFont="1" applyFill="1" applyBorder="1" applyAlignment="1">
      <alignment horizontal="right" vertical="center"/>
    </xf>
    <xf numFmtId="166" fontId="2" fillId="0" borderId="32" xfId="0" applyNumberFormat="1" applyFont="1" applyFill="1" applyBorder="1" applyAlignment="1">
      <alignment horizontal="right" vertical="center"/>
    </xf>
    <xf numFmtId="0" fontId="43" fillId="0" borderId="7" xfId="0" applyFont="1" applyFill="1" applyBorder="1" applyAlignment="1">
      <alignment horizontal="center" vertical="center"/>
    </xf>
    <xf numFmtId="166" fontId="2" fillId="0" borderId="7" xfId="0" applyNumberFormat="1" applyFont="1" applyFill="1" applyBorder="1" applyAlignment="1">
      <alignment horizontal="right" vertical="center"/>
    </xf>
    <xf numFmtId="166" fontId="2" fillId="0" borderId="4" xfId="0" applyNumberFormat="1" applyFont="1" applyFill="1" applyBorder="1" applyAlignment="1">
      <alignment horizontal="right" vertical="center"/>
    </xf>
    <xf numFmtId="0" fontId="2" fillId="0" borderId="33" xfId="0" applyFont="1" applyFill="1" applyBorder="1" applyAlignment="1">
      <alignment vertical="center"/>
    </xf>
    <xf numFmtId="4" fontId="2" fillId="0" borderId="45" xfId="0" applyNumberFormat="1" applyFont="1" applyFill="1" applyBorder="1" applyAlignment="1">
      <alignment vertical="center"/>
    </xf>
    <xf numFmtId="0" fontId="43" fillId="0" borderId="20" xfId="0" applyFont="1" applyFill="1" applyBorder="1" applyAlignment="1">
      <alignment horizontal="center" vertical="center"/>
    </xf>
    <xf numFmtId="166" fontId="2" fillId="0" borderId="45" xfId="0" applyNumberFormat="1" applyFont="1" applyFill="1" applyBorder="1" applyAlignment="1">
      <alignment vertical="center"/>
    </xf>
    <xf numFmtId="166" fontId="2" fillId="0" borderId="32" xfId="0" applyNumberFormat="1" applyFont="1" applyFill="1" applyBorder="1" applyAlignment="1">
      <alignment vertical="center"/>
    </xf>
    <xf numFmtId="3" fontId="2" fillId="0" borderId="6" xfId="0" applyNumberFormat="1" applyFont="1" applyFill="1" applyBorder="1" applyAlignment="1">
      <alignment horizontal="right" vertical="center"/>
    </xf>
    <xf numFmtId="2" fontId="2" fillId="0" borderId="28" xfId="0" applyNumberFormat="1" applyFont="1" applyFill="1" applyBorder="1" applyAlignment="1">
      <alignment horizontal="right" vertical="center"/>
    </xf>
    <xf numFmtId="0" fontId="2" fillId="0" borderId="26" xfId="0" applyFont="1" applyFill="1" applyBorder="1" applyAlignment="1">
      <alignment horizontal="right" vertical="center"/>
    </xf>
    <xf numFmtId="0" fontId="2" fillId="0" borderId="24" xfId="0" applyFont="1" applyFill="1" applyBorder="1" applyAlignment="1">
      <alignment horizontal="right" vertical="center"/>
    </xf>
    <xf numFmtId="0" fontId="2" fillId="0" borderId="20" xfId="0" applyFont="1" applyFill="1" applyBorder="1" applyAlignment="1">
      <alignment vertical="center"/>
    </xf>
    <xf numFmtId="0" fontId="2" fillId="0" borderId="0" xfId="0" applyFont="1" applyFill="1" applyBorder="1" applyAlignment="1">
      <alignment vertical="center"/>
    </xf>
    <xf numFmtId="0" fontId="2" fillId="0" borderId="6" xfId="0" applyFont="1" applyFill="1" applyBorder="1" applyAlignment="1">
      <alignment vertical="center"/>
    </xf>
    <xf numFmtId="4" fontId="2" fillId="0" borderId="20" xfId="0" applyNumberFormat="1" applyFont="1" applyFill="1" applyBorder="1" applyAlignment="1">
      <alignment vertical="center"/>
    </xf>
    <xf numFmtId="2" fontId="2" fillId="0" borderId="6" xfId="0" applyNumberFormat="1" applyFont="1" applyFill="1" applyBorder="1" applyAlignment="1">
      <alignment vertical="center"/>
    </xf>
    <xf numFmtId="166" fontId="2" fillId="0" borderId="20" xfId="0" applyNumberFormat="1" applyFont="1" applyFill="1" applyBorder="1" applyAlignment="1">
      <alignment vertical="center"/>
    </xf>
    <xf numFmtId="166" fontId="2" fillId="0" borderId="0" xfId="0" applyNumberFormat="1" applyFont="1" applyFill="1" applyBorder="1" applyAlignment="1">
      <alignment vertical="center"/>
    </xf>
    <xf numFmtId="166" fontId="2" fillId="0" borderId="6" xfId="0" applyNumberFormat="1" applyFont="1" applyFill="1" applyBorder="1" applyAlignment="1">
      <alignment vertical="center"/>
    </xf>
    <xf numFmtId="3" fontId="2" fillId="0" borderId="20" xfId="0" applyNumberFormat="1" applyFont="1" applyFill="1" applyBorder="1" applyAlignment="1">
      <alignment horizontal="right" vertical="center"/>
    </xf>
    <xf numFmtId="3" fontId="2" fillId="0" borderId="0" xfId="0" applyNumberFormat="1" applyFont="1" applyFill="1" applyBorder="1" applyAlignment="1">
      <alignment horizontal="right" vertical="center"/>
    </xf>
    <xf numFmtId="166" fontId="2" fillId="0" borderId="20" xfId="0" applyNumberFormat="1" applyFont="1" applyFill="1" applyBorder="1"/>
    <xf numFmtId="166" fontId="2" fillId="0" borderId="6" xfId="0" applyNumberFormat="1" applyFont="1" applyFill="1" applyBorder="1"/>
    <xf numFmtId="166" fontId="41" fillId="0" borderId="20" xfId="0" applyNumberFormat="1" applyFont="1" applyFill="1" applyBorder="1" applyAlignment="1">
      <alignment horizontal="right" vertical="center"/>
    </xf>
    <xf numFmtId="166" fontId="41" fillId="0" borderId="50" xfId="0" applyNumberFormat="1" applyFont="1" applyFill="1" applyBorder="1" applyAlignment="1">
      <alignment horizontal="right" vertical="center"/>
    </xf>
    <xf numFmtId="0" fontId="2" fillId="0" borderId="6" xfId="0" applyFont="1" applyFill="1" applyBorder="1" applyAlignment="1">
      <alignment horizontal="right" vertical="center"/>
    </xf>
    <xf numFmtId="4" fontId="41" fillId="0" borderId="23" xfId="0" applyNumberFormat="1" applyFont="1" applyFill="1" applyBorder="1" applyAlignment="1">
      <alignment horizontal="right" vertical="center"/>
    </xf>
    <xf numFmtId="4" fontId="41" fillId="0" borderId="50" xfId="0" applyNumberFormat="1" applyFont="1" applyFill="1" applyBorder="1" applyAlignment="1">
      <alignment horizontal="right" vertical="center"/>
    </xf>
    <xf numFmtId="166" fontId="2" fillId="0" borderId="7" xfId="0" applyNumberFormat="1" applyFont="1" applyFill="1" applyBorder="1" applyAlignment="1">
      <alignment vertical="center"/>
    </xf>
    <xf numFmtId="2" fontId="2" fillId="0" borderId="45" xfId="0" applyNumberFormat="1" applyFont="1" applyFill="1" applyBorder="1" applyAlignment="1">
      <alignment vertical="center" wrapText="1"/>
    </xf>
    <xf numFmtId="2" fontId="2" fillId="0" borderId="32" xfId="0" applyNumberFormat="1" applyFont="1" applyFill="1" applyBorder="1" applyAlignment="1">
      <alignment vertical="center" wrapText="1"/>
    </xf>
    <xf numFmtId="2" fontId="2" fillId="0" borderId="33" xfId="0" applyNumberFormat="1" applyFont="1" applyFill="1" applyBorder="1" applyAlignment="1">
      <alignment vertical="center" wrapText="1"/>
    </xf>
    <xf numFmtId="4" fontId="2" fillId="0" borderId="32" xfId="0" applyNumberFormat="1" applyFont="1" applyFill="1" applyBorder="1" applyAlignment="1">
      <alignment vertical="center"/>
    </xf>
    <xf numFmtId="4" fontId="2" fillId="0" borderId="33" xfId="0" applyNumberFormat="1" applyFont="1" applyFill="1" applyBorder="1" applyAlignment="1">
      <alignment vertical="center"/>
    </xf>
    <xf numFmtId="166" fontId="41" fillId="0" borderId="45" xfId="0" applyNumberFormat="1" applyFont="1" applyFill="1" applyBorder="1" applyAlignment="1">
      <alignment vertical="center"/>
    </xf>
    <xf numFmtId="166" fontId="41" fillId="0" borderId="32" xfId="0" applyNumberFormat="1" applyFont="1" applyFill="1" applyBorder="1" applyAlignment="1">
      <alignment vertical="center"/>
    </xf>
    <xf numFmtId="4" fontId="41" fillId="0" borderId="32" xfId="0" applyNumberFormat="1" applyFont="1" applyFill="1" applyBorder="1" applyAlignment="1">
      <alignment vertical="center"/>
    </xf>
    <xf numFmtId="166" fontId="2" fillId="0" borderId="16" xfId="0" applyNumberFormat="1" applyFont="1" applyFill="1" applyBorder="1" applyAlignment="1">
      <alignment horizontal="right" vertical="center"/>
    </xf>
    <xf numFmtId="166" fontId="2" fillId="0" borderId="13" xfId="0" applyNumberFormat="1" applyFont="1" applyFill="1" applyBorder="1" applyAlignment="1">
      <alignment horizontal="right" vertical="center"/>
    </xf>
    <xf numFmtId="166" fontId="2" fillId="0" borderId="25" xfId="0" applyNumberFormat="1" applyFont="1" applyFill="1" applyBorder="1" applyAlignment="1">
      <alignment horizontal="right" vertical="center"/>
    </xf>
    <xf numFmtId="166" fontId="2" fillId="0" borderId="17" xfId="0" applyNumberFormat="1" applyFont="1" applyFill="1" applyBorder="1" applyAlignment="1">
      <alignment horizontal="right" vertical="center"/>
    </xf>
    <xf numFmtId="166" fontId="2" fillId="0" borderId="8" xfId="0" applyNumberFormat="1" applyFont="1" applyFill="1" applyBorder="1" applyAlignment="1">
      <alignment horizontal="right"/>
    </xf>
    <xf numFmtId="166" fontId="2" fillId="0" borderId="2" xfId="0" applyNumberFormat="1" applyFont="1" applyFill="1" applyBorder="1" applyAlignment="1">
      <alignment horizontal="right"/>
    </xf>
    <xf numFmtId="3" fontId="41" fillId="0" borderId="44" xfId="0" applyNumberFormat="1" applyFont="1" applyFill="1" applyBorder="1" applyAlignment="1">
      <alignment vertical="center"/>
    </xf>
    <xf numFmtId="3" fontId="41" fillId="0" borderId="13" xfId="0" applyNumberFormat="1" applyFont="1" applyFill="1" applyBorder="1" applyAlignment="1">
      <alignment vertical="center"/>
    </xf>
    <xf numFmtId="3" fontId="41" fillId="0" borderId="14" xfId="0" applyNumberFormat="1" applyFont="1" applyFill="1" applyBorder="1" applyAlignment="1">
      <alignment vertical="center"/>
    </xf>
    <xf numFmtId="0" fontId="41" fillId="0" borderId="43" xfId="0" applyFont="1" applyFill="1" applyBorder="1" applyAlignment="1">
      <alignment vertical="center"/>
    </xf>
    <xf numFmtId="0" fontId="41" fillId="0" borderId="37" xfId="0" applyFont="1" applyFill="1" applyBorder="1" applyAlignment="1">
      <alignment vertical="top" wrapText="1"/>
    </xf>
    <xf numFmtId="0" fontId="41" fillId="0" borderId="5" xfId="0" applyFont="1" applyFill="1" applyBorder="1" applyAlignment="1">
      <alignment vertical="top" wrapText="1"/>
    </xf>
    <xf numFmtId="0" fontId="41" fillId="0" borderId="41" xfId="0" applyFont="1" applyFill="1" applyBorder="1" applyAlignment="1">
      <alignment vertical="center"/>
    </xf>
    <xf numFmtId="0" fontId="41" fillId="0" borderId="45" xfId="0" applyFont="1" applyFill="1" applyBorder="1" applyAlignment="1">
      <alignment vertical="center"/>
    </xf>
    <xf numFmtId="0" fontId="41" fillId="0" borderId="47" xfId="0" applyFont="1" applyFill="1" applyBorder="1" applyAlignment="1">
      <alignment vertical="center"/>
    </xf>
    <xf numFmtId="0" fontId="41" fillId="0" borderId="43" xfId="0" applyFont="1" applyFill="1" applyBorder="1"/>
    <xf numFmtId="0" fontId="41" fillId="0" borderId="46" xfId="0" applyFont="1" applyFill="1" applyBorder="1" applyAlignment="1">
      <alignment vertical="center"/>
    </xf>
    <xf numFmtId="0" fontId="41" fillId="0" borderId="46" xfId="0" applyFont="1" applyFill="1" applyBorder="1"/>
    <xf numFmtId="0" fontId="42" fillId="0" borderId="45" xfId="0" applyFont="1" applyFill="1" applyBorder="1" applyAlignment="1">
      <alignment vertical="center"/>
    </xf>
    <xf numFmtId="0" fontId="42" fillId="0" borderId="32" xfId="0" applyFont="1" applyFill="1" applyBorder="1" applyAlignment="1">
      <alignment vertical="top" wrapText="1"/>
    </xf>
    <xf numFmtId="165" fontId="41" fillId="0" borderId="15" xfId="0" applyNumberFormat="1" applyFont="1" applyFill="1" applyBorder="1" applyAlignment="1">
      <alignment horizontal="right" vertical="center"/>
    </xf>
    <xf numFmtId="165" fontId="41" fillId="0" borderId="16" xfId="0" applyNumberFormat="1" applyFont="1" applyFill="1" applyBorder="1" applyAlignment="1">
      <alignment horizontal="right" vertical="center"/>
    </xf>
    <xf numFmtId="165" fontId="41" fillId="0" borderId="12" xfId="0" applyNumberFormat="1" applyFont="1" applyFill="1" applyBorder="1" applyAlignment="1">
      <alignment horizontal="right" vertical="center"/>
    </xf>
    <xf numFmtId="165" fontId="41" fillId="0" borderId="14" xfId="0" applyNumberFormat="1" applyFont="1" applyFill="1" applyBorder="1" applyAlignment="1">
      <alignment horizontal="right" vertical="center"/>
    </xf>
    <xf numFmtId="0" fontId="43" fillId="0" borderId="2" xfId="0" applyFont="1" applyFill="1" applyBorder="1" applyAlignment="1">
      <alignment horizontal="center" vertical="center" wrapText="1"/>
    </xf>
    <xf numFmtId="165" fontId="41" fillId="0" borderId="7" xfId="0" applyNumberFormat="1" applyFont="1" applyFill="1" applyBorder="1" applyAlignment="1">
      <alignment horizontal="right" vertical="center"/>
    </xf>
    <xf numFmtId="165" fontId="41" fillId="0" borderId="4" xfId="0" applyNumberFormat="1" applyFont="1" applyFill="1" applyBorder="1" applyAlignment="1">
      <alignment horizontal="right" vertical="center"/>
    </xf>
    <xf numFmtId="165" fontId="41" fillId="0" borderId="23" xfId="0" applyNumberFormat="1" applyFont="1" applyFill="1" applyBorder="1" applyAlignment="1">
      <alignment horizontal="right" vertical="center"/>
    </xf>
    <xf numFmtId="165" fontId="46" fillId="0" borderId="24" xfId="0" applyNumberFormat="1" applyFont="1" applyFill="1" applyBorder="1" applyAlignment="1">
      <alignment horizontal="left" vertical="center" wrapText="1"/>
    </xf>
    <xf numFmtId="0" fontId="41" fillId="0" borderId="28" xfId="0" applyFont="1" applyFill="1" applyBorder="1"/>
    <xf numFmtId="166" fontId="0" fillId="0" borderId="20" xfId="0" applyNumberFormat="1" applyFill="1" applyBorder="1" applyAlignment="1">
      <alignment horizontal="right" vertical="center"/>
    </xf>
    <xf numFmtId="166" fontId="0" fillId="0" borderId="0" xfId="0" applyNumberFormat="1" applyFill="1" applyBorder="1" applyAlignment="1">
      <alignment horizontal="right" vertical="center"/>
    </xf>
    <xf numFmtId="165" fontId="0" fillId="0" borderId="6" xfId="0" applyNumberFormat="1" applyFill="1" applyBorder="1" applyAlignment="1">
      <alignment vertical="center"/>
    </xf>
    <xf numFmtId="0" fontId="41" fillId="0" borderId="2" xfId="0" applyFont="1" applyFill="1" applyBorder="1" applyAlignment="1">
      <alignment horizontal="center" vertical="center" wrapText="1"/>
    </xf>
    <xf numFmtId="0" fontId="42" fillId="0" borderId="18" xfId="0" applyFont="1" applyFill="1" applyBorder="1" applyAlignment="1">
      <alignment horizontal="left" vertical="center" wrapText="1"/>
    </xf>
    <xf numFmtId="165" fontId="41" fillId="0" borderId="13" xfId="0" applyNumberFormat="1" applyFont="1" applyFill="1" applyBorder="1" applyAlignment="1">
      <alignment horizontal="right" vertical="center"/>
    </xf>
    <xf numFmtId="0" fontId="41" fillId="0" borderId="14" xfId="0" applyFont="1" applyFill="1" applyBorder="1" applyAlignment="1">
      <alignment horizontal="center" vertical="center" wrapText="1"/>
    </xf>
    <xf numFmtId="0" fontId="41" fillId="0" borderId="18" xfId="0" applyFont="1" applyFill="1" applyBorder="1" applyAlignment="1">
      <alignment horizontal="center" vertical="center" wrapText="1"/>
    </xf>
    <xf numFmtId="0" fontId="41" fillId="0" borderId="16" xfId="0" applyFont="1" applyFill="1" applyBorder="1" applyAlignment="1">
      <alignment horizontal="center" vertical="center"/>
    </xf>
    <xf numFmtId="0" fontId="41" fillId="0" borderId="12" xfId="0" applyFont="1" applyFill="1" applyBorder="1" applyAlignment="1">
      <alignment horizontal="center" vertical="center"/>
    </xf>
    <xf numFmtId="0" fontId="41" fillId="0" borderId="13"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5" xfId="0" applyFont="1" applyFill="1" applyBorder="1" applyAlignment="1">
      <alignment horizontal="center" vertical="center"/>
    </xf>
    <xf numFmtId="0" fontId="41" fillId="0" borderId="35" xfId="0" applyFont="1" applyFill="1" applyBorder="1" applyAlignment="1">
      <alignment horizontal="center" vertical="center"/>
    </xf>
    <xf numFmtId="0" fontId="41" fillId="0" borderId="16" xfId="0" applyFont="1" applyFill="1" applyBorder="1" applyAlignment="1">
      <alignment horizontal="right" vertical="center"/>
    </xf>
    <xf numFmtId="0" fontId="41" fillId="0" borderId="12" xfId="0" applyFont="1" applyFill="1" applyBorder="1" applyAlignment="1">
      <alignment horizontal="right" vertical="center"/>
    </xf>
    <xf numFmtId="0" fontId="41" fillId="0" borderId="17" xfId="0" applyFont="1" applyFill="1" applyBorder="1" applyAlignment="1">
      <alignment horizontal="right" vertical="center"/>
    </xf>
    <xf numFmtId="0" fontId="41" fillId="0" borderId="13" xfId="0" applyFont="1" applyFill="1" applyBorder="1" applyAlignment="1">
      <alignment horizontal="right" vertical="center"/>
    </xf>
    <xf numFmtId="0" fontId="41" fillId="0" borderId="14" xfId="0" applyFont="1" applyFill="1" applyBorder="1" applyAlignment="1">
      <alignment horizontal="right" vertical="center"/>
    </xf>
    <xf numFmtId="0" fontId="41" fillId="0" borderId="15" xfId="0" applyFont="1" applyFill="1" applyBorder="1" applyAlignment="1">
      <alignment horizontal="center" vertical="center"/>
    </xf>
    <xf numFmtId="3" fontId="41" fillId="0" borderId="45" xfId="0" applyNumberFormat="1" applyFont="1" applyFill="1" applyBorder="1" applyAlignment="1">
      <alignment vertical="center" wrapText="1"/>
    </xf>
    <xf numFmtId="3" fontId="41" fillId="0" borderId="33" xfId="0" applyNumberFormat="1" applyFont="1" applyFill="1" applyBorder="1" applyAlignment="1">
      <alignment vertical="center"/>
    </xf>
    <xf numFmtId="3" fontId="41" fillId="0" borderId="36" xfId="0" applyNumberFormat="1" applyFont="1" applyFill="1" applyBorder="1" applyAlignment="1">
      <alignment vertical="center"/>
    </xf>
    <xf numFmtId="0" fontId="59" fillId="0" borderId="0" xfId="0" applyFont="1" applyFill="1" applyAlignment="1">
      <alignment horizontal="left" wrapText="1"/>
    </xf>
    <xf numFmtId="0" fontId="41" fillId="0" borderId="0" xfId="0" applyFont="1" applyFill="1" applyBorder="1" applyAlignment="1">
      <alignment horizontal="right" vertical="center"/>
    </xf>
    <xf numFmtId="0" fontId="41" fillId="0" borderId="21" xfId="0" applyFont="1" applyFill="1" applyBorder="1" applyAlignment="1">
      <alignment horizontal="right" vertical="center"/>
    </xf>
    <xf numFmtId="0" fontId="42" fillId="0" borderId="22" xfId="0" applyFont="1" applyFill="1" applyBorder="1" applyAlignment="1">
      <alignment horizontal="center" vertical="center"/>
    </xf>
    <xf numFmtId="0" fontId="41" fillId="0" borderId="39" xfId="0" applyFont="1" applyFill="1" applyBorder="1" applyAlignment="1">
      <alignment horizontal="right" vertical="center"/>
    </xf>
    <xf numFmtId="166" fontId="41" fillId="0" borderId="38" xfId="0" applyNumberFormat="1" applyFont="1" applyFill="1" applyBorder="1" applyAlignment="1">
      <alignment vertical="center"/>
    </xf>
    <xf numFmtId="166" fontId="41" fillId="0" borderId="29" xfId="0" applyNumberFormat="1" applyFont="1" applyFill="1" applyBorder="1" applyAlignment="1">
      <alignment vertical="center"/>
    </xf>
    <xf numFmtId="166" fontId="41" fillId="0" borderId="44" xfId="0" applyNumberFormat="1" applyFont="1" applyFill="1" applyBorder="1" applyAlignment="1">
      <alignment vertical="center"/>
    </xf>
    <xf numFmtId="0" fontId="41" fillId="0" borderId="18" xfId="0" applyFont="1" applyFill="1" applyBorder="1" applyAlignment="1">
      <alignment vertical="center" wrapText="1"/>
    </xf>
    <xf numFmtId="0" fontId="42" fillId="0" borderId="45" xfId="0" applyFont="1" applyFill="1" applyBorder="1" applyAlignment="1">
      <alignment vertical="center" wrapText="1"/>
    </xf>
    <xf numFmtId="0" fontId="41" fillId="0" borderId="51" xfId="0" applyFont="1" applyFill="1" applyBorder="1" applyAlignment="1">
      <alignment vertical="center" wrapText="1"/>
    </xf>
    <xf numFmtId="0" fontId="42" fillId="0" borderId="32" xfId="0" applyFont="1" applyFill="1" applyBorder="1" applyAlignment="1">
      <alignment vertical="center" wrapText="1"/>
    </xf>
    <xf numFmtId="0" fontId="41" fillId="0" borderId="36" xfId="0" applyFont="1" applyFill="1" applyBorder="1" applyAlignment="1">
      <alignment vertical="center" wrapText="1"/>
    </xf>
    <xf numFmtId="0" fontId="41" fillId="0" borderId="2" xfId="0" applyFont="1" applyFill="1" applyBorder="1" applyAlignment="1">
      <alignment horizontal="center" vertical="center"/>
    </xf>
    <xf numFmtId="2" fontId="41" fillId="0" borderId="25" xfId="0" applyNumberFormat="1" applyFont="1" applyFill="1" applyBorder="1" applyAlignment="1">
      <alignment horizontal="center" vertical="center"/>
    </xf>
    <xf numFmtId="165" fontId="41" fillId="0" borderId="43" xfId="0" applyNumberFormat="1" applyFont="1" applyFill="1" applyBorder="1" applyAlignment="1">
      <alignment vertical="center" wrapText="1"/>
    </xf>
    <xf numFmtId="3" fontId="41" fillId="0" borderId="8" xfId="0" applyNumberFormat="1" applyFont="1" applyFill="1" applyBorder="1" applyAlignment="1">
      <alignment horizontal="right" vertical="center" wrapText="1"/>
    </xf>
    <xf numFmtId="3" fontId="41" fillId="0" borderId="19" xfId="0" applyNumberFormat="1" applyFont="1" applyFill="1" applyBorder="1" applyAlignment="1">
      <alignment horizontal="right" vertical="center" wrapText="1"/>
    </xf>
    <xf numFmtId="3" fontId="41" fillId="0" borderId="18" xfId="0" applyNumberFormat="1" applyFont="1" applyFill="1" applyBorder="1" applyAlignment="1">
      <alignment horizontal="right" vertical="center" wrapText="1"/>
    </xf>
    <xf numFmtId="165" fontId="42" fillId="0" borderId="48" xfId="0" applyNumberFormat="1" applyFont="1" applyFill="1" applyBorder="1" applyAlignment="1">
      <alignment vertical="center" wrapText="1"/>
    </xf>
    <xf numFmtId="0" fontId="2"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3" fontId="41" fillId="0" borderId="41" xfId="0" applyNumberFormat="1" applyFont="1" applyFill="1" applyBorder="1" applyAlignment="1">
      <alignment vertical="center"/>
    </xf>
    <xf numFmtId="3" fontId="41" fillId="0" borderId="35" xfId="0" applyNumberFormat="1" applyFont="1" applyFill="1" applyBorder="1" applyAlignment="1">
      <alignment vertical="center"/>
    </xf>
    <xf numFmtId="3" fontId="41" fillId="0" borderId="27" xfId="0" applyNumberFormat="1" applyFont="1" applyFill="1" applyBorder="1" applyAlignment="1">
      <alignment vertical="center"/>
    </xf>
    <xf numFmtId="3" fontId="41" fillId="0" borderId="15" xfId="0" applyNumberFormat="1" applyFont="1" applyFill="1" applyBorder="1" applyAlignment="1">
      <alignment vertical="center"/>
    </xf>
    <xf numFmtId="3" fontId="41" fillId="0" borderId="5" xfId="0" applyNumberFormat="1" applyFont="1" applyFill="1" applyBorder="1" applyAlignment="1">
      <alignment vertical="center"/>
    </xf>
    <xf numFmtId="3" fontId="41" fillId="0" borderId="6" xfId="0" applyNumberFormat="1" applyFont="1" applyFill="1" applyBorder="1" applyAlignment="1">
      <alignment vertical="center"/>
    </xf>
    <xf numFmtId="0" fontId="41" fillId="0" borderId="10" xfId="0" applyFont="1" applyFill="1" applyBorder="1" applyAlignment="1">
      <alignment horizontal="center" vertical="center" wrapText="1"/>
    </xf>
    <xf numFmtId="0" fontId="41" fillId="0" borderId="9" xfId="0" applyFont="1" applyFill="1" applyBorder="1" applyAlignment="1">
      <alignment horizontal="center" vertical="center" wrapText="1"/>
    </xf>
    <xf numFmtId="165" fontId="41" fillId="0" borderId="13" xfId="0" applyNumberFormat="1" applyFont="1" applyFill="1" applyBorder="1" applyAlignment="1">
      <alignment vertical="center"/>
    </xf>
    <xf numFmtId="0" fontId="41" fillId="0" borderId="13" xfId="0" applyFont="1" applyFill="1" applyBorder="1" applyAlignment="1">
      <alignment vertical="center" wrapText="1"/>
    </xf>
    <xf numFmtId="0" fontId="4" fillId="0" borderId="27" xfId="0" applyFont="1" applyFill="1" applyBorder="1" applyAlignment="1">
      <alignment horizontal="left" vertical="center" wrapText="1"/>
    </xf>
    <xf numFmtId="0" fontId="41" fillId="0" borderId="3" xfId="0" applyFont="1" applyFill="1" applyBorder="1" applyAlignment="1">
      <alignment horizontal="center" vertical="center"/>
    </xf>
    <xf numFmtId="0" fontId="41" fillId="0" borderId="15" xfId="0" applyFont="1" applyFill="1" applyBorder="1" applyAlignment="1">
      <alignment horizontal="center" vertical="center" wrapText="1"/>
    </xf>
    <xf numFmtId="0" fontId="41" fillId="0" borderId="35" xfId="0" applyFont="1" applyFill="1" applyBorder="1" applyAlignment="1">
      <alignment horizontal="center" vertical="center" wrapText="1"/>
    </xf>
    <xf numFmtId="0" fontId="41" fillId="0" borderId="21" xfId="0" applyFont="1" applyFill="1" applyBorder="1" applyAlignment="1">
      <alignment horizontal="center" vertical="center" wrapText="1"/>
    </xf>
    <xf numFmtId="0" fontId="41" fillId="0" borderId="2" xfId="0" applyFont="1" applyFill="1" applyBorder="1" applyAlignment="1">
      <alignment horizontal="center" vertical="center"/>
    </xf>
    <xf numFmtId="165" fontId="2" fillId="0" borderId="23" xfId="0" applyNumberFormat="1" applyFont="1" applyFill="1" applyBorder="1" applyAlignment="1">
      <alignment horizontal="right" vertical="center"/>
    </xf>
    <xf numFmtId="166" fontId="41" fillId="0" borderId="5" xfId="0" applyNumberFormat="1" applyFont="1" applyFill="1" applyBorder="1" applyAlignment="1">
      <alignment vertical="center"/>
    </xf>
    <xf numFmtId="0" fontId="2" fillId="0" borderId="1" xfId="0" applyFont="1" applyFill="1" applyBorder="1" applyAlignment="1">
      <alignment vertical="center"/>
    </xf>
    <xf numFmtId="0" fontId="2" fillId="0" borderId="7" xfId="0" applyFont="1" applyFill="1" applyBorder="1" applyAlignment="1">
      <alignment horizontal="right" vertical="center"/>
    </xf>
    <xf numFmtId="165" fontId="41" fillId="0" borderId="16" xfId="0" applyNumberFormat="1" applyFont="1" applyFill="1" applyBorder="1" applyAlignment="1">
      <alignment horizontal="right" vertical="center"/>
    </xf>
    <xf numFmtId="165" fontId="41" fillId="0" borderId="12" xfId="0" applyNumberFormat="1" applyFont="1" applyFill="1" applyBorder="1" applyAlignment="1">
      <alignment horizontal="right" vertical="center"/>
    </xf>
    <xf numFmtId="165" fontId="41" fillId="0" borderId="13" xfId="0" applyNumberFormat="1" applyFont="1" applyFill="1" applyBorder="1" applyAlignment="1">
      <alignment horizontal="right" vertical="center"/>
    </xf>
    <xf numFmtId="165" fontId="41" fillId="0" borderId="14" xfId="0" applyNumberFormat="1" applyFont="1" applyFill="1" applyBorder="1" applyAlignment="1">
      <alignment horizontal="right" vertical="center"/>
    </xf>
    <xf numFmtId="165" fontId="41" fillId="0" borderId="13" xfId="0" applyNumberFormat="1" applyFont="1" applyFill="1" applyBorder="1" applyAlignment="1">
      <alignment vertical="center"/>
    </xf>
    <xf numFmtId="165" fontId="41" fillId="0" borderId="16" xfId="0" applyNumberFormat="1" applyFont="1" applyFill="1" applyBorder="1" applyAlignment="1">
      <alignment vertical="center"/>
    </xf>
    <xf numFmtId="165" fontId="41" fillId="0" borderId="12" xfId="0" applyNumberFormat="1" applyFont="1" applyFill="1" applyBorder="1" applyAlignment="1">
      <alignment vertical="center"/>
    </xf>
    <xf numFmtId="165" fontId="41" fillId="0" borderId="17" xfId="0" applyNumberFormat="1" applyFont="1" applyFill="1" applyBorder="1" applyAlignment="1">
      <alignment vertical="center"/>
    </xf>
    <xf numFmtId="0" fontId="2" fillId="0" borderId="19"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4" xfId="0" applyFont="1" applyFill="1" applyBorder="1" applyAlignment="1">
      <alignment horizontal="left" vertical="center" wrapText="1"/>
    </xf>
    <xf numFmtId="0" fontId="41" fillId="0" borderId="4" xfId="0" applyFont="1" applyFill="1" applyBorder="1" applyAlignment="1">
      <alignment horizontal="center" vertical="center" wrapText="1"/>
    </xf>
    <xf numFmtId="0" fontId="41" fillId="0" borderId="3" xfId="0" applyFont="1" applyFill="1" applyBorder="1" applyAlignment="1">
      <alignment horizontal="center" vertical="center"/>
    </xf>
    <xf numFmtId="0" fontId="41" fillId="0" borderId="7" xfId="0" applyFont="1" applyFill="1" applyBorder="1" applyAlignment="1">
      <alignment horizontal="left" vertical="center" wrapText="1"/>
    </xf>
    <xf numFmtId="0" fontId="41" fillId="0" borderId="4" xfId="0" applyFont="1" applyFill="1" applyBorder="1" applyAlignment="1">
      <alignment horizontal="left" vertical="center" wrapText="1"/>
    </xf>
    <xf numFmtId="0" fontId="41" fillId="0" borderId="19" xfId="0" applyFont="1" applyFill="1" applyBorder="1" applyAlignment="1">
      <alignment horizontal="center" vertical="center"/>
    </xf>
    <xf numFmtId="0" fontId="41" fillId="0" borderId="9" xfId="0" applyFont="1" applyFill="1" applyBorder="1" applyAlignment="1">
      <alignment horizontal="center" vertical="center" wrapText="1"/>
    </xf>
    <xf numFmtId="0" fontId="41" fillId="0" borderId="12" xfId="0" applyFont="1" applyFill="1" applyBorder="1" applyAlignment="1">
      <alignment horizontal="center" vertical="center" wrapText="1"/>
    </xf>
    <xf numFmtId="0" fontId="41" fillId="0" borderId="14" xfId="0" applyFont="1" applyFill="1" applyBorder="1" applyAlignment="1">
      <alignment horizontal="center" vertical="center" wrapText="1"/>
    </xf>
    <xf numFmtId="0" fontId="41" fillId="0" borderId="15" xfId="0" applyFont="1" applyFill="1" applyBorder="1" applyAlignment="1">
      <alignment horizontal="center" vertical="center" wrapText="1"/>
    </xf>
    <xf numFmtId="0" fontId="41" fillId="0" borderId="15" xfId="0" applyFont="1" applyFill="1" applyBorder="1" applyAlignment="1">
      <alignment horizontal="left" vertical="center" wrapText="1"/>
    </xf>
    <xf numFmtId="0" fontId="41" fillId="0" borderId="7" xfId="0" applyFont="1" applyFill="1" applyBorder="1" applyAlignment="1">
      <alignment vertical="center" wrapText="1"/>
    </xf>
    <xf numFmtId="0" fontId="41" fillId="0" borderId="35" xfId="0" applyFont="1" applyFill="1" applyBorder="1" applyAlignment="1">
      <alignment horizontal="center" vertical="center" wrapText="1"/>
    </xf>
    <xf numFmtId="0" fontId="2" fillId="0" borderId="7" xfId="0" applyFont="1" applyFill="1" applyBorder="1" applyAlignment="1">
      <alignment vertical="center" wrapText="1"/>
    </xf>
    <xf numFmtId="0" fontId="41" fillId="0" borderId="18" xfId="0" applyFont="1" applyFill="1" applyBorder="1" applyAlignment="1">
      <alignment horizontal="center" vertical="center" wrapText="1"/>
    </xf>
    <xf numFmtId="0" fontId="41" fillId="0" borderId="21"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41" fillId="0" borderId="14" xfId="0" applyFont="1" applyFill="1" applyBorder="1" applyAlignment="1">
      <alignment horizontal="center" vertical="center"/>
    </xf>
    <xf numFmtId="0" fontId="41" fillId="0" borderId="3" xfId="0" applyFont="1" applyFill="1" applyBorder="1" applyAlignment="1">
      <alignment horizontal="left" vertical="center" wrapText="1"/>
    </xf>
    <xf numFmtId="0" fontId="41" fillId="0" borderId="24" xfId="0" applyFont="1" applyFill="1" applyBorder="1" applyAlignment="1">
      <alignment horizontal="center" vertical="center"/>
    </xf>
    <xf numFmtId="0" fontId="41" fillId="0" borderId="15" xfId="0" applyFont="1" applyFill="1" applyBorder="1" applyAlignment="1">
      <alignment horizontal="center" vertical="center"/>
    </xf>
    <xf numFmtId="0" fontId="41" fillId="0" borderId="14" xfId="0" applyFont="1" applyFill="1" applyBorder="1" applyAlignment="1">
      <alignment horizontal="left" vertical="center" wrapText="1"/>
    </xf>
    <xf numFmtId="0" fontId="0" fillId="0" borderId="0" xfId="0" applyAlignment="1">
      <alignment wrapText="1"/>
    </xf>
    <xf numFmtId="0" fontId="2" fillId="0" borderId="19" xfId="0" applyFont="1" applyFill="1" applyBorder="1" applyAlignment="1">
      <alignment horizontal="left" vertical="center" wrapText="1"/>
    </xf>
    <xf numFmtId="0" fontId="2" fillId="0" borderId="39" xfId="0" applyFont="1" applyFill="1" applyBorder="1" applyAlignment="1">
      <alignment horizontal="left" vertical="center" wrapText="1"/>
    </xf>
    <xf numFmtId="0" fontId="2" fillId="0" borderId="3" xfId="0" applyFont="1" applyFill="1" applyBorder="1" applyAlignment="1">
      <alignment horizontal="left" vertical="center" wrapText="1"/>
    </xf>
    <xf numFmtId="0" fontId="41" fillId="0" borderId="8" xfId="0" applyFont="1" applyFill="1" applyBorder="1" applyAlignment="1">
      <alignment horizontal="left" vertical="center" wrapText="1"/>
    </xf>
    <xf numFmtId="0" fontId="41" fillId="0" borderId="22" xfId="0" applyFont="1" applyFill="1" applyBorder="1" applyAlignment="1">
      <alignment horizontal="left" vertical="center" wrapText="1"/>
    </xf>
    <xf numFmtId="0" fontId="41" fillId="0" borderId="2" xfId="0" applyFont="1" applyFill="1" applyBorder="1" applyAlignment="1">
      <alignment horizontal="left" vertical="center" wrapText="1"/>
    </xf>
    <xf numFmtId="0" fontId="41" fillId="0" borderId="19" xfId="0" applyFont="1" applyFill="1" applyBorder="1" applyAlignment="1">
      <alignment horizontal="center" vertical="center" wrapText="1"/>
    </xf>
    <xf numFmtId="0" fontId="41" fillId="0" borderId="39" xfId="0" applyFont="1" applyFill="1" applyBorder="1" applyAlignment="1">
      <alignment horizontal="center" vertical="center" wrapText="1"/>
    </xf>
    <xf numFmtId="0" fontId="41" fillId="0" borderId="3" xfId="0" applyFont="1" applyFill="1" applyBorder="1" applyAlignment="1">
      <alignment horizontal="center" vertical="center" wrapText="1"/>
    </xf>
    <xf numFmtId="0" fontId="43" fillId="0" borderId="19" xfId="0" applyFont="1" applyFill="1" applyBorder="1" applyAlignment="1">
      <alignment horizontal="center" vertical="center" wrapText="1"/>
    </xf>
    <xf numFmtId="0" fontId="43" fillId="0" borderId="3"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2" fillId="0" borderId="3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8" xfId="36" applyFont="1" applyFill="1" applyBorder="1" applyAlignment="1" applyProtection="1">
      <alignment horizontal="left" vertical="center" wrapText="1"/>
    </xf>
    <xf numFmtId="0" fontId="2" fillId="0" borderId="22" xfId="36" applyFont="1" applyFill="1" applyBorder="1" applyAlignment="1" applyProtection="1">
      <alignment horizontal="left" vertical="center" wrapText="1"/>
    </xf>
    <xf numFmtId="0" fontId="2" fillId="0" borderId="2" xfId="36" applyFont="1" applyFill="1" applyBorder="1" applyAlignment="1" applyProtection="1">
      <alignment horizontal="left" vertical="center" wrapText="1"/>
    </xf>
    <xf numFmtId="0" fontId="42" fillId="0" borderId="19" xfId="0" applyFont="1" applyFill="1" applyBorder="1" applyAlignment="1">
      <alignment horizontal="left" vertical="center" wrapText="1"/>
    </xf>
    <xf numFmtId="0" fontId="42" fillId="0" borderId="39" xfId="0" applyFont="1" applyFill="1" applyBorder="1" applyAlignment="1">
      <alignment horizontal="left" vertical="center" wrapText="1"/>
    </xf>
    <xf numFmtId="0" fontId="42" fillId="0" borderId="3" xfId="0" applyFont="1" applyFill="1" applyBorder="1" applyAlignment="1">
      <alignment horizontal="left" vertical="center" wrapText="1"/>
    </xf>
    <xf numFmtId="0" fontId="42" fillId="0" borderId="18" xfId="0" applyFont="1" applyFill="1" applyBorder="1" applyAlignment="1">
      <alignment vertical="center" wrapText="1"/>
    </xf>
    <xf numFmtId="0" fontId="42" fillId="0" borderId="21" xfId="0" applyFont="1" applyFill="1" applyBorder="1" applyAlignment="1">
      <alignment vertical="center" wrapText="1"/>
    </xf>
    <xf numFmtId="0" fontId="42" fillId="0" borderId="5" xfId="0" applyFont="1" applyFill="1" applyBorder="1" applyAlignment="1">
      <alignment vertical="center" wrapText="1"/>
    </xf>
    <xf numFmtId="165" fontId="41" fillId="0" borderId="13" xfId="0" applyNumberFormat="1" applyFont="1" applyFill="1" applyBorder="1" applyAlignment="1">
      <alignment vertical="center"/>
    </xf>
    <xf numFmtId="0" fontId="0" fillId="0" borderId="14" xfId="0" applyFill="1" applyBorder="1" applyAlignment="1">
      <alignment vertical="center"/>
    </xf>
    <xf numFmtId="165" fontId="41" fillId="0" borderId="16" xfId="0" applyNumberFormat="1" applyFont="1" applyFill="1" applyBorder="1" applyAlignment="1">
      <alignment vertical="center"/>
    </xf>
    <xf numFmtId="165" fontId="41" fillId="0" borderId="12" xfId="0" applyNumberFormat="1" applyFont="1" applyFill="1" applyBorder="1" applyAlignment="1">
      <alignment vertical="center"/>
    </xf>
    <xf numFmtId="0" fontId="42" fillId="0" borderId="18" xfId="0" applyFont="1" applyFill="1" applyBorder="1" applyAlignment="1">
      <alignment horizontal="left" vertical="center" wrapText="1"/>
    </xf>
    <xf numFmtId="0" fontId="42" fillId="0" borderId="21" xfId="0" applyFont="1" applyFill="1" applyBorder="1" applyAlignment="1">
      <alignment horizontal="left" vertical="center" wrapText="1"/>
    </xf>
    <xf numFmtId="0" fontId="42" fillId="0" borderId="5" xfId="0" applyFont="1" applyFill="1" applyBorder="1" applyAlignment="1">
      <alignment horizontal="left" vertical="center" wrapText="1"/>
    </xf>
    <xf numFmtId="0" fontId="4" fillId="0" borderId="19"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19" xfId="0" applyFont="1" applyFill="1" applyBorder="1" applyAlignment="1">
      <alignment vertical="center" wrapText="1"/>
    </xf>
    <xf numFmtId="0" fontId="4" fillId="0" borderId="39" xfId="0" applyFont="1" applyFill="1" applyBorder="1" applyAlignment="1">
      <alignment vertical="center" wrapText="1"/>
    </xf>
    <xf numFmtId="0" fontId="4" fillId="0" borderId="3" xfId="0" applyFont="1" applyFill="1" applyBorder="1" applyAlignment="1">
      <alignment vertical="center" wrapText="1"/>
    </xf>
    <xf numFmtId="0" fontId="43" fillId="0" borderId="8" xfId="0" applyFont="1" applyFill="1" applyBorder="1" applyAlignment="1">
      <alignment horizontal="center" vertical="center" wrapText="1"/>
    </xf>
    <xf numFmtId="0" fontId="43" fillId="0" borderId="18" xfId="0" applyFont="1" applyFill="1" applyBorder="1" applyAlignment="1">
      <alignment horizontal="center" vertical="center" wrapText="1"/>
    </xf>
    <xf numFmtId="0" fontId="43" fillId="0" borderId="2" xfId="0" applyFont="1" applyFill="1" applyBorder="1" applyAlignment="1">
      <alignment horizontal="center" vertical="center" wrapText="1"/>
    </xf>
    <xf numFmtId="0" fontId="43" fillId="0" borderId="5" xfId="0" applyFont="1" applyFill="1" applyBorder="1" applyAlignment="1">
      <alignment horizontal="center" vertical="center" wrapText="1"/>
    </xf>
    <xf numFmtId="0" fontId="41" fillId="0" borderId="18" xfId="0" applyFont="1" applyFill="1" applyBorder="1" applyAlignment="1">
      <alignment horizontal="left" vertical="center" wrapText="1"/>
    </xf>
    <xf numFmtId="0" fontId="60" fillId="0" borderId="8" xfId="0" applyFont="1" applyFill="1" applyBorder="1" applyAlignment="1">
      <alignment horizontal="center" vertical="center" wrapText="1"/>
    </xf>
    <xf numFmtId="0" fontId="60" fillId="0" borderId="2" xfId="0" applyFont="1" applyFill="1" applyBorder="1" applyAlignment="1">
      <alignment horizontal="center" vertical="center" wrapText="1"/>
    </xf>
    <xf numFmtId="0" fontId="43" fillId="0" borderId="7" xfId="0" applyFont="1" applyFill="1" applyBorder="1" applyAlignment="1">
      <alignment horizontal="center" vertical="center" wrapText="1"/>
    </xf>
    <xf numFmtId="0" fontId="43" fillId="0" borderId="23" xfId="0" applyFont="1" applyFill="1" applyBorder="1" applyAlignment="1">
      <alignment horizontal="center" vertical="center" wrapText="1"/>
    </xf>
    <xf numFmtId="0" fontId="43" fillId="0" borderId="4" xfId="0" applyFont="1" applyFill="1" applyBorder="1" applyAlignment="1">
      <alignment horizontal="center" vertical="center" wrapText="1"/>
    </xf>
    <xf numFmtId="0" fontId="42" fillId="0" borderId="2" xfId="0" applyFont="1" applyFill="1" applyBorder="1" applyAlignment="1">
      <alignment horizontal="left" vertical="center" wrapText="1"/>
    </xf>
    <xf numFmtId="0" fontId="2" fillId="0" borderId="8" xfId="36" applyFont="1" applyFill="1" applyBorder="1" applyAlignment="1" applyProtection="1">
      <alignment vertical="center" wrapText="1"/>
    </xf>
    <xf numFmtId="0" fontId="2" fillId="0" borderId="22" xfId="36" applyFont="1" applyFill="1" applyBorder="1" applyAlignment="1" applyProtection="1">
      <alignment vertical="center" wrapText="1"/>
    </xf>
    <xf numFmtId="0" fontId="2" fillId="0" borderId="2" xfId="36" applyFont="1" applyFill="1" applyBorder="1" applyAlignment="1" applyProtection="1">
      <alignment vertical="center" wrapText="1"/>
    </xf>
    <xf numFmtId="165" fontId="41" fillId="0" borderId="17" xfId="0" applyNumberFormat="1" applyFont="1" applyFill="1" applyBorder="1" applyAlignment="1">
      <alignment horizontal="right" vertical="center"/>
    </xf>
    <xf numFmtId="165" fontId="41" fillId="0" borderId="15" xfId="0" applyNumberFormat="1" applyFont="1" applyFill="1" applyBorder="1" applyAlignment="1">
      <alignment horizontal="right" vertical="center"/>
    </xf>
    <xf numFmtId="0" fontId="60" fillId="0" borderId="18" xfId="0" applyFont="1" applyFill="1" applyBorder="1" applyAlignment="1">
      <alignment horizontal="center" vertical="center" wrapText="1"/>
    </xf>
    <xf numFmtId="0" fontId="60" fillId="0" borderId="5" xfId="0" applyFont="1" applyFill="1" applyBorder="1" applyAlignment="1">
      <alignment horizontal="center" vertical="center" wrapText="1"/>
    </xf>
    <xf numFmtId="0" fontId="60" fillId="0" borderId="19" xfId="0" applyFont="1" applyFill="1" applyBorder="1" applyAlignment="1">
      <alignment horizontal="center" vertical="center" wrapText="1"/>
    </xf>
    <xf numFmtId="0" fontId="60" fillId="0" borderId="3" xfId="0" applyFont="1" applyFill="1" applyBorder="1" applyAlignment="1">
      <alignment horizontal="center" vertical="center" wrapText="1"/>
    </xf>
    <xf numFmtId="165" fontId="41" fillId="0" borderId="17" xfId="0" applyNumberFormat="1" applyFont="1" applyFill="1" applyBorder="1" applyAlignment="1">
      <alignment vertical="center"/>
    </xf>
    <xf numFmtId="0" fontId="0" fillId="0" borderId="15" xfId="0" applyFill="1" applyBorder="1" applyAlignment="1">
      <alignment vertical="center"/>
    </xf>
    <xf numFmtId="165" fontId="41" fillId="0" borderId="13" xfId="0" applyNumberFormat="1" applyFont="1" applyFill="1" applyBorder="1" applyAlignment="1">
      <alignment horizontal="right" vertical="center"/>
    </xf>
    <xf numFmtId="165" fontId="41" fillId="0" borderId="14" xfId="0" applyNumberFormat="1" applyFont="1" applyFill="1" applyBorder="1" applyAlignment="1">
      <alignment horizontal="right" vertical="center"/>
    </xf>
    <xf numFmtId="0" fontId="41" fillId="0" borderId="5"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42" fillId="0" borderId="28" xfId="0" applyFont="1" applyFill="1" applyBorder="1" applyAlignment="1">
      <alignment horizontal="left" vertical="center" wrapText="1"/>
    </xf>
    <xf numFmtId="0" fontId="42" fillId="0" borderId="12" xfId="0" applyFont="1" applyFill="1" applyBorder="1" applyAlignment="1">
      <alignment horizontal="left" vertical="center" wrapText="1"/>
    </xf>
    <xf numFmtId="0" fontId="42" fillId="0" borderId="26" xfId="0" applyFont="1" applyFill="1" applyBorder="1" applyAlignment="1">
      <alignment horizontal="left" vertical="center" wrapText="1"/>
    </xf>
    <xf numFmtId="0" fontId="42" fillId="0" borderId="14" xfId="0" applyFont="1" applyFill="1" applyBorder="1" applyAlignment="1">
      <alignment horizontal="left" vertical="center" wrapText="1"/>
    </xf>
    <xf numFmtId="0" fontId="42" fillId="0" borderId="24" xfId="0" applyFont="1" applyFill="1" applyBorder="1" applyAlignment="1">
      <alignment horizontal="left" vertical="center" wrapText="1"/>
    </xf>
    <xf numFmtId="0" fontId="42" fillId="0" borderId="15" xfId="0" applyFont="1" applyFill="1" applyBorder="1" applyAlignment="1">
      <alignment horizontal="left" vertical="center" wrapText="1"/>
    </xf>
    <xf numFmtId="165" fontId="41" fillId="0" borderId="16" xfId="0" applyNumberFormat="1" applyFont="1" applyFill="1" applyBorder="1" applyAlignment="1">
      <alignment horizontal="right" vertical="center"/>
    </xf>
    <xf numFmtId="165" fontId="41" fillId="0" borderId="12" xfId="0" applyNumberFormat="1" applyFont="1" applyFill="1" applyBorder="1" applyAlignment="1">
      <alignment horizontal="right" vertical="center"/>
    </xf>
    <xf numFmtId="0" fontId="41" fillId="0" borderId="1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42" fillId="0" borderId="8" xfId="0" applyFont="1" applyFill="1" applyBorder="1" applyAlignment="1">
      <alignment horizontal="left" vertical="center" wrapText="1"/>
    </xf>
    <xf numFmtId="0" fontId="41" fillId="0" borderId="13" xfId="0" applyFont="1" applyFill="1" applyBorder="1" applyAlignment="1">
      <alignment vertical="center" wrapText="1"/>
    </xf>
    <xf numFmtId="0" fontId="0" fillId="0" borderId="14" xfId="0" applyFill="1" applyBorder="1" applyAlignment="1">
      <alignment vertical="center" wrapText="1"/>
    </xf>
    <xf numFmtId="0" fontId="41" fillId="0" borderId="39" xfId="0" applyFont="1" applyFill="1" applyBorder="1" applyAlignment="1">
      <alignment horizontal="center" vertical="center"/>
    </xf>
    <xf numFmtId="0" fontId="41" fillId="0" borderId="3" xfId="0" applyFont="1" applyFill="1" applyBorder="1" applyAlignment="1">
      <alignment horizontal="center" vertical="center"/>
    </xf>
    <xf numFmtId="0" fontId="41" fillId="0" borderId="44" xfId="0" applyFont="1" applyFill="1" applyBorder="1" applyAlignment="1">
      <alignment horizontal="center" vertical="center" wrapText="1"/>
    </xf>
    <xf numFmtId="0" fontId="42" fillId="0" borderId="13" xfId="0" applyFont="1" applyFill="1" applyBorder="1" applyAlignment="1">
      <alignment vertical="center" wrapText="1"/>
    </xf>
    <xf numFmtId="0" fontId="42" fillId="0" borderId="14" xfId="0" applyFont="1" applyFill="1" applyBorder="1" applyAlignment="1">
      <alignment vertical="center" wrapText="1"/>
    </xf>
    <xf numFmtId="0" fontId="2" fillId="0" borderId="8" xfId="0" applyFont="1" applyFill="1" applyBorder="1" applyAlignment="1">
      <alignment horizontal="left" vertical="center" wrapText="1"/>
    </xf>
    <xf numFmtId="0" fontId="2" fillId="0" borderId="22"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9" xfId="0" applyFont="1" applyFill="1" applyBorder="1" applyAlignment="1">
      <alignment vertical="center" wrapText="1"/>
    </xf>
    <xf numFmtId="0" fontId="2" fillId="0" borderId="3" xfId="0" applyFont="1" applyFill="1" applyBorder="1" applyAlignment="1">
      <alignment vertical="center" wrapText="1"/>
    </xf>
    <xf numFmtId="0" fontId="41" fillId="0" borderId="25" xfId="0" applyFont="1" applyFill="1" applyBorder="1" applyAlignment="1">
      <alignment horizontal="left" vertical="center" wrapText="1"/>
    </xf>
    <xf numFmtId="0" fontId="41" fillId="0" borderId="41" xfId="0" applyFont="1" applyFill="1" applyBorder="1" applyAlignment="1">
      <alignment horizontal="center" vertical="center"/>
    </xf>
    <xf numFmtId="0" fontId="41" fillId="0" borderId="14" xfId="0" applyFont="1" applyFill="1" applyBorder="1" applyAlignment="1">
      <alignment vertical="center" wrapText="1"/>
    </xf>
    <xf numFmtId="0" fontId="2" fillId="0" borderId="7" xfId="0" applyFont="1" applyFill="1" applyBorder="1" applyAlignment="1">
      <alignment horizontal="left" vertical="center" wrapText="1"/>
    </xf>
    <xf numFmtId="0" fontId="2" fillId="0" borderId="4" xfId="0" applyFont="1" applyFill="1" applyBorder="1" applyAlignment="1">
      <alignment horizontal="left" vertical="center" wrapText="1"/>
    </xf>
    <xf numFmtId="0" fontId="41" fillId="0" borderId="7" xfId="0" applyFont="1" applyFill="1" applyBorder="1" applyAlignment="1">
      <alignment horizontal="center" vertical="center" wrapText="1"/>
    </xf>
    <xf numFmtId="0" fontId="41" fillId="0" borderId="4" xfId="0" applyFont="1" applyFill="1" applyBorder="1" applyAlignment="1">
      <alignment horizontal="center" vertical="center" wrapText="1"/>
    </xf>
    <xf numFmtId="0" fontId="4" fillId="0" borderId="7"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2" fillId="0" borderId="25" xfId="0" applyFont="1" applyFill="1" applyBorder="1" applyAlignment="1">
      <alignment vertical="center" wrapText="1"/>
    </xf>
    <xf numFmtId="0" fontId="42" fillId="0" borderId="35" xfId="0" applyFont="1" applyFill="1" applyBorder="1" applyAlignment="1">
      <alignment vertical="center" wrapText="1"/>
    </xf>
    <xf numFmtId="0" fontId="41" fillId="0" borderId="17" xfId="0" applyFont="1" applyFill="1" applyBorder="1" applyAlignment="1">
      <alignment vertical="center" wrapText="1"/>
    </xf>
    <xf numFmtId="0" fontId="0" fillId="0" borderId="15" xfId="0" applyFill="1" applyBorder="1" applyAlignment="1">
      <alignment vertical="center" wrapText="1"/>
    </xf>
    <xf numFmtId="0" fontId="42" fillId="0" borderId="17" xfId="0" applyFont="1" applyFill="1" applyBorder="1" applyAlignment="1">
      <alignment vertical="center" wrapText="1"/>
    </xf>
    <xf numFmtId="0" fontId="4" fillId="0" borderId="32" xfId="0" applyFont="1" applyFill="1" applyBorder="1" applyAlignment="1">
      <alignment horizontal="left" vertical="center" wrapText="1"/>
    </xf>
    <xf numFmtId="0" fontId="4" fillId="0" borderId="3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4" fillId="0" borderId="18" xfId="0" applyFont="1" applyFill="1" applyBorder="1" applyAlignment="1">
      <alignment horizontal="left" vertical="center" wrapText="1"/>
    </xf>
    <xf numFmtId="166" fontId="41" fillId="0" borderId="8" xfId="0" applyNumberFormat="1" applyFont="1" applyFill="1" applyBorder="1" applyAlignment="1">
      <alignment horizontal="right" vertical="center"/>
    </xf>
    <xf numFmtId="166" fontId="41" fillId="0" borderId="18" xfId="0" applyNumberFormat="1" applyFont="1" applyFill="1" applyBorder="1" applyAlignment="1">
      <alignment horizontal="right" vertical="center"/>
    </xf>
    <xf numFmtId="166" fontId="41" fillId="0" borderId="32" xfId="0" applyNumberFormat="1" applyFont="1" applyFill="1" applyBorder="1" applyAlignment="1">
      <alignment horizontal="right" vertical="center"/>
    </xf>
    <xf numFmtId="166" fontId="41" fillId="0" borderId="37" xfId="0" applyNumberFormat="1" applyFont="1" applyFill="1" applyBorder="1" applyAlignment="1">
      <alignment horizontal="right" vertical="center"/>
    </xf>
    <xf numFmtId="4" fontId="41" fillId="0" borderId="32" xfId="0" applyNumberFormat="1" applyFont="1" applyFill="1" applyBorder="1" applyAlignment="1">
      <alignment horizontal="right" vertical="center"/>
    </xf>
    <xf numFmtId="4" fontId="41" fillId="0" borderId="37" xfId="0" applyNumberFormat="1" applyFont="1" applyFill="1" applyBorder="1" applyAlignment="1">
      <alignment horizontal="right" vertical="center"/>
    </xf>
    <xf numFmtId="0" fontId="2" fillId="0" borderId="2" xfId="0" applyFont="1" applyFill="1" applyBorder="1" applyAlignment="1">
      <alignment horizontal="right" vertical="center"/>
    </xf>
    <xf numFmtId="0" fontId="2" fillId="0" borderId="5" xfId="0" applyFont="1" applyFill="1" applyBorder="1" applyAlignment="1">
      <alignment horizontal="right" vertical="center"/>
    </xf>
    <xf numFmtId="0" fontId="42" fillId="0" borderId="8" xfId="0" applyFont="1" applyFill="1" applyBorder="1" applyAlignment="1">
      <alignment horizontal="left" vertical="center"/>
    </xf>
    <xf numFmtId="0" fontId="42" fillId="0" borderId="18" xfId="0" applyFont="1" applyFill="1" applyBorder="1" applyAlignment="1">
      <alignment horizontal="left" vertical="center"/>
    </xf>
    <xf numFmtId="0" fontId="42" fillId="0" borderId="2" xfId="0" applyFont="1" applyFill="1" applyBorder="1" applyAlignment="1">
      <alignment horizontal="left" vertical="center"/>
    </xf>
    <xf numFmtId="0" fontId="42" fillId="0" borderId="5" xfId="0" applyFont="1" applyFill="1" applyBorder="1" applyAlignment="1">
      <alignment horizontal="left" vertical="center"/>
    </xf>
    <xf numFmtId="0" fontId="41" fillId="0" borderId="19" xfId="0" applyFont="1" applyFill="1" applyBorder="1" applyAlignment="1">
      <alignment vertical="center" wrapText="1"/>
    </xf>
    <xf numFmtId="0" fontId="41" fillId="0" borderId="3" xfId="0" applyFont="1" applyFill="1" applyBorder="1" applyAlignment="1">
      <alignment vertical="center" wrapText="1"/>
    </xf>
    <xf numFmtId="0" fontId="41" fillId="0" borderId="19" xfId="0" applyFont="1" applyFill="1" applyBorder="1" applyAlignment="1">
      <alignment horizontal="right" vertical="center" wrapText="1"/>
    </xf>
    <xf numFmtId="0" fontId="41" fillId="0" borderId="3" xfId="0" applyFont="1" applyFill="1" applyBorder="1" applyAlignment="1">
      <alignment horizontal="right" vertical="center" wrapText="1"/>
    </xf>
    <xf numFmtId="0" fontId="41" fillId="0" borderId="8" xfId="0" applyFont="1" applyFill="1" applyBorder="1" applyAlignment="1">
      <alignment horizontal="right" vertical="center"/>
    </xf>
    <xf numFmtId="0" fontId="41" fillId="0" borderId="18" xfId="0" applyFont="1" applyFill="1" applyBorder="1" applyAlignment="1">
      <alignment horizontal="right" vertical="center"/>
    </xf>
    <xf numFmtId="0" fontId="41" fillId="0" borderId="2" xfId="0" applyFont="1" applyFill="1" applyBorder="1" applyAlignment="1">
      <alignment horizontal="right" vertical="center"/>
    </xf>
    <xf numFmtId="0" fontId="41" fillId="0" borderId="5" xfId="0" applyFont="1" applyFill="1" applyBorder="1" applyAlignment="1">
      <alignment horizontal="right" vertical="center"/>
    </xf>
    <xf numFmtId="166" fontId="2" fillId="0" borderId="13" xfId="0" applyNumberFormat="1" applyFont="1" applyFill="1" applyBorder="1" applyAlignment="1">
      <alignment horizontal="right" vertical="center"/>
    </xf>
    <xf numFmtId="166" fontId="2" fillId="0" borderId="14" xfId="0" applyNumberFormat="1" applyFont="1" applyFill="1" applyBorder="1" applyAlignment="1">
      <alignment horizontal="right" vertical="center"/>
    </xf>
    <xf numFmtId="0" fontId="42" fillId="0" borderId="20" xfId="0" applyFont="1" applyFill="1" applyBorder="1" applyAlignment="1">
      <alignment horizontal="left" vertical="center" wrapText="1"/>
    </xf>
    <xf numFmtId="0" fontId="42" fillId="0" borderId="0" xfId="0" applyFont="1" applyFill="1" applyBorder="1" applyAlignment="1">
      <alignment horizontal="left" vertical="center" wrapText="1"/>
    </xf>
    <xf numFmtId="0" fontId="42" fillId="0" borderId="6" xfId="0" applyFont="1" applyFill="1" applyBorder="1" applyAlignment="1">
      <alignment horizontal="left" vertical="center" wrapText="1"/>
    </xf>
    <xf numFmtId="0" fontId="41" fillId="0" borderId="9" xfId="0" applyFont="1" applyFill="1" applyBorder="1" applyAlignment="1">
      <alignment horizontal="center" vertical="center" wrapText="1"/>
    </xf>
    <xf numFmtId="0" fontId="41" fillId="0" borderId="11" xfId="0" applyFont="1" applyFill="1" applyBorder="1" applyAlignment="1">
      <alignment horizontal="center" vertical="center" wrapText="1"/>
    </xf>
    <xf numFmtId="0" fontId="4" fillId="0" borderId="21" xfId="0" applyFont="1" applyFill="1" applyBorder="1" applyAlignment="1">
      <alignment horizontal="left" vertical="center" wrapText="1"/>
    </xf>
    <xf numFmtId="0" fontId="4" fillId="0" borderId="5" xfId="0" applyFont="1" applyFill="1" applyBorder="1" applyAlignment="1">
      <alignment horizontal="left" vertical="center" wrapText="1"/>
    </xf>
    <xf numFmtId="0" fontId="41" fillId="0" borderId="19" xfId="0" applyFont="1" applyFill="1" applyBorder="1" applyAlignment="1">
      <alignment horizontal="center" vertical="center"/>
    </xf>
    <xf numFmtId="0" fontId="2" fillId="0" borderId="19" xfId="0" applyFont="1" applyFill="1" applyBorder="1" applyAlignment="1">
      <alignment horizontal="center" vertical="center"/>
    </xf>
    <xf numFmtId="0" fontId="2" fillId="0" borderId="41" xfId="0" applyFont="1" applyFill="1" applyBorder="1" applyAlignment="1">
      <alignment horizontal="center" vertical="center"/>
    </xf>
    <xf numFmtId="165" fontId="41" fillId="0" borderId="19" xfId="0" applyNumberFormat="1" applyFont="1" applyFill="1" applyBorder="1" applyAlignment="1">
      <alignment horizontal="right" vertical="center" wrapText="1"/>
    </xf>
    <xf numFmtId="165" fontId="41" fillId="0" borderId="3" xfId="0" applyNumberFormat="1" applyFont="1" applyFill="1" applyBorder="1" applyAlignment="1">
      <alignment horizontal="right" vertical="center" wrapText="1"/>
    </xf>
    <xf numFmtId="166" fontId="2" fillId="0" borderId="45" xfId="0" applyNumberFormat="1" applyFont="1" applyFill="1" applyBorder="1" applyAlignment="1">
      <alignment vertical="center"/>
    </xf>
    <xf numFmtId="166" fontId="2" fillId="0" borderId="43" xfId="0" applyNumberFormat="1" applyFont="1" applyFill="1" applyBorder="1" applyAlignment="1">
      <alignment vertical="center"/>
    </xf>
    <xf numFmtId="166" fontId="2" fillId="0" borderId="32" xfId="0" applyNumberFormat="1" applyFont="1" applyFill="1" applyBorder="1" applyAlignment="1">
      <alignment vertical="center"/>
    </xf>
    <xf numFmtId="166" fontId="2" fillId="0" borderId="37" xfId="0" applyNumberFormat="1" applyFont="1" applyFill="1" applyBorder="1" applyAlignment="1">
      <alignment vertical="center"/>
    </xf>
    <xf numFmtId="166" fontId="2" fillId="0" borderId="33" xfId="0" applyNumberFormat="1" applyFont="1" applyFill="1" applyBorder="1" applyAlignment="1">
      <alignment vertical="center"/>
    </xf>
    <xf numFmtId="166" fontId="2" fillId="0" borderId="36" xfId="0" applyNumberFormat="1" applyFont="1" applyFill="1" applyBorder="1" applyAlignment="1">
      <alignment vertical="center"/>
    </xf>
    <xf numFmtId="0" fontId="4" fillId="0" borderId="19"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4" fillId="0" borderId="3" xfId="0" applyFont="1" applyFill="1" applyBorder="1" applyAlignment="1">
      <alignment horizontal="center" vertical="center" wrapText="1"/>
    </xf>
    <xf numFmtId="4" fontId="41" fillId="0" borderId="7" xfId="0" applyNumberFormat="1" applyFont="1" applyFill="1" applyBorder="1" applyAlignment="1">
      <alignment horizontal="right" vertical="center"/>
    </xf>
    <xf numFmtId="4" fontId="41" fillId="0" borderId="4" xfId="0" applyNumberFormat="1" applyFont="1" applyFill="1" applyBorder="1" applyAlignment="1">
      <alignment horizontal="right" vertical="center"/>
    </xf>
    <xf numFmtId="0" fontId="4" fillId="0" borderId="2" xfId="0" applyFont="1" applyFill="1" applyBorder="1" applyAlignment="1">
      <alignment horizontal="left" vertical="center" wrapText="1"/>
    </xf>
    <xf numFmtId="0" fontId="41" fillId="0" borderId="32" xfId="0" applyFont="1" applyFill="1" applyBorder="1" applyAlignment="1">
      <alignment vertical="center" wrapText="1"/>
    </xf>
    <xf numFmtId="0" fontId="41" fillId="0" borderId="37" xfId="0" applyFont="1" applyFill="1" applyBorder="1" applyAlignment="1">
      <alignment vertical="center" wrapText="1"/>
    </xf>
    <xf numFmtId="0" fontId="42" fillId="0" borderId="7" xfId="0" applyFont="1" applyFill="1" applyBorder="1" applyAlignment="1">
      <alignment horizontal="left" vertical="center" wrapText="1"/>
    </xf>
    <xf numFmtId="0" fontId="42" fillId="0" borderId="4" xfId="0" applyFont="1" applyFill="1" applyBorder="1" applyAlignment="1">
      <alignment horizontal="left" vertical="center" wrapText="1"/>
    </xf>
    <xf numFmtId="0" fontId="2" fillId="0" borderId="1" xfId="0" applyFont="1" applyFill="1" applyBorder="1" applyAlignment="1">
      <alignment vertical="center" wrapText="1"/>
    </xf>
    <xf numFmtId="0" fontId="41" fillId="0" borderId="18" xfId="0" applyFont="1" applyFill="1" applyBorder="1" applyAlignment="1">
      <alignment horizontal="center" vertical="center" wrapText="1"/>
    </xf>
    <xf numFmtId="0" fontId="41" fillId="0" borderId="21" xfId="0" applyFont="1" applyFill="1" applyBorder="1" applyAlignment="1">
      <alignment horizontal="center" vertical="center" wrapText="1"/>
    </xf>
    <xf numFmtId="0" fontId="41" fillId="0" borderId="5" xfId="0" applyFont="1" applyFill="1" applyBorder="1" applyAlignment="1">
      <alignment horizontal="center" vertical="center" wrapText="1"/>
    </xf>
    <xf numFmtId="166" fontId="2" fillId="0" borderId="19" xfId="0" applyNumberFormat="1" applyFont="1" applyFill="1" applyBorder="1" applyAlignment="1">
      <alignment horizontal="center" vertical="center"/>
    </xf>
    <xf numFmtId="166" fontId="2" fillId="0" borderId="3" xfId="0" applyNumberFormat="1" applyFont="1" applyFill="1" applyBorder="1" applyAlignment="1">
      <alignment horizontal="center" vertical="center"/>
    </xf>
    <xf numFmtId="0" fontId="42" fillId="0" borderId="19" xfId="0" applyFont="1" applyFill="1" applyBorder="1" applyAlignment="1">
      <alignment horizontal="center" vertical="center" wrapText="1"/>
    </xf>
    <xf numFmtId="0" fontId="42" fillId="0" borderId="3" xfId="0" applyFont="1" applyFill="1" applyBorder="1" applyAlignment="1">
      <alignment horizontal="center" vertical="center" wrapText="1"/>
    </xf>
    <xf numFmtId="0" fontId="2" fillId="0" borderId="7" xfId="0" applyFont="1" applyFill="1" applyBorder="1" applyAlignment="1">
      <alignment vertical="center" wrapText="1"/>
    </xf>
    <xf numFmtId="0" fontId="2" fillId="0" borderId="4" xfId="0" applyFont="1" applyFill="1" applyBorder="1" applyAlignment="1">
      <alignment vertical="center" wrapText="1"/>
    </xf>
    <xf numFmtId="0" fontId="41" fillId="0" borderId="7" xfId="0" applyFont="1" applyFill="1" applyBorder="1" applyAlignment="1">
      <alignment horizontal="left" vertical="center" wrapText="1"/>
    </xf>
    <xf numFmtId="0" fontId="41" fillId="0" borderId="4" xfId="0" applyFont="1" applyFill="1" applyBorder="1" applyAlignment="1">
      <alignment horizontal="left" vertical="center" wrapText="1"/>
    </xf>
    <xf numFmtId="0" fontId="42" fillId="0" borderId="7" xfId="0" applyFont="1" applyFill="1" applyBorder="1" applyAlignment="1">
      <alignment vertical="center" wrapText="1"/>
    </xf>
    <xf numFmtId="0" fontId="42" fillId="0" borderId="4" xfId="0" applyFont="1" applyFill="1" applyBorder="1" applyAlignment="1">
      <alignment vertical="center" wrapText="1"/>
    </xf>
    <xf numFmtId="0" fontId="41" fillId="0" borderId="8" xfId="0" applyFont="1" applyFill="1" applyBorder="1" applyAlignment="1">
      <alignment vertical="center" wrapText="1"/>
    </xf>
    <xf numFmtId="0" fontId="41" fillId="0" borderId="22" xfId="0" applyFont="1" applyFill="1" applyBorder="1" applyAlignment="1">
      <alignment vertical="center" wrapText="1"/>
    </xf>
    <xf numFmtId="0" fontId="41" fillId="0" borderId="2" xfId="0" applyFont="1" applyFill="1" applyBorder="1" applyAlignment="1">
      <alignment vertical="center" wrapText="1"/>
    </xf>
    <xf numFmtId="0" fontId="4" fillId="0" borderId="1" xfId="0" applyFont="1" applyFill="1" applyBorder="1" applyAlignment="1">
      <alignment horizontal="center" vertical="center" wrapText="1"/>
    </xf>
    <xf numFmtId="0" fontId="2" fillId="0" borderId="19" xfId="0" applyFont="1" applyFill="1" applyBorder="1" applyAlignment="1">
      <alignment vertical="center" wrapText="1"/>
    </xf>
    <xf numFmtId="0" fontId="41" fillId="0" borderId="7" xfId="0" applyFont="1" applyFill="1" applyBorder="1" applyAlignment="1">
      <alignment vertical="center" wrapText="1"/>
    </xf>
    <xf numFmtId="0" fontId="2" fillId="0" borderId="9" xfId="0" applyFont="1" applyFill="1" applyBorder="1" applyAlignment="1">
      <alignment horizontal="center" vertical="center" wrapText="1"/>
    </xf>
    <xf numFmtId="0" fontId="2" fillId="0" borderId="41"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41" fillId="0" borderId="9" xfId="0" applyFont="1" applyFill="1" applyBorder="1" applyAlignment="1">
      <alignment horizontal="center" vertical="center"/>
    </xf>
    <xf numFmtId="0" fontId="41" fillId="0" borderId="10" xfId="0" applyFont="1" applyFill="1" applyBorder="1" applyAlignment="1">
      <alignment horizontal="center" vertical="center"/>
    </xf>
    <xf numFmtId="0" fontId="41" fillId="0" borderId="11" xfId="0" applyFont="1" applyFill="1" applyBorder="1" applyAlignment="1">
      <alignment horizontal="center" vertical="center"/>
    </xf>
    <xf numFmtId="2" fontId="2" fillId="0" borderId="16" xfId="0" applyNumberFormat="1" applyFont="1" applyFill="1" applyBorder="1" applyAlignment="1">
      <alignment vertical="center"/>
    </xf>
    <xf numFmtId="2" fontId="2" fillId="0" borderId="12" xfId="0" applyNumberFormat="1" applyFont="1" applyFill="1" applyBorder="1" applyAlignment="1">
      <alignment vertical="center"/>
    </xf>
    <xf numFmtId="0" fontId="2" fillId="0" borderId="13" xfId="0" applyFont="1" applyFill="1" applyBorder="1" applyAlignment="1">
      <alignment vertical="center"/>
    </xf>
    <xf numFmtId="0" fontId="2" fillId="0" borderId="14" xfId="0" applyFont="1" applyFill="1" applyBorder="1" applyAlignment="1">
      <alignment vertical="center"/>
    </xf>
    <xf numFmtId="0" fontId="4" fillId="0" borderId="39" xfId="0" applyFont="1" applyFill="1" applyBorder="1" applyAlignment="1">
      <alignment horizontal="left" vertical="center"/>
    </xf>
    <xf numFmtId="0" fontId="4" fillId="0" borderId="3" xfId="0" applyFont="1" applyFill="1" applyBorder="1" applyAlignment="1">
      <alignment horizontal="left" vertical="center"/>
    </xf>
    <xf numFmtId="0" fontId="2" fillId="0" borderId="32" xfId="0" applyFont="1" applyFill="1" applyBorder="1" applyAlignment="1">
      <alignment vertical="center"/>
    </xf>
    <xf numFmtId="0" fontId="2" fillId="0" borderId="37" xfId="0" applyFont="1" applyFill="1" applyBorder="1" applyAlignment="1">
      <alignment vertical="center"/>
    </xf>
    <xf numFmtId="2" fontId="2" fillId="0" borderId="33" xfId="0" applyNumberFormat="1" applyFont="1" applyFill="1" applyBorder="1" applyAlignment="1">
      <alignment vertical="center"/>
    </xf>
    <xf numFmtId="2" fontId="2" fillId="0" borderId="36" xfId="0" applyNumberFormat="1" applyFont="1" applyFill="1" applyBorder="1" applyAlignment="1">
      <alignment vertical="center"/>
    </xf>
    <xf numFmtId="0" fontId="43" fillId="0" borderId="19" xfId="0" applyFont="1" applyFill="1" applyBorder="1" applyAlignment="1">
      <alignment horizontal="center" wrapText="1"/>
    </xf>
    <xf numFmtId="0" fontId="43" fillId="0" borderId="3" xfId="0" applyFont="1" applyFill="1" applyBorder="1" applyAlignment="1">
      <alignment horizontal="center" wrapText="1"/>
    </xf>
    <xf numFmtId="0" fontId="43" fillId="0" borderId="8" xfId="0" applyFont="1" applyFill="1" applyBorder="1" applyAlignment="1">
      <alignment horizontal="center" wrapText="1"/>
    </xf>
    <xf numFmtId="0" fontId="43" fillId="0" borderId="18" xfId="0" applyFont="1" applyFill="1" applyBorder="1" applyAlignment="1">
      <alignment horizontal="center" wrapText="1"/>
    </xf>
    <xf numFmtId="0" fontId="43" fillId="0" borderId="2" xfId="0" applyFont="1" applyFill="1" applyBorder="1" applyAlignment="1">
      <alignment horizontal="center" wrapText="1"/>
    </xf>
    <xf numFmtId="0" fontId="43" fillId="0" borderId="5" xfId="0" applyFont="1" applyFill="1" applyBorder="1" applyAlignment="1">
      <alignment horizontal="center" wrapText="1"/>
    </xf>
    <xf numFmtId="0" fontId="41" fillId="0" borderId="17" xfId="0" applyFont="1" applyFill="1" applyBorder="1" applyAlignment="1">
      <alignment horizontal="left" vertical="center" wrapText="1"/>
    </xf>
    <xf numFmtId="0" fontId="41" fillId="0" borderId="15" xfId="0" applyFont="1" applyFill="1" applyBorder="1" applyAlignment="1">
      <alignment horizontal="left" vertical="center" wrapText="1"/>
    </xf>
    <xf numFmtId="0" fontId="42" fillId="0" borderId="17" xfId="0" applyFont="1" applyFill="1" applyBorder="1" applyAlignment="1">
      <alignment horizontal="left" vertical="center" wrapText="1"/>
    </xf>
    <xf numFmtId="0" fontId="43" fillId="0" borderId="20" xfId="0" applyFont="1" applyFill="1" applyBorder="1" applyAlignment="1">
      <alignment horizontal="center" vertical="center"/>
    </xf>
    <xf numFmtId="0" fontId="43" fillId="0" borderId="18" xfId="0" applyFont="1" applyFill="1" applyBorder="1" applyAlignment="1">
      <alignment horizontal="center" vertical="center"/>
    </xf>
    <xf numFmtId="0" fontId="43" fillId="0" borderId="7" xfId="0" applyFont="1" applyFill="1" applyBorder="1" applyAlignment="1">
      <alignment horizontal="center" vertical="center"/>
    </xf>
    <xf numFmtId="0" fontId="43" fillId="0" borderId="4" xfId="0" applyFont="1" applyFill="1" applyBorder="1" applyAlignment="1">
      <alignment horizontal="center" vertical="center"/>
    </xf>
    <xf numFmtId="166" fontId="2" fillId="0" borderId="7" xfId="0" applyNumberFormat="1" applyFont="1" applyFill="1" applyBorder="1" applyAlignment="1">
      <alignment horizontal="right" vertical="center"/>
    </xf>
    <xf numFmtId="166" fontId="2" fillId="0" borderId="4" xfId="0" applyNumberFormat="1" applyFont="1" applyFill="1" applyBorder="1" applyAlignment="1">
      <alignment horizontal="right" vertical="center"/>
    </xf>
    <xf numFmtId="0" fontId="42" fillId="0" borderId="18" xfId="0" applyFont="1" applyFill="1" applyBorder="1" applyAlignment="1">
      <alignment horizontal="center" vertical="center" wrapText="1"/>
    </xf>
    <xf numFmtId="0" fontId="42" fillId="0" borderId="21" xfId="0" applyFont="1" applyFill="1" applyBorder="1" applyAlignment="1">
      <alignment horizontal="center" vertical="center" wrapText="1"/>
    </xf>
    <xf numFmtId="0" fontId="42" fillId="0" borderId="5" xfId="0" applyFont="1" applyFill="1" applyBorder="1" applyAlignment="1">
      <alignment horizontal="center" vertical="center" wrapText="1"/>
    </xf>
    <xf numFmtId="166" fontId="2" fillId="0" borderId="45" xfId="0" applyNumberFormat="1" applyFont="1" applyFill="1" applyBorder="1" applyAlignment="1">
      <alignment horizontal="right" vertical="center"/>
    </xf>
    <xf numFmtId="166" fontId="2" fillId="0" borderId="43" xfId="0" applyNumberFormat="1" applyFont="1" applyFill="1" applyBorder="1" applyAlignment="1">
      <alignment horizontal="right" vertical="center"/>
    </xf>
    <xf numFmtId="166" fontId="2" fillId="0" borderId="33" xfId="0" applyNumberFormat="1" applyFont="1" applyFill="1" applyBorder="1" applyAlignment="1">
      <alignment horizontal="right" vertical="center"/>
    </xf>
    <xf numFmtId="166" fontId="2" fillId="0" borderId="36" xfId="0" applyNumberFormat="1" applyFont="1" applyFill="1" applyBorder="1" applyAlignment="1">
      <alignment horizontal="right" vertical="center"/>
    </xf>
    <xf numFmtId="166" fontId="2" fillId="0" borderId="32" xfId="0" applyNumberFormat="1" applyFont="1" applyFill="1" applyBorder="1" applyAlignment="1">
      <alignment horizontal="right" vertical="center"/>
    </xf>
    <xf numFmtId="166" fontId="2" fillId="0" borderId="37" xfId="0" applyNumberFormat="1" applyFont="1" applyFill="1" applyBorder="1" applyAlignment="1">
      <alignment horizontal="right" vertical="center"/>
    </xf>
    <xf numFmtId="0" fontId="2" fillId="0" borderId="17" xfId="0" applyFont="1" applyFill="1" applyBorder="1" applyAlignment="1">
      <alignment vertical="center"/>
    </xf>
    <xf numFmtId="0" fontId="2" fillId="0" borderId="15" xfId="0" applyFont="1" applyFill="1" applyBorder="1" applyAlignment="1">
      <alignment vertical="center"/>
    </xf>
    <xf numFmtId="165" fontId="2" fillId="0" borderId="7" xfId="0" applyNumberFormat="1" applyFont="1" applyFill="1" applyBorder="1" applyAlignment="1">
      <alignment horizontal="right" vertical="center"/>
    </xf>
    <xf numFmtId="165" fontId="2" fillId="0" borderId="4" xfId="0" applyNumberFormat="1" applyFont="1" applyFill="1" applyBorder="1" applyAlignment="1">
      <alignment horizontal="right" vertical="center"/>
    </xf>
    <xf numFmtId="166" fontId="2" fillId="0" borderId="17" xfId="0" applyNumberFormat="1" applyFont="1" applyFill="1" applyBorder="1" applyAlignment="1">
      <alignment horizontal="right" vertical="center"/>
    </xf>
    <xf numFmtId="166" fontId="2" fillId="0" borderId="15" xfId="0" applyNumberFormat="1" applyFont="1" applyFill="1" applyBorder="1" applyAlignment="1">
      <alignment horizontal="right" vertical="center"/>
    </xf>
    <xf numFmtId="166" fontId="2" fillId="0" borderId="16" xfId="0" applyNumberFormat="1" applyFont="1" applyFill="1" applyBorder="1" applyAlignment="1">
      <alignment horizontal="right" vertical="center"/>
    </xf>
    <xf numFmtId="166" fontId="2" fillId="0" borderId="12" xfId="0" applyNumberFormat="1" applyFont="1" applyFill="1" applyBorder="1" applyAlignment="1">
      <alignment horizontal="right" vertical="center"/>
    </xf>
    <xf numFmtId="0" fontId="41" fillId="0" borderId="41" xfId="0" applyFont="1" applyFill="1" applyBorder="1" applyAlignment="1">
      <alignment horizontal="center" vertical="center" wrapText="1"/>
    </xf>
    <xf numFmtId="0" fontId="2" fillId="0" borderId="45" xfId="0" applyFont="1" applyFill="1" applyBorder="1" applyAlignment="1">
      <alignment vertical="center"/>
    </xf>
    <xf numFmtId="0" fontId="2" fillId="0" borderId="43" xfId="0" applyFont="1" applyFill="1" applyBorder="1" applyAlignment="1">
      <alignment vertical="center"/>
    </xf>
    <xf numFmtId="0" fontId="2" fillId="0" borderId="33" xfId="0" applyFont="1" applyFill="1" applyBorder="1" applyAlignment="1">
      <alignment vertical="center"/>
    </xf>
    <xf numFmtId="0" fontId="2" fillId="0" borderId="36" xfId="0" applyFont="1" applyFill="1" applyBorder="1" applyAlignment="1">
      <alignment vertical="center"/>
    </xf>
    <xf numFmtId="4" fontId="2" fillId="0" borderId="45" xfId="0" applyNumberFormat="1" applyFont="1" applyFill="1" applyBorder="1" applyAlignment="1">
      <alignment vertical="center"/>
    </xf>
    <xf numFmtId="4" fontId="2" fillId="0" borderId="43" xfId="0" applyNumberFormat="1" applyFont="1" applyFill="1" applyBorder="1" applyAlignment="1">
      <alignment vertical="center"/>
    </xf>
    <xf numFmtId="0" fontId="41" fillId="0" borderId="13"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 xfId="0" applyFont="1" applyFill="1" applyBorder="1" applyAlignment="1">
      <alignment horizontal="center" vertical="center"/>
    </xf>
    <xf numFmtId="0" fontId="41" fillId="0" borderId="5" xfId="0" applyFont="1" applyFill="1" applyBorder="1" applyAlignment="1">
      <alignment horizontal="center" vertical="center"/>
    </xf>
    <xf numFmtId="0" fontId="42" fillId="0" borderId="16" xfId="0" applyFont="1" applyFill="1" applyBorder="1" applyAlignment="1">
      <alignment horizontal="left" vertical="center" wrapText="1"/>
    </xf>
    <xf numFmtId="0" fontId="42" fillId="0" borderId="35" xfId="0" applyFont="1" applyFill="1" applyBorder="1" applyAlignment="1">
      <alignment horizontal="left" vertical="center" wrapText="1"/>
    </xf>
    <xf numFmtId="0" fontId="41" fillId="0" borderId="13" xfId="0" applyFont="1" applyFill="1" applyBorder="1" applyAlignment="1">
      <alignment horizontal="right" vertical="center"/>
    </xf>
    <xf numFmtId="0" fontId="41" fillId="0" borderId="14" xfId="0" applyFont="1" applyFill="1" applyBorder="1" applyAlignment="1">
      <alignment horizontal="right" vertical="center"/>
    </xf>
    <xf numFmtId="0" fontId="41" fillId="0" borderId="16" xfId="0" applyFont="1" applyFill="1" applyBorder="1" applyAlignment="1">
      <alignment horizontal="right" vertical="center"/>
    </xf>
    <xf numFmtId="0" fontId="41" fillId="0" borderId="12" xfId="0" applyFont="1" applyFill="1" applyBorder="1" applyAlignment="1">
      <alignment horizontal="right" vertical="center"/>
    </xf>
    <xf numFmtId="0" fontId="41" fillId="0" borderId="17" xfId="0" applyFont="1" applyFill="1" applyBorder="1" applyAlignment="1">
      <alignment horizontal="right" vertical="center"/>
    </xf>
    <xf numFmtId="0" fontId="41" fillId="0" borderId="15" xfId="0" applyFont="1" applyFill="1" applyBorder="1" applyAlignment="1">
      <alignment horizontal="right" vertical="center"/>
    </xf>
    <xf numFmtId="0" fontId="2" fillId="0" borderId="16"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41" fillId="0" borderId="16" xfId="0" applyFont="1" applyFill="1" applyBorder="1" applyAlignment="1">
      <alignment horizontal="center" vertical="center"/>
    </xf>
    <xf numFmtId="0" fontId="41" fillId="0" borderId="17" xfId="0" applyFont="1" applyFill="1" applyBorder="1" applyAlignment="1">
      <alignment horizontal="center" vertical="center"/>
    </xf>
    <xf numFmtId="0" fontId="2" fillId="0" borderId="17"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8"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41" fillId="0" borderId="33" xfId="0" applyFont="1" applyFill="1" applyBorder="1" applyAlignment="1">
      <alignment horizontal="center" vertical="center"/>
    </xf>
    <xf numFmtId="0" fontId="41" fillId="0" borderId="36" xfId="0" applyFont="1" applyFill="1" applyBorder="1" applyAlignment="1">
      <alignment horizontal="center" vertical="center"/>
    </xf>
    <xf numFmtId="0" fontId="41" fillId="0" borderId="12" xfId="0" applyFont="1" applyFill="1" applyBorder="1" applyAlignment="1">
      <alignment horizontal="center" vertical="center"/>
    </xf>
    <xf numFmtId="2" fontId="41" fillId="0" borderId="13" xfId="0" applyNumberFormat="1" applyFont="1" applyFill="1" applyBorder="1" applyAlignment="1">
      <alignment horizontal="center" vertical="center"/>
    </xf>
    <xf numFmtId="2" fontId="41" fillId="0" borderId="14" xfId="0" applyNumberFormat="1" applyFont="1" applyFill="1" applyBorder="1" applyAlignment="1">
      <alignment horizontal="center" vertical="center"/>
    </xf>
    <xf numFmtId="0" fontId="61" fillId="0" borderId="0" xfId="0" applyFont="1" applyFill="1" applyAlignment="1">
      <alignment horizontal="center" vertical="center" wrapText="1"/>
    </xf>
    <xf numFmtId="0" fontId="41" fillId="0" borderId="45" xfId="0" applyFont="1" applyFill="1" applyBorder="1" applyAlignment="1">
      <alignment horizontal="center" vertical="center"/>
    </xf>
    <xf numFmtId="0" fontId="41" fillId="0" borderId="43" xfId="0" applyFont="1" applyFill="1" applyBorder="1" applyAlignment="1">
      <alignment horizontal="center" vertical="center"/>
    </xf>
    <xf numFmtId="0" fontId="41" fillId="0" borderId="32" xfId="0" applyFont="1" applyFill="1" applyBorder="1" applyAlignment="1">
      <alignment horizontal="center" vertical="center"/>
    </xf>
    <xf numFmtId="0" fontId="41" fillId="0" borderId="37" xfId="0" applyFont="1" applyFill="1" applyBorder="1" applyAlignment="1">
      <alignment horizontal="center" vertical="center"/>
    </xf>
    <xf numFmtId="166" fontId="41" fillId="0" borderId="16" xfId="0" applyNumberFormat="1" applyFont="1" applyFill="1" applyBorder="1" applyAlignment="1">
      <alignment horizontal="right" vertical="center"/>
    </xf>
    <xf numFmtId="166" fontId="41" fillId="0" borderId="12" xfId="0" applyNumberFormat="1" applyFont="1" applyFill="1" applyBorder="1" applyAlignment="1">
      <alignment horizontal="right" vertical="center"/>
    </xf>
    <xf numFmtId="166" fontId="41" fillId="0" borderId="17" xfId="0" applyNumberFormat="1" applyFont="1" applyFill="1" applyBorder="1" applyAlignment="1">
      <alignment horizontal="right" vertical="center"/>
    </xf>
    <xf numFmtId="166" fontId="41" fillId="0" borderId="15" xfId="0" applyNumberFormat="1" applyFont="1" applyFill="1" applyBorder="1" applyAlignment="1">
      <alignment horizontal="right" vertical="center"/>
    </xf>
    <xf numFmtId="0" fontId="0" fillId="0" borderId="3" xfId="0" applyFill="1" applyBorder="1" applyAlignment="1"/>
    <xf numFmtId="0" fontId="0" fillId="0" borderId="18" xfId="0" applyFill="1" applyBorder="1" applyAlignment="1"/>
    <xf numFmtId="0" fontId="0" fillId="0" borderId="2" xfId="0" applyFill="1" applyBorder="1" applyAlignment="1"/>
    <xf numFmtId="0" fontId="0" fillId="0" borderId="5" xfId="0" applyFill="1" applyBorder="1" applyAlignment="1"/>
    <xf numFmtId="0" fontId="41" fillId="0" borderId="8" xfId="0" applyFont="1" applyFill="1" applyBorder="1" applyAlignment="1">
      <alignment horizontal="center" vertical="center" wrapText="1"/>
    </xf>
    <xf numFmtId="0" fontId="41" fillId="0" borderId="22" xfId="0" applyFont="1" applyFill="1" applyBorder="1" applyAlignment="1">
      <alignment horizontal="center" vertical="center" wrapText="1"/>
    </xf>
    <xf numFmtId="0" fontId="41" fillId="0" borderId="25" xfId="0" applyFont="1" applyFill="1" applyBorder="1" applyAlignment="1">
      <alignment horizontal="center" vertical="center" wrapText="1"/>
    </xf>
    <xf numFmtId="0" fontId="41" fillId="0" borderId="16" xfId="0" applyFont="1" applyFill="1" applyBorder="1" applyAlignment="1">
      <alignment horizontal="left" vertical="center" wrapText="1"/>
    </xf>
    <xf numFmtId="0" fontId="41" fillId="0" borderId="13" xfId="0" applyFont="1" applyFill="1" applyBorder="1" applyAlignment="1">
      <alignment horizontal="left" vertical="center" wrapText="1"/>
    </xf>
    <xf numFmtId="0" fontId="4" fillId="0" borderId="9" xfId="0" applyFont="1" applyFill="1" applyBorder="1" applyAlignment="1">
      <alignment horizontal="center" vertical="center" wrapText="1"/>
    </xf>
    <xf numFmtId="0" fontId="42" fillId="0" borderId="23" xfId="0" applyFont="1" applyFill="1" applyBorder="1" applyAlignment="1">
      <alignment horizontal="left" vertical="center" wrapText="1"/>
    </xf>
    <xf numFmtId="0" fontId="41" fillId="0" borderId="19" xfId="0" applyFont="1" applyFill="1" applyBorder="1" applyAlignment="1">
      <alignment horizontal="left" vertical="center" wrapText="1"/>
    </xf>
    <xf numFmtId="0" fontId="41" fillId="0" borderId="3" xfId="0" applyFont="1" applyFill="1" applyBorder="1" applyAlignment="1">
      <alignment horizontal="left" vertical="center" wrapText="1"/>
    </xf>
    <xf numFmtId="0" fontId="41" fillId="0" borderId="17" xfId="0" applyFont="1" applyFill="1" applyBorder="1" applyAlignment="1">
      <alignment horizontal="left" vertical="top" wrapText="1"/>
    </xf>
    <xf numFmtId="0" fontId="41" fillId="0" borderId="15" xfId="0" applyFont="1" applyFill="1" applyBorder="1" applyAlignment="1">
      <alignment horizontal="left" vertical="top" wrapText="1"/>
    </xf>
    <xf numFmtId="0" fontId="41" fillId="0" borderId="39" xfId="0" applyFont="1" applyFill="1" applyBorder="1" applyAlignment="1">
      <alignment horizontal="left" vertical="center" wrapText="1"/>
    </xf>
    <xf numFmtId="0" fontId="41" fillId="0" borderId="28"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24" xfId="0" applyFont="1" applyFill="1" applyBorder="1" applyAlignment="1">
      <alignment horizontal="center" vertical="center"/>
    </xf>
    <xf numFmtId="0" fontId="41" fillId="0" borderId="15" xfId="0" applyFont="1" applyFill="1" applyBorder="1" applyAlignment="1">
      <alignment horizontal="center" vertical="center"/>
    </xf>
    <xf numFmtId="0" fontId="42" fillId="0" borderId="29" xfId="0" applyFont="1" applyFill="1" applyBorder="1" applyAlignment="1">
      <alignment horizontal="right" vertical="center" wrapText="1"/>
    </xf>
    <xf numFmtId="0" fontId="42" fillId="0" borderId="21" xfId="0" applyFont="1" applyFill="1" applyBorder="1" applyAlignment="1">
      <alignment horizontal="right" vertical="center" wrapText="1"/>
    </xf>
    <xf numFmtId="0" fontId="42" fillId="0" borderId="5" xfId="0" applyFont="1" applyFill="1" applyBorder="1" applyAlignment="1">
      <alignment horizontal="right" vertical="center" wrapText="1"/>
    </xf>
    <xf numFmtId="0" fontId="43" fillId="0" borderId="20" xfId="0" applyFont="1" applyFill="1" applyBorder="1" applyAlignment="1">
      <alignment horizontal="center" vertical="center" wrapText="1"/>
    </xf>
    <xf numFmtId="0" fontId="41" fillId="0" borderId="12" xfId="0" applyFont="1" applyFill="1" applyBorder="1" applyAlignment="1">
      <alignment horizontal="left" vertical="center" wrapText="1"/>
    </xf>
    <xf numFmtId="0" fontId="42" fillId="0" borderId="27" xfId="0" applyFont="1" applyFill="1" applyBorder="1" applyAlignment="1">
      <alignment horizontal="left" vertical="center" wrapText="1"/>
    </xf>
    <xf numFmtId="0" fontId="41" fillId="0" borderId="7" xfId="0" applyFont="1" applyFill="1" applyBorder="1" applyAlignment="1">
      <alignment horizontal="right" vertical="center"/>
    </xf>
    <xf numFmtId="0" fontId="41" fillId="0" borderId="4" xfId="0" applyFont="1" applyFill="1" applyBorder="1" applyAlignment="1">
      <alignment horizontal="right" vertical="center"/>
    </xf>
    <xf numFmtId="0" fontId="62" fillId="0" borderId="0" xfId="0" applyFont="1" applyFill="1" applyAlignment="1">
      <alignment horizontal="left" wrapText="1"/>
    </xf>
    <xf numFmtId="0" fontId="4" fillId="0" borderId="1" xfId="0" applyFont="1" applyFill="1" applyBorder="1" applyAlignment="1">
      <alignment horizontal="left" vertical="center" wrapText="1"/>
    </xf>
    <xf numFmtId="0" fontId="41" fillId="0" borderId="7" xfId="0" applyFont="1" applyFill="1" applyBorder="1" applyAlignment="1">
      <alignment horizontal="center"/>
    </xf>
    <xf numFmtId="0" fontId="41" fillId="0" borderId="4" xfId="0" applyFont="1" applyFill="1" applyBorder="1" applyAlignment="1">
      <alignment horizontal="center"/>
    </xf>
    <xf numFmtId="0" fontId="50" fillId="0" borderId="19" xfId="0" applyFont="1" applyFill="1" applyBorder="1" applyAlignment="1">
      <alignment horizontal="center" vertical="center"/>
    </xf>
    <xf numFmtId="0" fontId="50" fillId="0" borderId="39" xfId="0" applyFont="1" applyFill="1" applyBorder="1" applyAlignment="1">
      <alignment horizontal="center" vertical="center"/>
    </xf>
    <xf numFmtId="0" fontId="50" fillId="0" borderId="3" xfId="0" applyFont="1" applyFill="1" applyBorder="1" applyAlignment="1">
      <alignment horizontal="center" vertical="center"/>
    </xf>
    <xf numFmtId="0" fontId="4" fillId="0" borderId="16" xfId="0" applyFont="1" applyFill="1" applyBorder="1" applyAlignment="1">
      <alignment horizontal="left" vertical="center" wrapText="1"/>
    </xf>
    <xf numFmtId="0" fontId="4" fillId="0" borderId="12" xfId="0" applyFont="1" applyFill="1" applyBorder="1" applyAlignment="1">
      <alignment horizontal="left" vertical="center" wrapText="1"/>
    </xf>
    <xf numFmtId="0" fontId="4" fillId="0" borderId="13" xfId="0" applyFont="1" applyFill="1" applyBorder="1" applyAlignment="1">
      <alignment horizontal="left" vertical="center" wrapText="1"/>
    </xf>
    <xf numFmtId="0" fontId="4" fillId="0" borderId="14" xfId="0" applyFont="1" applyFill="1" applyBorder="1" applyAlignment="1">
      <alignment horizontal="left" vertical="center" wrapText="1"/>
    </xf>
    <xf numFmtId="0" fontId="42" fillId="0" borderId="17" xfId="0" applyFont="1" applyFill="1" applyBorder="1" applyAlignment="1">
      <alignment horizontal="left" vertical="center"/>
    </xf>
    <xf numFmtId="0" fontId="42" fillId="0" borderId="15" xfId="0" applyFont="1" applyFill="1" applyBorder="1" applyAlignment="1">
      <alignment horizontal="left" vertical="center"/>
    </xf>
    <xf numFmtId="0" fontId="50" fillId="0" borderId="19" xfId="0" applyFont="1" applyFill="1" applyBorder="1" applyAlignment="1">
      <alignment horizontal="center" vertical="center" wrapText="1"/>
    </xf>
    <xf numFmtId="0" fontId="50" fillId="0" borderId="39" xfId="0" applyFont="1" applyFill="1" applyBorder="1" applyAlignment="1">
      <alignment horizontal="center" vertical="center" wrapText="1"/>
    </xf>
    <xf numFmtId="0" fontId="50" fillId="0" borderId="3" xfId="0" applyFont="1" applyFill="1" applyBorder="1" applyAlignment="1">
      <alignment horizontal="center" vertical="center" wrapText="1"/>
    </xf>
    <xf numFmtId="0" fontId="2" fillId="0" borderId="14" xfId="0" applyFont="1" applyFill="1" applyBorder="1" applyAlignment="1">
      <alignment horizontal="left" vertical="center" wrapText="1"/>
    </xf>
    <xf numFmtId="0" fontId="50" fillId="0" borderId="22" xfId="0" applyFont="1" applyFill="1" applyBorder="1" applyAlignment="1">
      <alignment horizontal="left" vertical="center" wrapText="1"/>
    </xf>
    <xf numFmtId="0" fontId="50" fillId="0" borderId="21" xfId="0" applyFont="1" applyFill="1" applyBorder="1" applyAlignment="1">
      <alignment horizontal="left" vertical="center" wrapText="1"/>
    </xf>
    <xf numFmtId="0" fontId="50" fillId="0" borderId="9" xfId="0" applyFont="1" applyFill="1" applyBorder="1" applyAlignment="1">
      <alignment horizontal="center" vertical="center"/>
    </xf>
    <xf numFmtId="0" fontId="50" fillId="0" borderId="10" xfId="0" applyFont="1" applyFill="1" applyBorder="1" applyAlignment="1">
      <alignment horizontal="center" vertical="center"/>
    </xf>
    <xf numFmtId="0" fontId="50" fillId="0" borderId="11" xfId="0" applyFont="1" applyFill="1" applyBorder="1" applyAlignment="1">
      <alignment horizontal="center" vertical="center"/>
    </xf>
    <xf numFmtId="0" fontId="50" fillId="0" borderId="2" xfId="0" applyFont="1" applyFill="1" applyBorder="1" applyAlignment="1">
      <alignment horizontal="left" vertical="center" wrapText="1"/>
    </xf>
    <xf numFmtId="0" fontId="50" fillId="0" borderId="5"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22" xfId="0" applyFont="1" applyFill="1" applyBorder="1" applyAlignment="1">
      <alignment horizontal="left" vertical="center" wrapText="1"/>
    </xf>
    <xf numFmtId="166" fontId="41" fillId="0" borderId="7" xfId="0" applyNumberFormat="1" applyFont="1" applyFill="1" applyBorder="1" applyAlignment="1">
      <alignment horizontal="right" vertical="center"/>
    </xf>
    <xf numFmtId="166" fontId="41" fillId="0" borderId="4" xfId="0" applyNumberFormat="1" applyFont="1" applyFill="1" applyBorder="1" applyAlignment="1">
      <alignment horizontal="right" vertical="center"/>
    </xf>
    <xf numFmtId="166" fontId="41" fillId="0" borderId="13" xfId="0" applyNumberFormat="1" applyFont="1" applyFill="1" applyBorder="1" applyAlignment="1">
      <alignment horizontal="right" vertical="center"/>
    </xf>
    <xf numFmtId="166" fontId="41" fillId="0" borderId="14" xfId="0" applyNumberFormat="1" applyFont="1" applyFill="1" applyBorder="1" applyAlignment="1">
      <alignment horizontal="right" vertical="center"/>
    </xf>
    <xf numFmtId="0" fontId="41" fillId="0" borderId="0" xfId="0" applyFont="1" applyFill="1" applyAlignment="1">
      <alignment horizontal="left" vertical="center" wrapText="1"/>
    </xf>
    <xf numFmtId="0" fontId="42" fillId="0" borderId="16" xfId="0" applyFont="1" applyFill="1" applyBorder="1" applyAlignment="1">
      <alignment vertical="center" wrapText="1"/>
    </xf>
    <xf numFmtId="0" fontId="42" fillId="0" borderId="12" xfId="0" applyFont="1" applyFill="1" applyBorder="1" applyAlignment="1">
      <alignment vertical="center" wrapText="1"/>
    </xf>
    <xf numFmtId="0" fontId="41" fillId="0" borderId="14" xfId="0" applyFont="1" applyFill="1" applyBorder="1" applyAlignment="1">
      <alignment horizontal="left" vertical="center" wrapText="1"/>
    </xf>
    <xf numFmtId="165" fontId="41" fillId="0" borderId="8" xfId="0" applyNumberFormat="1" applyFont="1" applyFill="1" applyBorder="1" applyAlignment="1">
      <alignment horizontal="right" vertical="center"/>
    </xf>
    <xf numFmtId="165" fontId="41" fillId="0" borderId="18" xfId="0" applyNumberFormat="1" applyFont="1" applyFill="1" applyBorder="1" applyAlignment="1">
      <alignment horizontal="right" vertical="center"/>
    </xf>
    <xf numFmtId="165" fontId="41" fillId="0" borderId="22" xfId="0" applyNumberFormat="1" applyFont="1" applyFill="1" applyBorder="1" applyAlignment="1">
      <alignment horizontal="right" vertical="center"/>
    </xf>
    <xf numFmtId="165" fontId="41" fillId="0" borderId="21" xfId="0" applyNumberFormat="1" applyFont="1" applyFill="1" applyBorder="1" applyAlignment="1">
      <alignment horizontal="right" vertical="center"/>
    </xf>
    <xf numFmtId="165" fontId="41" fillId="0" borderId="2" xfId="0" applyNumberFormat="1" applyFont="1" applyFill="1" applyBorder="1" applyAlignment="1">
      <alignment horizontal="right" vertical="center"/>
    </xf>
    <xf numFmtId="165" fontId="41" fillId="0" borderId="5" xfId="0" applyNumberFormat="1" applyFont="1" applyFill="1" applyBorder="1" applyAlignment="1">
      <alignment horizontal="right" vertical="center"/>
    </xf>
    <xf numFmtId="165" fontId="41" fillId="0" borderId="7" xfId="0" applyNumberFormat="1" applyFont="1" applyFill="1" applyBorder="1" applyAlignment="1">
      <alignment horizontal="right" vertical="center"/>
    </xf>
    <xf numFmtId="165" fontId="41" fillId="0" borderId="4" xfId="0" applyNumberFormat="1" applyFont="1" applyFill="1" applyBorder="1" applyAlignment="1">
      <alignment horizontal="right" vertical="center"/>
    </xf>
    <xf numFmtId="0" fontId="41" fillId="0" borderId="32" xfId="0" applyFont="1" applyFill="1" applyBorder="1" applyAlignment="1">
      <alignment horizontal="left" vertical="center"/>
    </xf>
    <xf numFmtId="0" fontId="41" fillId="0" borderId="37" xfId="0" applyFont="1" applyFill="1" applyBorder="1" applyAlignment="1">
      <alignment horizontal="left" vertical="center"/>
    </xf>
    <xf numFmtId="0" fontId="42" fillId="0" borderId="49" xfId="0" applyFont="1" applyFill="1" applyBorder="1" applyAlignment="1">
      <alignment horizontal="left" vertical="center" wrapText="1"/>
    </xf>
    <xf numFmtId="0" fontId="42" fillId="0" borderId="36" xfId="0" applyFont="1" applyFill="1" applyBorder="1" applyAlignment="1">
      <alignment horizontal="left" vertical="center" wrapText="1"/>
    </xf>
    <xf numFmtId="0" fontId="42" fillId="0" borderId="50" xfId="0" applyFont="1" applyFill="1" applyBorder="1" applyAlignment="1">
      <alignment horizontal="left" vertical="center" wrapText="1"/>
    </xf>
    <xf numFmtId="0" fontId="42" fillId="0" borderId="37" xfId="0" applyFont="1" applyFill="1" applyBorder="1" applyAlignment="1">
      <alignment horizontal="left" vertical="center" wrapText="1"/>
    </xf>
    <xf numFmtId="0" fontId="42" fillId="0" borderId="20" xfId="0" applyFont="1" applyFill="1" applyBorder="1" applyAlignment="1">
      <alignment vertical="center" wrapText="1"/>
    </xf>
    <xf numFmtId="4" fontId="41" fillId="0" borderId="33" xfId="0" applyNumberFormat="1" applyFont="1" applyFill="1" applyBorder="1" applyAlignment="1">
      <alignment horizontal="right" vertical="center" wrapText="1"/>
    </xf>
    <xf numFmtId="4" fontId="41" fillId="0" borderId="36" xfId="0" applyNumberFormat="1" applyFont="1" applyFill="1" applyBorder="1" applyAlignment="1">
      <alignment horizontal="right" vertical="center" wrapText="1"/>
    </xf>
    <xf numFmtId="4" fontId="41" fillId="0" borderId="45" xfId="0" applyNumberFormat="1" applyFont="1" applyFill="1" applyBorder="1" applyAlignment="1">
      <alignment horizontal="right" vertical="center" wrapText="1"/>
    </xf>
    <xf numFmtId="4" fontId="41" fillId="0" borderId="43" xfId="0" applyNumberFormat="1" applyFont="1" applyFill="1" applyBorder="1" applyAlignment="1">
      <alignment horizontal="right" vertical="center" wrapText="1"/>
    </xf>
    <xf numFmtId="4" fontId="41" fillId="0" borderId="32" xfId="0" applyNumberFormat="1" applyFont="1" applyFill="1" applyBorder="1" applyAlignment="1">
      <alignment horizontal="right" vertical="center" wrapText="1"/>
    </xf>
    <xf numFmtId="4" fontId="41" fillId="0" borderId="37" xfId="0" applyNumberFormat="1" applyFont="1" applyFill="1" applyBorder="1" applyAlignment="1">
      <alignment horizontal="right" vertical="center" wrapText="1"/>
    </xf>
    <xf numFmtId="2" fontId="41" fillId="0" borderId="13" xfId="0" applyNumberFormat="1" applyFont="1" applyFill="1" applyBorder="1" applyAlignment="1">
      <alignment horizontal="right" vertical="center"/>
    </xf>
    <xf numFmtId="2" fontId="41" fillId="0" borderId="14" xfId="0" applyNumberFormat="1" applyFont="1" applyFill="1" applyBorder="1" applyAlignment="1">
      <alignment horizontal="right" vertical="center"/>
    </xf>
    <xf numFmtId="0" fontId="59" fillId="0" borderId="0" xfId="0" applyFont="1" applyFill="1" applyAlignment="1">
      <alignment horizontal="left" wrapText="1"/>
    </xf>
    <xf numFmtId="3" fontId="41" fillId="0" borderId="45" xfId="0" applyNumberFormat="1" applyFont="1" applyFill="1" applyBorder="1" applyAlignment="1">
      <alignment horizontal="right" vertical="center" wrapText="1"/>
    </xf>
    <xf numFmtId="3" fontId="41" fillId="0" borderId="43" xfId="0" applyNumberFormat="1" applyFont="1" applyFill="1" applyBorder="1" applyAlignment="1">
      <alignment horizontal="right" vertical="center" wrapText="1"/>
    </xf>
    <xf numFmtId="3" fontId="41" fillId="0" borderId="33" xfId="0" applyNumberFormat="1" applyFont="1" applyFill="1" applyBorder="1" applyAlignment="1">
      <alignment horizontal="right" vertical="center"/>
    </xf>
    <xf numFmtId="3" fontId="41" fillId="0" borderId="36" xfId="0" applyNumberFormat="1" applyFont="1" applyFill="1" applyBorder="1" applyAlignment="1">
      <alignment horizontal="right" vertical="center"/>
    </xf>
    <xf numFmtId="165" fontId="41" fillId="0" borderId="16" xfId="0" applyNumberFormat="1" applyFont="1" applyFill="1" applyBorder="1" applyAlignment="1">
      <alignment horizontal="center" vertical="center"/>
    </xf>
    <xf numFmtId="165" fontId="41" fillId="0" borderId="28" xfId="0" applyNumberFormat="1" applyFont="1" applyFill="1" applyBorder="1" applyAlignment="1">
      <alignment horizontal="center" vertical="center"/>
    </xf>
    <xf numFmtId="165" fontId="41" fillId="0" borderId="12" xfId="0" applyNumberFormat="1" applyFont="1" applyFill="1" applyBorder="1" applyAlignment="1">
      <alignment horizontal="center" vertical="center"/>
    </xf>
    <xf numFmtId="165" fontId="42" fillId="0" borderId="8" xfId="0" applyNumberFormat="1" applyFont="1" applyFill="1" applyBorder="1" applyAlignment="1">
      <alignment horizontal="center" vertical="center" wrapText="1"/>
    </xf>
    <xf numFmtId="165" fontId="42" fillId="0" borderId="22" xfId="0" applyNumberFormat="1" applyFont="1" applyFill="1" applyBorder="1" applyAlignment="1">
      <alignment horizontal="center" vertical="center" wrapText="1"/>
    </xf>
    <xf numFmtId="165" fontId="42" fillId="0" borderId="34" xfId="0" applyNumberFormat="1" applyFont="1" applyFill="1" applyBorder="1" applyAlignment="1">
      <alignment horizontal="center" vertical="center" wrapText="1"/>
    </xf>
    <xf numFmtId="165" fontId="41" fillId="0" borderId="13" xfId="0" applyNumberFormat="1" applyFont="1" applyFill="1" applyBorder="1" applyAlignment="1">
      <alignment horizontal="center" vertical="center"/>
    </xf>
    <xf numFmtId="165" fontId="41" fillId="0" borderId="26" xfId="0" applyNumberFormat="1" applyFont="1" applyFill="1" applyBorder="1" applyAlignment="1">
      <alignment horizontal="center" vertical="center"/>
    </xf>
    <xf numFmtId="165" fontId="41" fillId="0" borderId="14" xfId="0" applyNumberFormat="1" applyFont="1" applyFill="1" applyBorder="1" applyAlignment="1">
      <alignment horizontal="center" vertical="center"/>
    </xf>
    <xf numFmtId="0" fontId="4" fillId="0" borderId="53" xfId="0" applyFont="1" applyFill="1" applyBorder="1" applyAlignment="1">
      <alignment vertical="center" wrapText="1"/>
    </xf>
    <xf numFmtId="0" fontId="4" fillId="0" borderId="22" xfId="0" applyFont="1" applyFill="1" applyBorder="1" applyAlignment="1">
      <alignment vertical="center" wrapText="1"/>
    </xf>
    <xf numFmtId="0" fontId="4" fillId="0" borderId="2" xfId="0" applyFont="1" applyFill="1" applyBorder="1" applyAlignment="1">
      <alignment vertical="center" wrapText="1"/>
    </xf>
    <xf numFmtId="165" fontId="41" fillId="0" borderId="17" xfId="0" applyNumberFormat="1" applyFont="1" applyFill="1" applyBorder="1" applyAlignment="1">
      <alignment horizontal="center" vertical="center"/>
    </xf>
    <xf numFmtId="165" fontId="41" fillId="0" borderId="24" xfId="0" applyNumberFormat="1" applyFont="1" applyFill="1" applyBorder="1" applyAlignment="1">
      <alignment horizontal="center" vertical="center"/>
    </xf>
    <xf numFmtId="165" fontId="41" fillId="0" borderId="15" xfId="0" applyNumberFormat="1" applyFont="1" applyFill="1" applyBorder="1" applyAlignment="1">
      <alignment horizontal="center" vertical="center"/>
    </xf>
    <xf numFmtId="165" fontId="41" fillId="0" borderId="18" xfId="0" applyNumberFormat="1" applyFont="1" applyFill="1" applyBorder="1" applyAlignment="1">
      <alignment vertical="center" wrapText="1"/>
    </xf>
    <xf numFmtId="165" fontId="41" fillId="0" borderId="21" xfId="0" applyNumberFormat="1" applyFont="1" applyFill="1" applyBorder="1" applyAlignment="1">
      <alignment vertical="center" wrapText="1"/>
    </xf>
    <xf numFmtId="165" fontId="41" fillId="0" borderId="52" xfId="0" applyNumberFormat="1" applyFont="1" applyFill="1" applyBorder="1" applyAlignment="1">
      <alignment vertical="center" wrapText="1"/>
    </xf>
    <xf numFmtId="0" fontId="2" fillId="0" borderId="51" xfId="0" applyFont="1" applyFill="1" applyBorder="1" applyAlignment="1">
      <alignment vertical="center" wrapText="1"/>
    </xf>
    <xf numFmtId="0" fontId="2" fillId="0" borderId="21" xfId="0" applyFont="1" applyFill="1" applyBorder="1" applyAlignment="1">
      <alignment vertical="center" wrapText="1"/>
    </xf>
    <xf numFmtId="0" fontId="2" fillId="0" borderId="5" xfId="0" applyFont="1" applyFill="1" applyBorder="1" applyAlignment="1">
      <alignment vertical="center" wrapText="1"/>
    </xf>
    <xf numFmtId="3" fontId="41" fillId="0" borderId="45" xfId="0" applyNumberFormat="1" applyFont="1" applyFill="1" applyBorder="1" applyAlignment="1">
      <alignment vertical="center" wrapText="1"/>
    </xf>
    <xf numFmtId="3" fontId="41" fillId="0" borderId="43" xfId="0" applyNumberFormat="1" applyFont="1" applyFill="1" applyBorder="1" applyAlignment="1">
      <alignment vertical="center" wrapText="1"/>
    </xf>
    <xf numFmtId="3" fontId="41" fillId="0" borderId="33" xfId="0" applyNumberFormat="1" applyFont="1" applyFill="1" applyBorder="1" applyAlignment="1">
      <alignment vertical="center"/>
    </xf>
    <xf numFmtId="3" fontId="41" fillId="0" borderId="36" xfId="0" applyNumberFormat="1" applyFont="1" applyFill="1" applyBorder="1" applyAlignment="1">
      <alignment vertical="center"/>
    </xf>
    <xf numFmtId="2" fontId="41" fillId="0" borderId="16" xfId="0" applyNumberFormat="1" applyFont="1" applyFill="1" applyBorder="1" applyAlignment="1">
      <alignment horizontal="right" vertical="center" wrapText="1"/>
    </xf>
    <xf numFmtId="2" fontId="41" fillId="0" borderId="12" xfId="0" applyNumberFormat="1" applyFont="1" applyFill="1" applyBorder="1" applyAlignment="1">
      <alignment horizontal="right" vertical="center" wrapText="1"/>
    </xf>
    <xf numFmtId="2" fontId="41" fillId="0" borderId="17" xfId="0" applyNumberFormat="1" applyFont="1" applyFill="1" applyBorder="1" applyAlignment="1">
      <alignment horizontal="right" vertical="center"/>
    </xf>
    <xf numFmtId="2" fontId="41" fillId="0" borderId="15" xfId="0" applyNumberFormat="1" applyFont="1" applyFill="1" applyBorder="1" applyAlignment="1">
      <alignment horizontal="right" vertical="center"/>
    </xf>
    <xf numFmtId="0" fontId="42" fillId="0" borderId="39" xfId="0" applyFont="1" applyFill="1" applyBorder="1" applyAlignment="1">
      <alignment horizontal="center" vertical="center" wrapText="1"/>
    </xf>
    <xf numFmtId="0" fontId="50" fillId="0" borderId="16" xfId="0" applyFont="1" applyFill="1" applyBorder="1" applyAlignment="1">
      <alignment horizontal="center" vertical="center"/>
    </xf>
    <xf numFmtId="0" fontId="50" fillId="0" borderId="13" xfId="0" applyFont="1" applyFill="1" applyBorder="1" applyAlignment="1">
      <alignment horizontal="center" vertical="center"/>
    </xf>
    <xf numFmtId="0" fontId="50" fillId="0" borderId="17" xfId="0" applyFont="1" applyFill="1" applyBorder="1" applyAlignment="1">
      <alignment horizontal="center" vertical="center"/>
    </xf>
    <xf numFmtId="0" fontId="50" fillId="0" borderId="12" xfId="0" applyFont="1" applyFill="1" applyBorder="1" applyAlignment="1">
      <alignment horizontal="center" vertical="center"/>
    </xf>
    <xf numFmtId="0" fontId="50" fillId="0" borderId="14" xfId="0" applyFont="1" applyFill="1" applyBorder="1" applyAlignment="1">
      <alignment horizontal="center" vertical="center"/>
    </xf>
    <xf numFmtId="0" fontId="50" fillId="0" borderId="15" xfId="0" applyFont="1" applyFill="1" applyBorder="1" applyAlignment="1">
      <alignment horizontal="center" vertical="center"/>
    </xf>
    <xf numFmtId="0" fontId="2" fillId="0" borderId="25" xfId="0" applyFont="1" applyFill="1" applyBorder="1" applyAlignment="1">
      <alignment horizontal="left" vertical="center" wrapText="1"/>
    </xf>
    <xf numFmtId="0" fontId="63" fillId="0" borderId="18" xfId="0" applyFont="1" applyFill="1" applyBorder="1" applyAlignment="1">
      <alignment horizontal="left" vertical="center" wrapText="1"/>
    </xf>
    <xf numFmtId="0" fontId="63" fillId="0" borderId="21" xfId="0" applyFont="1" applyFill="1" applyBorder="1" applyAlignment="1">
      <alignment horizontal="left" vertical="center" wrapText="1"/>
    </xf>
    <xf numFmtId="0" fontId="63" fillId="0" borderId="35" xfId="0" applyFont="1" applyFill="1" applyBorder="1" applyAlignment="1">
      <alignment horizontal="left" vertical="center" wrapText="1"/>
    </xf>
    <xf numFmtId="0" fontId="63" fillId="0" borderId="5" xfId="0" applyFont="1" applyFill="1" applyBorder="1" applyAlignment="1">
      <alignment horizontal="left" vertical="center" wrapText="1"/>
    </xf>
    <xf numFmtId="0" fontId="2" fillId="0" borderId="7"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4" xfId="0" applyFont="1" applyFill="1" applyBorder="1" applyAlignment="1">
      <alignment horizontal="center" vertical="center"/>
    </xf>
    <xf numFmtId="0" fontId="59" fillId="0" borderId="0" xfId="0" applyFont="1" applyFill="1" applyAlignment="1">
      <alignment horizontal="left" vertical="center" wrapText="1"/>
    </xf>
    <xf numFmtId="0" fontId="2" fillId="0" borderId="7"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2" fillId="0" borderId="13" xfId="0" applyFont="1" applyFill="1" applyBorder="1" applyAlignment="1">
      <alignment horizontal="left" vertical="center" wrapText="1"/>
    </xf>
    <xf numFmtId="0" fontId="4" fillId="0" borderId="10" xfId="0" applyFont="1" applyFill="1" applyBorder="1" applyAlignment="1">
      <alignment horizontal="center" vertical="center" wrapText="1"/>
    </xf>
    <xf numFmtId="0" fontId="41" fillId="0" borderId="4" xfId="0" applyFont="1" applyFill="1" applyBorder="1" applyAlignment="1">
      <alignment vertical="center" wrapText="1"/>
    </xf>
    <xf numFmtId="165" fontId="41" fillId="0" borderId="23" xfId="0" applyNumberFormat="1" applyFont="1" applyFill="1" applyBorder="1" applyAlignment="1">
      <alignment horizontal="right" vertical="center"/>
    </xf>
    <xf numFmtId="166" fontId="41" fillId="0" borderId="8" xfId="0" applyNumberFormat="1" applyFont="1" applyFill="1" applyBorder="1" applyAlignment="1">
      <alignment horizontal="right" vertical="center" wrapText="1"/>
    </xf>
    <xf numFmtId="166" fontId="41" fillId="0" borderId="18" xfId="0" applyNumberFormat="1" applyFont="1" applyFill="1" applyBorder="1" applyAlignment="1">
      <alignment horizontal="right" vertical="center" wrapText="1"/>
    </xf>
    <xf numFmtId="166" fontId="41" fillId="0" borderId="22" xfId="0" applyNumberFormat="1" applyFont="1" applyFill="1" applyBorder="1" applyAlignment="1">
      <alignment horizontal="right" vertical="center" wrapText="1"/>
    </xf>
    <xf numFmtId="166" fontId="41" fillId="0" borderId="21" xfId="0" applyNumberFormat="1" applyFont="1" applyFill="1" applyBorder="1" applyAlignment="1">
      <alignment horizontal="right" vertical="center" wrapText="1"/>
    </xf>
    <xf numFmtId="166" fontId="41" fillId="0" borderId="2" xfId="0" applyNumberFormat="1" applyFont="1" applyFill="1" applyBorder="1" applyAlignment="1">
      <alignment horizontal="right" vertical="center" wrapText="1"/>
    </xf>
    <xf numFmtId="166" fontId="41" fillId="0" borderId="5" xfId="0" applyNumberFormat="1" applyFont="1" applyFill="1" applyBorder="1" applyAlignment="1">
      <alignment horizontal="right" vertical="center" wrapText="1"/>
    </xf>
    <xf numFmtId="0" fontId="41" fillId="0" borderId="16" xfId="0" applyNumberFormat="1" applyFont="1" applyFill="1" applyBorder="1" applyAlignment="1">
      <alignment horizontal="right" vertical="center"/>
    </xf>
    <xf numFmtId="0" fontId="41" fillId="0" borderId="12" xfId="0" applyNumberFormat="1" applyFont="1" applyFill="1" applyBorder="1" applyAlignment="1">
      <alignment horizontal="right" vertical="center"/>
    </xf>
    <xf numFmtId="0" fontId="41" fillId="0" borderId="13" xfId="0" applyNumberFormat="1" applyFont="1" applyFill="1" applyBorder="1" applyAlignment="1">
      <alignment horizontal="right" vertical="center" wrapText="1"/>
    </xf>
    <xf numFmtId="0" fontId="41" fillId="0" borderId="14" xfId="0" applyNumberFormat="1" applyFont="1" applyFill="1" applyBorder="1" applyAlignment="1">
      <alignment horizontal="right" vertical="center" wrapText="1"/>
    </xf>
    <xf numFmtId="165" fontId="0" fillId="0" borderId="2" xfId="0" applyNumberFormat="1" applyFill="1" applyBorder="1" applyAlignment="1">
      <alignment vertical="center"/>
    </xf>
    <xf numFmtId="165" fontId="0" fillId="0" borderId="5" xfId="0" applyNumberFormat="1" applyFill="1" applyBorder="1" applyAlignment="1">
      <alignment vertical="center"/>
    </xf>
    <xf numFmtId="166" fontId="0" fillId="0" borderId="22" xfId="0" applyNumberFormat="1" applyFill="1" applyBorder="1" applyAlignment="1">
      <alignment horizontal="right" vertical="center"/>
    </xf>
    <xf numFmtId="166" fontId="0" fillId="0" borderId="21" xfId="0" applyNumberFormat="1" applyFill="1" applyBorder="1" applyAlignment="1">
      <alignment horizontal="right" vertical="center"/>
    </xf>
    <xf numFmtId="166" fontId="0" fillId="0" borderId="8" xfId="0" applyNumberFormat="1" applyFill="1" applyBorder="1" applyAlignment="1">
      <alignment horizontal="right" vertical="center"/>
    </xf>
    <xf numFmtId="166" fontId="0" fillId="0" borderId="18" xfId="0" applyNumberFormat="1" applyFill="1" applyBorder="1" applyAlignment="1">
      <alignment horizontal="right" vertical="center"/>
    </xf>
    <xf numFmtId="0" fontId="4" fillId="0" borderId="21" xfId="0" applyFont="1" applyFill="1" applyBorder="1" applyAlignment="1">
      <alignment horizontal="right" vertical="center" wrapText="1"/>
    </xf>
    <xf numFmtId="0" fontId="4" fillId="0" borderId="5" xfId="0" applyFont="1" applyFill="1" applyBorder="1" applyAlignment="1">
      <alignment horizontal="right" vertical="center" wrapText="1"/>
    </xf>
    <xf numFmtId="0" fontId="41" fillId="0" borderId="17" xfId="0" applyNumberFormat="1" applyFont="1" applyFill="1" applyBorder="1" applyAlignment="1">
      <alignment horizontal="right" vertical="center" wrapText="1"/>
    </xf>
    <xf numFmtId="0" fontId="41" fillId="0" borderId="15" xfId="0" applyNumberFormat="1" applyFont="1" applyFill="1" applyBorder="1" applyAlignment="1">
      <alignment horizontal="right" vertical="center" wrapText="1"/>
    </xf>
    <xf numFmtId="0" fontId="66" fillId="0" borderId="0" xfId="0" applyFont="1" applyFill="1" applyAlignment="1">
      <alignment vertical="center" wrapText="1"/>
    </xf>
    <xf numFmtId="0" fontId="65" fillId="0" borderId="0" xfId="0" applyFont="1" applyFill="1" applyAlignment="1">
      <alignment vertical="center"/>
    </xf>
    <xf numFmtId="0" fontId="64" fillId="0" borderId="0" xfId="0" applyFont="1" applyFill="1" applyAlignment="1">
      <alignment horizontal="left" vertical="center"/>
    </xf>
    <xf numFmtId="0" fontId="64" fillId="0" borderId="0" xfId="0" applyFont="1" applyFill="1" applyAlignment="1">
      <alignment vertical="center"/>
    </xf>
    <xf numFmtId="0" fontId="64" fillId="0" borderId="0" xfId="0" applyFont="1" applyFill="1" applyAlignment="1">
      <alignment horizontal="left" vertical="center" wrapText="1"/>
    </xf>
    <xf numFmtId="0" fontId="41" fillId="0" borderId="39" xfId="0" applyFont="1" applyFill="1" applyBorder="1" applyAlignment="1">
      <alignment vertical="center" wrapText="1"/>
    </xf>
    <xf numFmtId="0" fontId="41" fillId="0" borderId="15" xfId="0" applyFont="1" applyFill="1" applyBorder="1" applyAlignment="1">
      <alignment vertical="center" wrapText="1"/>
    </xf>
    <xf numFmtId="0" fontId="41" fillId="0" borderId="38" xfId="0" applyFont="1" applyFill="1" applyBorder="1" applyAlignment="1">
      <alignment horizontal="left" vertical="center" wrapText="1"/>
    </xf>
    <xf numFmtId="0" fontId="41" fillId="0" borderId="38" xfId="0" applyFont="1" applyFill="1" applyBorder="1" applyAlignment="1">
      <alignment vertical="center" wrapText="1"/>
    </xf>
    <xf numFmtId="0" fontId="41" fillId="0" borderId="38" xfId="0" applyFont="1" applyFill="1" applyBorder="1" applyAlignment="1">
      <alignment horizontal="center" vertical="center" wrapText="1"/>
    </xf>
    <xf numFmtId="0" fontId="41" fillId="0" borderId="2" xfId="0" applyFont="1" applyFill="1" applyBorder="1" applyAlignment="1">
      <alignment horizontal="center" vertical="center" wrapText="1"/>
    </xf>
    <xf numFmtId="0" fontId="32" fillId="0" borderId="0" xfId="36" applyAlignment="1" applyProtection="1">
      <alignment vertical="center"/>
    </xf>
    <xf numFmtId="0" fontId="0" fillId="0" borderId="0" xfId="0" applyAlignment="1">
      <alignment vertical="center"/>
    </xf>
    <xf numFmtId="0" fontId="32" fillId="0" borderId="0" xfId="36" applyAlignment="1" applyProtection="1">
      <alignment vertical="center" wrapText="1"/>
    </xf>
    <xf numFmtId="0" fontId="52" fillId="0" borderId="0" xfId="36" applyFont="1" applyFill="1" applyAlignment="1" applyProtection="1">
      <alignment vertical="center"/>
    </xf>
    <xf numFmtId="0" fontId="48" fillId="0" borderId="0" xfId="0" applyFont="1" applyFill="1" applyAlignment="1">
      <alignment horizontal="left" vertical="center" wrapText="1"/>
    </xf>
    <xf numFmtId="0" fontId="48" fillId="0" borderId="0" xfId="0" applyFont="1" applyFill="1" applyAlignment="1">
      <alignment vertical="center"/>
    </xf>
    <xf numFmtId="0" fontId="65" fillId="0" borderId="0" xfId="0" applyFont="1" applyFill="1" applyAlignment="1">
      <alignment horizontal="left" vertical="center"/>
    </xf>
    <xf numFmtId="1" fontId="65" fillId="0" borderId="0" xfId="0" applyNumberFormat="1" applyFont="1" applyFill="1" applyAlignment="1">
      <alignment vertical="center"/>
    </xf>
    <xf numFmtId="0" fontId="64" fillId="0" borderId="0" xfId="0" applyFont="1" applyFill="1" applyBorder="1" applyAlignment="1">
      <alignment vertical="center"/>
    </xf>
    <xf numFmtId="0" fontId="48" fillId="0" borderId="0" xfId="0" applyFont="1" applyFill="1" applyBorder="1" applyAlignment="1">
      <alignment vertical="center"/>
    </xf>
    <xf numFmtId="0" fontId="68" fillId="0" borderId="0" xfId="0" applyFont="1" applyAlignment="1">
      <alignment horizontal="left" indent="2"/>
    </xf>
    <xf numFmtId="0" fontId="67" fillId="0" borderId="0" xfId="0" applyFont="1" applyAlignment="1">
      <alignment horizontal="left" vertical="center" wrapText="1" indent="1"/>
    </xf>
  </cellXfs>
  <cellStyles count="4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2" xfId="29"/>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cellStyle name="Normal 2 2" xfId="41"/>
    <cellStyle name="Normal 3" xfId="42"/>
    <cellStyle name="Note" xfId="43" builtinId="10" customBuiltin="1"/>
    <cellStyle name="Output" xfId="44" builtinId="21" customBuiltin="1"/>
    <cellStyle name="Percent" xfId="45" builtinId="5"/>
    <cellStyle name="Title" xfId="46" builtinId="15" customBuiltin="1"/>
    <cellStyle name="Total" xfId="47" builtinId="25" customBuiltin="1"/>
    <cellStyle name="Warning Text" xfId="48" builtinId="11"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1:A21"/>
  <sheetViews>
    <sheetView showGridLines="0" tabSelected="1" workbookViewId="0">
      <selection activeCell="A23" sqref="A23"/>
    </sheetView>
  </sheetViews>
  <sheetFormatPr defaultRowHeight="15"/>
  <cols>
    <col min="1" max="1" width="154.28515625" style="909" customWidth="1"/>
  </cols>
  <sheetData>
    <row r="1" spans="1:1" ht="18.75">
      <c r="A1" s="1358" t="s">
        <v>1323</v>
      </c>
    </row>
    <row r="2" spans="1:1" ht="18.75">
      <c r="A2" s="1358" t="s">
        <v>1324</v>
      </c>
    </row>
    <row r="4" spans="1:1" ht="6" customHeight="1"/>
    <row r="5" spans="1:1" s="1348" customFormat="1" ht="14.25" customHeight="1">
      <c r="A5" s="1349" t="s">
        <v>866</v>
      </c>
    </row>
    <row r="6" spans="1:1" s="1348" customFormat="1" ht="20.25" customHeight="1">
      <c r="A6" s="1349" t="s">
        <v>867</v>
      </c>
    </row>
    <row r="7" spans="1:1" s="1348" customFormat="1" ht="20.25" customHeight="1">
      <c r="A7" s="1349" t="s">
        <v>868</v>
      </c>
    </row>
    <row r="8" spans="1:1" s="1348" customFormat="1" ht="20.25" customHeight="1">
      <c r="A8" s="1349" t="s">
        <v>869</v>
      </c>
    </row>
    <row r="9" spans="1:1" s="1348" customFormat="1" ht="20.25" customHeight="1">
      <c r="A9" s="1349" t="s">
        <v>870</v>
      </c>
    </row>
    <row r="10" spans="1:1" s="1348" customFormat="1" ht="20.25" customHeight="1">
      <c r="A10" s="1349" t="s">
        <v>871</v>
      </c>
    </row>
    <row r="11" spans="1:1" s="1348" customFormat="1" ht="20.25" customHeight="1">
      <c r="A11" s="1349" t="s">
        <v>872</v>
      </c>
    </row>
    <row r="12" spans="1:1" s="1348" customFormat="1" ht="20.25" customHeight="1">
      <c r="A12" s="1349" t="s">
        <v>873</v>
      </c>
    </row>
    <row r="13" spans="1:1" s="1348" customFormat="1" ht="20.25" customHeight="1">
      <c r="A13" s="1349" t="s">
        <v>874</v>
      </c>
    </row>
    <row r="14" spans="1:1" s="1348" customFormat="1" ht="20.25" customHeight="1">
      <c r="A14" s="1349" t="s">
        <v>875</v>
      </c>
    </row>
    <row r="15" spans="1:1" s="1348" customFormat="1" ht="20.25" customHeight="1">
      <c r="A15" s="1349" t="s">
        <v>876</v>
      </c>
    </row>
    <row r="16" spans="1:1" s="1348" customFormat="1" ht="20.25" customHeight="1">
      <c r="A16" s="1349" t="s">
        <v>877</v>
      </c>
    </row>
    <row r="17" spans="1:1" s="1348" customFormat="1" ht="20.25" customHeight="1">
      <c r="A17" s="1349" t="s">
        <v>878</v>
      </c>
    </row>
    <row r="18" spans="1:1" s="1348" customFormat="1" ht="18.75" customHeight="1">
      <c r="A18" s="1349" t="s">
        <v>879</v>
      </c>
    </row>
    <row r="19" spans="1:1" s="1348" customFormat="1" ht="18" customHeight="1">
      <c r="A19" s="1347" t="s">
        <v>880</v>
      </c>
    </row>
    <row r="20" spans="1:1" s="1348" customFormat="1" ht="19.5" customHeight="1">
      <c r="A20" s="1347" t="s">
        <v>881</v>
      </c>
    </row>
    <row r="21" spans="1:1" s="1348" customFormat="1" ht="20.25" customHeight="1">
      <c r="A21" s="1349" t="s">
        <v>882</v>
      </c>
    </row>
  </sheetData>
  <hyperlinks>
    <hyperlink ref="A6" location="'ODS 2'!A1" display="ODS 2 Erradicar a fome, alcançar a segurança alimentar, melhorar a nutrição e promover a agricultura sustentável"/>
    <hyperlink ref="A7" location="'ODS 3'!A1" display="ODS 3 Garantir o acesso à saúde de qualidade e promover o bem-estar para todos, em todas as idades"/>
    <hyperlink ref="A8" location="'ODS 4'!A1" display="ODS 4 Garantir o acesso à educação inclusiva, de qualidade e equitativa, e promover oportunidades de aprendizagem ao longo da vida para todos"/>
    <hyperlink ref="A9" location="'ODS 5'!A1" display="ODS 5 Alcançar a igualdade de género e empoderar todas as mulheres e raparigas"/>
    <hyperlink ref="A10" location="'ODS 6'!A1" display="ODS 6 Garantir a disponibilidade e a gestão sustentável da água potável e do saneamento para todos"/>
    <hyperlink ref="A11" location="'ODS 7'!A1" display="ODS 7 Garantir o acesso a fontes de energia fiáveis, sustentáveis e modernas para todos"/>
    <hyperlink ref="A12" location="'ODS 8'!A1" display="ODS 8 Promover o crescimento económico inclusivo e sustentável, o emprego pleno e produtivo e o trabalho digno para todos"/>
    <hyperlink ref="A13" location="'ODS 9'!A1" display="ODS 9 Construir infraestruturas resilientes, promover a industrialização inclusiva e sustentável e fomentar a inovação"/>
    <hyperlink ref="A14" location="'ODS 10'!A1" display="ODS 10 Reduzir as desigualdades no interior dos países e entre países"/>
    <hyperlink ref="A15" location="'ODS 11'!A1" display="ODS 11 Tornar as cidades e comunidades inclusivas, seguras, resilientes e sustentáveis"/>
    <hyperlink ref="A16" location="'ODS 12'!A1" display="ODS 12 Garantir padrões de consumo e de produção sustentáveis"/>
    <hyperlink ref="A17" location="'ODS 13'!A1" display="ODS 13 Adotar medidas urgentes para combater as alterações climáticas e os seus impactos"/>
    <hyperlink ref="A18" location="'ODS 14'!A1" display="ODS 14 Conservar e usar de forma sustentável os oceanos, mares e os recursos marinhos para o desenvolvimento sustentável"/>
    <hyperlink ref="A19" location="'ODS 15'!A1" display="ODS 15 Proteger, restaurar e promover o uso sustentável dos ecossistemas terrestres, gerir de forma sustentável as florestas, combater a desertificação, travar e reverter a degradação dos solos e travar a perda de biodiversidade"/>
    <hyperlink ref="A20" location="'ODS 16'!A1" display="ODS 16 Promover sociedades pacíficas e inclusivas para o desenvolvimento sustentável, proporcionar o acesso à justiça para todos e construir instituições eficazes, responsáveis e inclusivas a todos os níveis"/>
    <hyperlink ref="A21" location="'ODS 17'!A1" display="ODS 17 Reforçar os meios de implementação e revitalizar a Parceria Global para o Desenvolvimento Sustentável"/>
    <hyperlink ref="A5" location="'ODS 1'!A1" display="ODS 1 Erradicar a pobreza em todas as suas formas, em todos os lugares_x000a__x000a_"/>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Z58"/>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6" customWidth="1"/>
    <col min="2" max="2" width="33.5703125" style="6" customWidth="1"/>
    <col min="3" max="3" width="11.28515625" style="6" customWidth="1"/>
    <col min="4" max="4" width="9.28515625" style="6" customWidth="1"/>
    <col min="5" max="5" width="10.5703125" style="6" customWidth="1"/>
    <col min="6" max="6" width="12" style="6" customWidth="1"/>
    <col min="7" max="7" width="10.28515625" style="6" customWidth="1"/>
    <col min="8" max="14" width="12.5703125" style="6" customWidth="1"/>
    <col min="15" max="15" width="12" style="6" bestFit="1" customWidth="1"/>
    <col min="16" max="16" width="3.140625" style="6" customWidth="1"/>
    <col min="17" max="17" width="8.140625" style="6" customWidth="1"/>
    <col min="18" max="18" width="3.42578125" style="6" customWidth="1"/>
    <col min="19" max="19" width="11.28515625" style="6" customWidth="1"/>
    <col min="20" max="20" width="33.5703125" style="6" customWidth="1"/>
    <col min="21" max="21" width="43.5703125" style="6" customWidth="1"/>
    <col min="22" max="22" width="43.5703125" style="7" hidden="1" customWidth="1"/>
    <col min="23" max="25" width="8.5703125" style="6"/>
    <col min="26" max="26" width="20.28515625" style="6" customWidth="1"/>
    <col min="27" max="16384" width="8.5703125" style="6"/>
  </cols>
  <sheetData>
    <row r="1" spans="1:24" s="1337" customFormat="1" ht="20.25" customHeight="1">
      <c r="A1" s="1338" t="s">
        <v>873</v>
      </c>
      <c r="B1" s="1339"/>
      <c r="C1" s="1339"/>
      <c r="D1" s="1339"/>
      <c r="E1" s="1339"/>
      <c r="F1" s="1338"/>
    </row>
    <row r="2" spans="1:24" s="254" customFormat="1" ht="19.5" customHeight="1">
      <c r="A2" s="255" t="s">
        <v>314</v>
      </c>
      <c r="B2" s="255"/>
      <c r="C2" s="255"/>
      <c r="D2" s="255"/>
      <c r="E2" s="255"/>
      <c r="F2" s="255"/>
      <c r="H2" s="256"/>
      <c r="I2" s="256"/>
      <c r="J2" s="256"/>
      <c r="K2" s="256"/>
      <c r="L2" s="256"/>
      <c r="M2" s="256"/>
      <c r="O2" s="256"/>
      <c r="P2" s="256"/>
      <c r="Q2" s="256"/>
      <c r="R2" s="256"/>
    </row>
    <row r="3" spans="1:24" ht="13.5" thickBot="1"/>
    <row r="4" spans="1:24" ht="27" customHeight="1" thickBot="1">
      <c r="A4" s="1099" t="s">
        <v>2</v>
      </c>
      <c r="B4" s="1101" t="s">
        <v>10</v>
      </c>
      <c r="C4" s="1102"/>
      <c r="D4" s="919" t="s">
        <v>8</v>
      </c>
      <c r="E4" s="919" t="s">
        <v>1089</v>
      </c>
      <c r="F4" s="919" t="s">
        <v>4</v>
      </c>
      <c r="G4" s="919" t="s">
        <v>5</v>
      </c>
      <c r="H4" s="953" t="s">
        <v>1132</v>
      </c>
      <c r="I4" s="954"/>
      <c r="J4" s="954"/>
      <c r="K4" s="954"/>
      <c r="L4" s="954"/>
      <c r="M4" s="954"/>
      <c r="N4" s="954"/>
      <c r="O4" s="954"/>
      <c r="P4" s="954"/>
      <c r="Q4" s="954"/>
      <c r="R4" s="955"/>
      <c r="S4" s="951" t="s">
        <v>9</v>
      </c>
      <c r="T4" s="962"/>
      <c r="U4" s="964" t="s">
        <v>1</v>
      </c>
      <c r="V4" s="964" t="s">
        <v>3</v>
      </c>
    </row>
    <row r="5" spans="1:24" ht="25.5" customHeight="1" thickBot="1">
      <c r="A5" s="1100"/>
      <c r="B5" s="1103"/>
      <c r="C5" s="1104"/>
      <c r="D5" s="920"/>
      <c r="E5" s="920"/>
      <c r="F5" s="920"/>
      <c r="G5" s="920"/>
      <c r="H5" s="400">
        <v>2010</v>
      </c>
      <c r="I5" s="400">
        <v>2011</v>
      </c>
      <c r="J5" s="400">
        <v>2012</v>
      </c>
      <c r="K5" s="10">
        <v>2013</v>
      </c>
      <c r="L5" s="10">
        <v>2014</v>
      </c>
      <c r="M5" s="400">
        <v>2015</v>
      </c>
      <c r="N5" s="410">
        <v>2016</v>
      </c>
      <c r="O5" s="953">
        <v>2017</v>
      </c>
      <c r="P5" s="955"/>
      <c r="Q5" s="953">
        <v>2018</v>
      </c>
      <c r="R5" s="955"/>
      <c r="S5" s="952"/>
      <c r="T5" s="963"/>
      <c r="U5" s="965"/>
      <c r="V5" s="965"/>
    </row>
    <row r="6" spans="1:24" ht="76.349999999999994" customHeight="1" thickBot="1">
      <c r="A6" s="78" t="s">
        <v>301</v>
      </c>
      <c r="B6" s="289"/>
      <c r="C6" s="25"/>
      <c r="D6" s="737" t="s">
        <v>617</v>
      </c>
      <c r="E6" s="28" t="s">
        <v>1032</v>
      </c>
      <c r="F6" s="1" t="s">
        <v>908</v>
      </c>
      <c r="G6" s="28" t="s">
        <v>7</v>
      </c>
      <c r="H6" s="339">
        <v>1.9</v>
      </c>
      <c r="I6" s="339">
        <v>-1.7</v>
      </c>
      <c r="J6" s="339">
        <v>-3.6</v>
      </c>
      <c r="K6" s="339">
        <v>-0.6</v>
      </c>
      <c r="L6" s="307">
        <v>1.4</v>
      </c>
      <c r="M6" s="568">
        <v>2.2000000000000002</v>
      </c>
      <c r="N6" s="307">
        <v>2.2000000000000002</v>
      </c>
      <c r="O6" s="307">
        <v>3</v>
      </c>
      <c r="P6" s="295"/>
      <c r="Q6" s="569">
        <v>2.4</v>
      </c>
      <c r="R6" s="570" t="s">
        <v>622</v>
      </c>
      <c r="S6" s="289"/>
      <c r="T6" s="34"/>
      <c r="U6" s="82" t="s">
        <v>300</v>
      </c>
      <c r="V6" s="82" t="s">
        <v>273</v>
      </c>
    </row>
    <row r="7" spans="1:24" ht="64.5" thickBot="1">
      <c r="A7" s="78" t="s">
        <v>807</v>
      </c>
      <c r="B7" s="1073" t="s">
        <v>925</v>
      </c>
      <c r="C7" s="1074"/>
      <c r="D7" s="737" t="s">
        <v>617</v>
      </c>
      <c r="E7" s="28" t="s">
        <v>1032</v>
      </c>
      <c r="F7" s="1" t="s">
        <v>908</v>
      </c>
      <c r="G7" s="28" t="s">
        <v>7</v>
      </c>
      <c r="H7" s="339">
        <v>3.1</v>
      </c>
      <c r="I7" s="339">
        <v>0.7</v>
      </c>
      <c r="J7" s="339">
        <v>1.4</v>
      </c>
      <c r="K7" s="339">
        <v>1.4</v>
      </c>
      <c r="L7" s="307">
        <v>-0.7</v>
      </c>
      <c r="M7" s="307">
        <v>-0.1</v>
      </c>
      <c r="N7" s="307">
        <v>-0.2</v>
      </c>
      <c r="O7" s="307">
        <v>-1</v>
      </c>
      <c r="P7" s="295"/>
      <c r="Q7" s="571">
        <v>0.1</v>
      </c>
      <c r="R7" s="570" t="s">
        <v>622</v>
      </c>
      <c r="S7" s="1002" t="s">
        <v>926</v>
      </c>
      <c r="T7" s="1003"/>
      <c r="U7" s="82" t="s">
        <v>299</v>
      </c>
      <c r="V7" s="82" t="s">
        <v>274</v>
      </c>
    </row>
    <row r="8" spans="1:24" ht="99.6" customHeight="1" thickBot="1">
      <c r="A8" s="78" t="s">
        <v>302</v>
      </c>
      <c r="B8" s="885"/>
      <c r="C8" s="886"/>
      <c r="D8" s="12"/>
      <c r="E8" s="12"/>
      <c r="F8" s="78"/>
      <c r="G8" s="12"/>
      <c r="H8" s="41"/>
      <c r="I8" s="41"/>
      <c r="J8" s="41"/>
      <c r="K8" s="41"/>
      <c r="L8" s="308"/>
      <c r="M8" s="308"/>
      <c r="N8" s="289"/>
      <c r="O8" s="308"/>
      <c r="P8" s="309"/>
      <c r="Q8" s="168"/>
      <c r="R8" s="168"/>
      <c r="S8" s="289"/>
      <c r="T8" s="35"/>
      <c r="U8" s="82" t="s">
        <v>298</v>
      </c>
      <c r="V8" s="82" t="s">
        <v>275</v>
      </c>
      <c r="X8" s="231"/>
    </row>
    <row r="9" spans="1:24" s="13" customFormat="1" ht="12.75" customHeight="1">
      <c r="A9" s="910" t="s">
        <v>798</v>
      </c>
      <c r="B9" s="293"/>
      <c r="C9" s="294"/>
      <c r="D9" s="1205"/>
      <c r="E9" s="1205"/>
      <c r="F9" s="1214"/>
      <c r="G9" s="439"/>
      <c r="H9" s="265"/>
      <c r="I9" s="266"/>
      <c r="J9" s="266"/>
      <c r="K9" s="266"/>
      <c r="L9" s="266"/>
      <c r="M9" s="266"/>
      <c r="N9" s="280"/>
      <c r="O9" s="266"/>
      <c r="P9" s="269"/>
      <c r="Q9" s="281"/>
      <c r="R9" s="281"/>
      <c r="S9" s="1011"/>
      <c r="T9" s="1012"/>
      <c r="U9" s="940" t="s">
        <v>297</v>
      </c>
      <c r="V9" s="940" t="s">
        <v>276</v>
      </c>
      <c r="X9" s="188"/>
    </row>
    <row r="10" spans="1:24" s="13" customFormat="1">
      <c r="A10" s="911"/>
      <c r="B10" s="1218"/>
      <c r="C10" s="1219"/>
      <c r="D10" s="1206"/>
      <c r="E10" s="1206"/>
      <c r="F10" s="1215"/>
      <c r="G10" s="440"/>
      <c r="H10" s="270"/>
      <c r="I10" s="271"/>
      <c r="J10" s="271"/>
      <c r="K10" s="271"/>
      <c r="L10" s="282"/>
      <c r="M10" s="282"/>
      <c r="N10" s="283"/>
      <c r="O10" s="282"/>
      <c r="P10" s="272"/>
      <c r="Q10" s="284"/>
      <c r="R10" s="284"/>
      <c r="S10" s="1227"/>
      <c r="T10" s="1040"/>
      <c r="U10" s="941"/>
      <c r="V10" s="941"/>
      <c r="X10" s="84"/>
    </row>
    <row r="11" spans="1:24" s="13" customFormat="1" ht="13.5" thickBot="1">
      <c r="A11" s="912"/>
      <c r="B11" s="1223"/>
      <c r="C11" s="1224"/>
      <c r="D11" s="1207"/>
      <c r="E11" s="1207"/>
      <c r="F11" s="1216"/>
      <c r="G11" s="441"/>
      <c r="H11" s="273"/>
      <c r="I11" s="274"/>
      <c r="J11" s="274"/>
      <c r="K11" s="274"/>
      <c r="L11" s="274"/>
      <c r="M11" s="274"/>
      <c r="N11" s="99"/>
      <c r="O11" s="274"/>
      <c r="P11" s="277"/>
      <c r="Q11" s="285"/>
      <c r="R11" s="285"/>
      <c r="S11" s="1023"/>
      <c r="T11" s="1024"/>
      <c r="U11" s="942"/>
      <c r="V11" s="941"/>
      <c r="X11" s="84"/>
    </row>
    <row r="12" spans="1:24" s="13" customFormat="1" ht="26.1" customHeight="1">
      <c r="A12" s="910" t="s">
        <v>799</v>
      </c>
      <c r="B12" s="902" t="s">
        <v>618</v>
      </c>
      <c r="C12" s="903"/>
      <c r="D12" s="1042" t="s">
        <v>617</v>
      </c>
      <c r="E12" s="1042" t="s">
        <v>1032</v>
      </c>
      <c r="F12" s="1083" t="s">
        <v>883</v>
      </c>
      <c r="G12" s="415" t="s">
        <v>706</v>
      </c>
      <c r="H12" s="572">
        <v>196395309.44</v>
      </c>
      <c r="I12" s="572">
        <v>182217851.03</v>
      </c>
      <c r="J12" s="572">
        <v>167264666.66</v>
      </c>
      <c r="K12" s="572">
        <v>145900309.91</v>
      </c>
      <c r="L12" s="572">
        <v>154360529.84999999</v>
      </c>
      <c r="M12" s="573">
        <v>155844142.41999999</v>
      </c>
      <c r="N12" s="572">
        <v>154206352.77000001</v>
      </c>
      <c r="O12" s="572">
        <v>163737895.43000001</v>
      </c>
      <c r="P12" s="574" t="s">
        <v>622</v>
      </c>
      <c r="Q12" s="169"/>
      <c r="R12" s="169"/>
      <c r="S12" s="1208" t="s">
        <v>619</v>
      </c>
      <c r="T12" s="1209"/>
      <c r="U12" s="940" t="s">
        <v>616</v>
      </c>
      <c r="V12" s="941"/>
      <c r="X12" s="84"/>
    </row>
    <row r="13" spans="1:24" s="13" customFormat="1" ht="69.599999999999994" customHeight="1">
      <c r="A13" s="993"/>
      <c r="B13" s="971" t="s">
        <v>667</v>
      </c>
      <c r="C13" s="1217"/>
      <c r="D13" s="985"/>
      <c r="E13" s="985"/>
      <c r="F13" s="981"/>
      <c r="G13" s="418" t="s">
        <v>707</v>
      </c>
      <c r="H13" s="448">
        <v>18.57</v>
      </c>
      <c r="I13" s="448">
        <v>17.239999999999998</v>
      </c>
      <c r="J13" s="448">
        <v>15.87</v>
      </c>
      <c r="K13" s="448">
        <v>13.91</v>
      </c>
      <c r="L13" s="511">
        <v>14.8</v>
      </c>
      <c r="M13" s="449">
        <v>15.02</v>
      </c>
      <c r="N13" s="511">
        <v>14.91</v>
      </c>
      <c r="O13" s="511">
        <v>15.88</v>
      </c>
      <c r="P13" s="497" t="s">
        <v>622</v>
      </c>
      <c r="Q13" s="555"/>
      <c r="R13" s="555"/>
      <c r="S13" s="1210" t="s">
        <v>620</v>
      </c>
      <c r="T13" s="1211"/>
      <c r="U13" s="941"/>
      <c r="V13" s="941"/>
    </row>
    <row r="14" spans="1:24" s="13" customFormat="1" ht="77.099999999999994" customHeight="1" thickBot="1">
      <c r="A14" s="994"/>
      <c r="B14" s="1105" t="s">
        <v>643</v>
      </c>
      <c r="C14" s="1106"/>
      <c r="D14" s="986"/>
      <c r="E14" s="986"/>
      <c r="F14" s="1085"/>
      <c r="G14" s="419" t="s">
        <v>708</v>
      </c>
      <c r="H14" s="575">
        <v>1094.46</v>
      </c>
      <c r="I14" s="575">
        <v>1034.3499999999999</v>
      </c>
      <c r="J14" s="575">
        <v>989.32</v>
      </c>
      <c r="K14" s="575">
        <v>872.82</v>
      </c>
      <c r="L14" s="575">
        <v>915.26</v>
      </c>
      <c r="M14" s="576">
        <v>907.52</v>
      </c>
      <c r="N14" s="577">
        <v>881.02</v>
      </c>
      <c r="O14" s="575">
        <v>910.04</v>
      </c>
      <c r="P14" s="578" t="s">
        <v>622</v>
      </c>
      <c r="Q14" s="556"/>
      <c r="R14" s="556"/>
      <c r="S14" s="1212" t="s">
        <v>621</v>
      </c>
      <c r="T14" s="1213"/>
      <c r="U14" s="942"/>
      <c r="V14" s="942"/>
    </row>
    <row r="15" spans="1:24" s="13" customFormat="1" ht="22.5" customHeight="1">
      <c r="A15" s="910" t="s">
        <v>303</v>
      </c>
      <c r="B15" s="913" t="s">
        <v>1307</v>
      </c>
      <c r="C15" s="893" t="s">
        <v>668</v>
      </c>
      <c r="D15" s="916" t="s">
        <v>617</v>
      </c>
      <c r="E15" s="1042" t="s">
        <v>1032</v>
      </c>
      <c r="F15" s="921" t="s">
        <v>1199</v>
      </c>
      <c r="G15" s="916" t="s">
        <v>696</v>
      </c>
      <c r="H15" s="485">
        <v>7.72</v>
      </c>
      <c r="I15" s="485"/>
      <c r="J15" s="485"/>
      <c r="K15" s="485"/>
      <c r="L15" s="579">
        <v>7.45</v>
      </c>
      <c r="M15" s="580"/>
      <c r="N15" s="90"/>
      <c r="O15" s="579"/>
      <c r="P15" s="488"/>
      <c r="Q15" s="170"/>
      <c r="R15" s="170"/>
      <c r="S15" s="60" t="s">
        <v>668</v>
      </c>
      <c r="T15" s="1012" t="s">
        <v>1308</v>
      </c>
      <c r="U15" s="940" t="s">
        <v>295</v>
      </c>
      <c r="V15" s="940" t="s">
        <v>277</v>
      </c>
    </row>
    <row r="16" spans="1:24" s="13" customFormat="1" ht="22.5" customHeight="1">
      <c r="A16" s="911"/>
      <c r="B16" s="914"/>
      <c r="C16" s="894" t="s">
        <v>669</v>
      </c>
      <c r="D16" s="917"/>
      <c r="E16" s="985"/>
      <c r="F16" s="922"/>
      <c r="G16" s="917"/>
      <c r="H16" s="474">
        <v>8.24</v>
      </c>
      <c r="I16" s="474"/>
      <c r="J16" s="474"/>
      <c r="K16" s="474"/>
      <c r="L16" s="581">
        <v>8.08</v>
      </c>
      <c r="M16" s="475"/>
      <c r="N16" s="54"/>
      <c r="O16" s="581"/>
      <c r="P16" s="477"/>
      <c r="Q16" s="166"/>
      <c r="R16" s="166"/>
      <c r="S16" s="61" t="s">
        <v>670</v>
      </c>
      <c r="T16" s="1040"/>
      <c r="U16" s="941"/>
      <c r="V16" s="941"/>
    </row>
    <row r="17" spans="1:24" s="13" customFormat="1" ht="22.5" customHeight="1" thickBot="1">
      <c r="A17" s="912"/>
      <c r="B17" s="915"/>
      <c r="C17" s="895" t="s">
        <v>671</v>
      </c>
      <c r="D17" s="918"/>
      <c r="E17" s="986"/>
      <c r="F17" s="923"/>
      <c r="G17" s="918"/>
      <c r="H17" s="480">
        <v>7.18</v>
      </c>
      <c r="I17" s="480"/>
      <c r="J17" s="480"/>
      <c r="K17" s="480"/>
      <c r="L17" s="582">
        <v>6.88</v>
      </c>
      <c r="M17" s="481"/>
      <c r="N17" s="143"/>
      <c r="O17" s="582"/>
      <c r="P17" s="483"/>
      <c r="Q17" s="171"/>
      <c r="R17" s="171"/>
      <c r="S17" s="62" t="s">
        <v>672</v>
      </c>
      <c r="T17" s="1041"/>
      <c r="U17" s="942"/>
      <c r="V17" s="941"/>
    </row>
    <row r="18" spans="1:24" ht="14.85" customHeight="1">
      <c r="A18" s="910" t="s">
        <v>304</v>
      </c>
      <c r="B18" s="913" t="s">
        <v>728</v>
      </c>
      <c r="C18" s="893" t="s">
        <v>668</v>
      </c>
      <c r="D18" s="916" t="s">
        <v>1117</v>
      </c>
      <c r="E18" s="916" t="s">
        <v>1035</v>
      </c>
      <c r="F18" s="1038" t="s">
        <v>896</v>
      </c>
      <c r="G18" s="1038" t="s">
        <v>7</v>
      </c>
      <c r="H18" s="583"/>
      <c r="I18" s="584">
        <v>12.7</v>
      </c>
      <c r="J18" s="584">
        <v>15.5</v>
      </c>
      <c r="K18" s="584">
        <v>16.2</v>
      </c>
      <c r="L18" s="584">
        <v>13.9</v>
      </c>
      <c r="M18" s="585">
        <v>12.4</v>
      </c>
      <c r="N18" s="120">
        <v>11.1</v>
      </c>
      <c r="O18" s="586">
        <v>8.9</v>
      </c>
      <c r="P18" s="587"/>
      <c r="Q18" s="588">
        <v>7</v>
      </c>
      <c r="R18" s="121"/>
      <c r="S18" s="63" t="s">
        <v>668</v>
      </c>
      <c r="T18" s="937" t="s">
        <v>748</v>
      </c>
      <c r="U18" s="940" t="s">
        <v>296</v>
      </c>
      <c r="V18" s="941"/>
      <c r="X18" s="589"/>
    </row>
    <row r="19" spans="1:24" ht="14.45" customHeight="1">
      <c r="A19" s="911"/>
      <c r="B19" s="914"/>
      <c r="C19" s="894" t="s">
        <v>669</v>
      </c>
      <c r="D19" s="917"/>
      <c r="E19" s="917"/>
      <c r="F19" s="980"/>
      <c r="G19" s="980"/>
      <c r="H19" s="64"/>
      <c r="I19" s="590">
        <v>12.3</v>
      </c>
      <c r="J19" s="590">
        <v>15.6</v>
      </c>
      <c r="K19" s="590">
        <v>16</v>
      </c>
      <c r="L19" s="590">
        <v>13.5</v>
      </c>
      <c r="M19" s="591">
        <v>12.2</v>
      </c>
      <c r="N19" s="592">
        <v>11</v>
      </c>
      <c r="O19" s="593">
        <v>8.4</v>
      </c>
      <c r="P19" s="594"/>
      <c r="Q19" s="595">
        <v>6.6</v>
      </c>
      <c r="R19" s="596"/>
      <c r="S19" s="65" t="s">
        <v>670</v>
      </c>
      <c r="T19" s="938"/>
      <c r="U19" s="941"/>
      <c r="V19" s="941"/>
    </row>
    <row r="20" spans="1:24" ht="14.45" customHeight="1">
      <c r="A20" s="911"/>
      <c r="B20" s="914"/>
      <c r="C20" s="894" t="s">
        <v>671</v>
      </c>
      <c r="D20" s="917"/>
      <c r="E20" s="917"/>
      <c r="F20" s="980"/>
      <c r="G20" s="980"/>
      <c r="H20" s="64"/>
      <c r="I20" s="590">
        <v>13</v>
      </c>
      <c r="J20" s="590">
        <v>15.5</v>
      </c>
      <c r="K20" s="590">
        <v>16.399999999999999</v>
      </c>
      <c r="L20" s="590">
        <v>14.3</v>
      </c>
      <c r="M20" s="591">
        <v>12.7</v>
      </c>
      <c r="N20" s="592">
        <v>11.2</v>
      </c>
      <c r="O20" s="593">
        <v>9.3000000000000007</v>
      </c>
      <c r="P20" s="594"/>
      <c r="Q20" s="595">
        <v>7.4</v>
      </c>
      <c r="R20" s="596"/>
      <c r="S20" s="65" t="s">
        <v>672</v>
      </c>
      <c r="T20" s="938"/>
      <c r="U20" s="941"/>
      <c r="V20" s="941"/>
    </row>
    <row r="21" spans="1:24" ht="14.45" customHeight="1">
      <c r="A21" s="911"/>
      <c r="B21" s="914"/>
      <c r="C21" s="894" t="s">
        <v>750</v>
      </c>
      <c r="D21" s="917"/>
      <c r="E21" s="917"/>
      <c r="F21" s="980"/>
      <c r="G21" s="980"/>
      <c r="H21" s="64"/>
      <c r="I21" s="590">
        <v>30.3</v>
      </c>
      <c r="J21" s="590">
        <v>37.9</v>
      </c>
      <c r="K21" s="590">
        <v>38.1</v>
      </c>
      <c r="L21" s="590">
        <v>34.799999999999997</v>
      </c>
      <c r="M21" s="591">
        <v>32</v>
      </c>
      <c r="N21" s="592">
        <v>28</v>
      </c>
      <c r="O21" s="593">
        <v>23.9</v>
      </c>
      <c r="P21" s="594"/>
      <c r="Q21" s="595">
        <v>20.3</v>
      </c>
      <c r="R21" s="596"/>
      <c r="S21" s="66" t="s">
        <v>750</v>
      </c>
      <c r="T21" s="938"/>
      <c r="U21" s="941"/>
      <c r="V21" s="941"/>
    </row>
    <row r="22" spans="1:24" ht="14.45" customHeight="1">
      <c r="A22" s="993"/>
      <c r="B22" s="914"/>
      <c r="C22" s="894" t="s">
        <v>680</v>
      </c>
      <c r="D22" s="917"/>
      <c r="E22" s="917"/>
      <c r="F22" s="980"/>
      <c r="G22" s="980"/>
      <c r="H22" s="64"/>
      <c r="I22" s="590">
        <v>14.1</v>
      </c>
      <c r="J22" s="590">
        <v>18.100000000000001</v>
      </c>
      <c r="K22" s="590">
        <v>19</v>
      </c>
      <c r="L22" s="590">
        <v>15.5</v>
      </c>
      <c r="M22" s="591">
        <v>13.1</v>
      </c>
      <c r="N22" s="592">
        <v>12.5</v>
      </c>
      <c r="O22" s="593">
        <v>9.6999999999999993</v>
      </c>
      <c r="P22" s="594"/>
      <c r="Q22" s="595">
        <v>7.5</v>
      </c>
      <c r="R22" s="596"/>
      <c r="S22" s="66" t="s">
        <v>680</v>
      </c>
      <c r="T22" s="938"/>
      <c r="U22" s="941"/>
      <c r="V22" s="941"/>
    </row>
    <row r="23" spans="1:24" ht="14.45" customHeight="1">
      <c r="A23" s="993"/>
      <c r="B23" s="914"/>
      <c r="C23" s="894" t="s">
        <v>681</v>
      </c>
      <c r="D23" s="917"/>
      <c r="E23" s="917"/>
      <c r="F23" s="980"/>
      <c r="G23" s="980"/>
      <c r="H23" s="64"/>
      <c r="I23" s="590">
        <v>11</v>
      </c>
      <c r="J23" s="590">
        <v>13.3</v>
      </c>
      <c r="K23" s="590">
        <v>14.4</v>
      </c>
      <c r="L23" s="590">
        <v>11.7</v>
      </c>
      <c r="M23" s="591">
        <v>10.199999999999999</v>
      </c>
      <c r="N23" s="592">
        <v>8.5</v>
      </c>
      <c r="O23" s="593">
        <v>7.2</v>
      </c>
      <c r="P23" s="594"/>
      <c r="Q23" s="595">
        <v>5.9</v>
      </c>
      <c r="R23" s="596"/>
      <c r="S23" s="192" t="s">
        <v>681</v>
      </c>
      <c r="T23" s="938"/>
      <c r="U23" s="941"/>
      <c r="V23" s="941"/>
    </row>
    <row r="24" spans="1:24" ht="14.45" customHeight="1">
      <c r="A24" s="993"/>
      <c r="B24" s="914"/>
      <c r="C24" s="894" t="s">
        <v>682</v>
      </c>
      <c r="D24" s="917"/>
      <c r="E24" s="917"/>
      <c r="F24" s="987"/>
      <c r="G24" s="987"/>
      <c r="H24" s="597"/>
      <c r="I24" s="590">
        <v>10.9</v>
      </c>
      <c r="J24" s="590">
        <v>13</v>
      </c>
      <c r="K24" s="590">
        <v>13.6</v>
      </c>
      <c r="L24" s="590">
        <v>11.4</v>
      </c>
      <c r="M24" s="591">
        <v>10.7</v>
      </c>
      <c r="N24" s="592">
        <v>9.6999999999999993</v>
      </c>
      <c r="O24" s="593">
        <v>7.2</v>
      </c>
      <c r="P24" s="594"/>
      <c r="Q24" s="595">
        <v>5.3</v>
      </c>
      <c r="R24" s="596"/>
      <c r="S24" s="193" t="s">
        <v>682</v>
      </c>
      <c r="T24" s="938"/>
      <c r="U24" s="941"/>
      <c r="V24" s="941"/>
    </row>
    <row r="25" spans="1:24" ht="14.45" customHeight="1">
      <c r="A25" s="993"/>
      <c r="B25" s="914"/>
      <c r="C25" s="191" t="s">
        <v>683</v>
      </c>
      <c r="D25" s="917"/>
      <c r="E25" s="917"/>
      <c r="F25" s="987"/>
      <c r="G25" s="987"/>
      <c r="H25" s="597"/>
      <c r="I25" s="598">
        <v>10.8</v>
      </c>
      <c r="J25" s="598">
        <v>12.7</v>
      </c>
      <c r="K25" s="598">
        <v>13.7</v>
      </c>
      <c r="L25" s="598">
        <v>13.5</v>
      </c>
      <c r="M25" s="591">
        <v>12.5</v>
      </c>
      <c r="N25" s="592">
        <v>11</v>
      </c>
      <c r="O25" s="599">
        <v>8.5</v>
      </c>
      <c r="P25" s="600"/>
      <c r="Q25" s="595">
        <v>6.5</v>
      </c>
      <c r="R25" s="596"/>
      <c r="S25" s="194" t="s">
        <v>683</v>
      </c>
      <c r="T25" s="938"/>
      <c r="U25" s="941"/>
      <c r="V25" s="941"/>
    </row>
    <row r="26" spans="1:24" ht="15" customHeight="1" thickBot="1">
      <c r="A26" s="994"/>
      <c r="B26" s="915"/>
      <c r="C26" s="895" t="s">
        <v>927</v>
      </c>
      <c r="D26" s="918"/>
      <c r="E26" s="918"/>
      <c r="F26" s="1039"/>
      <c r="G26" s="1039"/>
      <c r="H26" s="601"/>
      <c r="I26" s="602" t="s">
        <v>929</v>
      </c>
      <c r="J26" s="602">
        <v>1.6</v>
      </c>
      <c r="K26" s="602" t="s">
        <v>929</v>
      </c>
      <c r="L26" s="602" t="s">
        <v>928</v>
      </c>
      <c r="M26" s="603">
        <v>2.5</v>
      </c>
      <c r="N26" s="122">
        <v>2</v>
      </c>
      <c r="O26" s="604">
        <v>2.5</v>
      </c>
      <c r="P26" s="605"/>
      <c r="Q26" s="606">
        <v>1.8</v>
      </c>
      <c r="R26" s="123"/>
      <c r="S26" s="195" t="s">
        <v>927</v>
      </c>
      <c r="T26" s="939"/>
      <c r="U26" s="942"/>
      <c r="V26" s="942"/>
    </row>
    <row r="27" spans="1:24" ht="14.85" customHeight="1">
      <c r="A27" s="910" t="s">
        <v>305</v>
      </c>
      <c r="B27" s="913" t="s">
        <v>1081</v>
      </c>
      <c r="C27" s="893" t="s">
        <v>668</v>
      </c>
      <c r="D27" s="916" t="s">
        <v>662</v>
      </c>
      <c r="E27" s="916" t="s">
        <v>1032</v>
      </c>
      <c r="F27" s="916" t="s">
        <v>909</v>
      </c>
      <c r="G27" s="916" t="s">
        <v>7</v>
      </c>
      <c r="H27" s="583"/>
      <c r="I27" s="584">
        <v>14.2</v>
      </c>
      <c r="J27" s="584">
        <v>16.600000000000001</v>
      </c>
      <c r="K27" s="584">
        <v>17.100000000000001</v>
      </c>
      <c r="L27" s="584">
        <v>15.2</v>
      </c>
      <c r="M27" s="585">
        <v>13.5</v>
      </c>
      <c r="N27" s="120">
        <v>13.2</v>
      </c>
      <c r="O27" s="586">
        <v>11.2</v>
      </c>
      <c r="P27" s="587"/>
      <c r="Q27" s="588">
        <v>9.9</v>
      </c>
      <c r="R27" s="121"/>
      <c r="S27" s="60" t="s">
        <v>668</v>
      </c>
      <c r="T27" s="937" t="s">
        <v>1014</v>
      </c>
      <c r="U27" s="940" t="s">
        <v>294</v>
      </c>
      <c r="V27" s="940" t="s">
        <v>278</v>
      </c>
    </row>
    <row r="28" spans="1:24" ht="14.45" customHeight="1">
      <c r="A28" s="911"/>
      <c r="B28" s="914"/>
      <c r="C28" s="894" t="s">
        <v>669</v>
      </c>
      <c r="D28" s="917"/>
      <c r="E28" s="917"/>
      <c r="F28" s="917"/>
      <c r="G28" s="917"/>
      <c r="H28" s="64"/>
      <c r="I28" s="590">
        <v>12.9</v>
      </c>
      <c r="J28" s="590">
        <v>15.8</v>
      </c>
      <c r="K28" s="590">
        <v>16.399999999999999</v>
      </c>
      <c r="L28" s="590">
        <v>14.4</v>
      </c>
      <c r="M28" s="591">
        <v>12.5</v>
      </c>
      <c r="N28" s="592">
        <v>12.6</v>
      </c>
      <c r="O28" s="593">
        <v>10.6</v>
      </c>
      <c r="P28" s="594"/>
      <c r="Q28" s="595">
        <v>9.1999999999999993</v>
      </c>
      <c r="R28" s="596"/>
      <c r="S28" s="61" t="s">
        <v>670</v>
      </c>
      <c r="T28" s="938"/>
      <c r="U28" s="941"/>
      <c r="V28" s="941"/>
    </row>
    <row r="29" spans="1:24" ht="14.45" customHeight="1">
      <c r="A29" s="911"/>
      <c r="B29" s="914"/>
      <c r="C29" s="894" t="s">
        <v>671</v>
      </c>
      <c r="D29" s="917"/>
      <c r="E29" s="917"/>
      <c r="F29" s="917"/>
      <c r="G29" s="917"/>
      <c r="H29" s="64"/>
      <c r="I29" s="590">
        <v>15.5</v>
      </c>
      <c r="J29" s="590">
        <v>17.399999999999999</v>
      </c>
      <c r="K29" s="590">
        <v>17.899999999999999</v>
      </c>
      <c r="L29" s="590">
        <v>15.9</v>
      </c>
      <c r="M29" s="591">
        <v>14.4</v>
      </c>
      <c r="N29" s="592">
        <v>13.9</v>
      </c>
      <c r="O29" s="593">
        <v>11.9</v>
      </c>
      <c r="P29" s="594"/>
      <c r="Q29" s="595">
        <v>10.6</v>
      </c>
      <c r="R29" s="596"/>
      <c r="S29" s="66" t="s">
        <v>672</v>
      </c>
      <c r="T29" s="938"/>
      <c r="U29" s="941"/>
      <c r="V29" s="941"/>
    </row>
    <row r="30" spans="1:24" ht="14.45" customHeight="1">
      <c r="A30" s="911"/>
      <c r="B30" s="914"/>
      <c r="C30" s="894" t="s">
        <v>750</v>
      </c>
      <c r="D30" s="917"/>
      <c r="E30" s="917"/>
      <c r="F30" s="917"/>
      <c r="G30" s="917"/>
      <c r="H30" s="64"/>
      <c r="I30" s="590">
        <v>12.6</v>
      </c>
      <c r="J30" s="590">
        <v>13.9</v>
      </c>
      <c r="K30" s="590">
        <v>14.1</v>
      </c>
      <c r="L30" s="590">
        <v>12.3</v>
      </c>
      <c r="M30" s="591">
        <v>11.3</v>
      </c>
      <c r="N30" s="592">
        <v>10.6</v>
      </c>
      <c r="O30" s="593">
        <v>9.3000000000000007</v>
      </c>
      <c r="P30" s="594"/>
      <c r="Q30" s="595">
        <v>8.4</v>
      </c>
      <c r="R30" s="596"/>
      <c r="S30" s="61" t="s">
        <v>750</v>
      </c>
      <c r="T30" s="938"/>
      <c r="U30" s="941"/>
      <c r="V30" s="941"/>
    </row>
    <row r="31" spans="1:24" ht="14.45" customHeight="1">
      <c r="A31" s="911"/>
      <c r="B31" s="914"/>
      <c r="C31" s="894" t="s">
        <v>1086</v>
      </c>
      <c r="D31" s="917"/>
      <c r="E31" s="917"/>
      <c r="F31" s="917"/>
      <c r="G31" s="917"/>
      <c r="H31" s="597"/>
      <c r="I31" s="598">
        <v>15.5</v>
      </c>
      <c r="J31" s="598">
        <v>18.8</v>
      </c>
      <c r="K31" s="598">
        <v>19.8</v>
      </c>
      <c r="L31" s="598">
        <v>17.7</v>
      </c>
      <c r="M31" s="607">
        <v>15.5</v>
      </c>
      <c r="N31" s="592">
        <v>15.7</v>
      </c>
      <c r="O31" s="599">
        <v>13</v>
      </c>
      <c r="P31" s="600"/>
      <c r="Q31" s="595">
        <v>11.3</v>
      </c>
      <c r="R31" s="596"/>
      <c r="S31" s="214" t="s">
        <v>1086</v>
      </c>
      <c r="T31" s="938"/>
      <c r="U31" s="941"/>
      <c r="V31" s="941"/>
    </row>
    <row r="32" spans="1:24" ht="51">
      <c r="A32" s="911"/>
      <c r="B32" s="914"/>
      <c r="C32" s="191" t="s">
        <v>1015</v>
      </c>
      <c r="D32" s="917"/>
      <c r="E32" s="917"/>
      <c r="F32" s="917"/>
      <c r="G32" s="917"/>
      <c r="H32" s="597"/>
      <c r="I32" s="598">
        <v>16.8</v>
      </c>
      <c r="J32" s="598">
        <v>18.3</v>
      </c>
      <c r="K32" s="598">
        <v>19.600000000000001</v>
      </c>
      <c r="L32" s="598">
        <v>16.899999999999999</v>
      </c>
      <c r="M32" s="607">
        <v>14</v>
      </c>
      <c r="N32" s="592">
        <v>14.5</v>
      </c>
      <c r="O32" s="599">
        <v>12.8</v>
      </c>
      <c r="P32" s="600"/>
      <c r="Q32" s="595">
        <v>10.4</v>
      </c>
      <c r="R32" s="596"/>
      <c r="S32" s="608" t="s">
        <v>1018</v>
      </c>
      <c r="T32" s="938"/>
      <c r="U32" s="941"/>
      <c r="V32" s="941"/>
    </row>
    <row r="33" spans="1:24" ht="25.5">
      <c r="A33" s="911"/>
      <c r="B33" s="914"/>
      <c r="C33" s="191" t="s">
        <v>1016</v>
      </c>
      <c r="D33" s="917"/>
      <c r="E33" s="917"/>
      <c r="F33" s="917"/>
      <c r="G33" s="917"/>
      <c r="H33" s="597"/>
      <c r="I33" s="598">
        <v>11.5</v>
      </c>
      <c r="J33" s="598">
        <v>15</v>
      </c>
      <c r="K33" s="598">
        <v>15.2</v>
      </c>
      <c r="L33" s="598">
        <v>14.4</v>
      </c>
      <c r="M33" s="607">
        <v>13.7</v>
      </c>
      <c r="N33" s="592">
        <v>13</v>
      </c>
      <c r="O33" s="599">
        <v>11</v>
      </c>
      <c r="P33" s="600"/>
      <c r="Q33" s="595">
        <v>10.199999999999999</v>
      </c>
      <c r="R33" s="596"/>
      <c r="S33" s="609" t="s">
        <v>1019</v>
      </c>
      <c r="T33" s="938"/>
      <c r="U33" s="941"/>
      <c r="V33" s="941"/>
    </row>
    <row r="34" spans="1:24" ht="26.25" thickBot="1">
      <c r="A34" s="912"/>
      <c r="B34" s="915"/>
      <c r="C34" s="895" t="s">
        <v>1017</v>
      </c>
      <c r="D34" s="918"/>
      <c r="E34" s="918"/>
      <c r="F34" s="918"/>
      <c r="G34" s="918"/>
      <c r="H34" s="601"/>
      <c r="I34" s="602">
        <v>11.7</v>
      </c>
      <c r="J34" s="602">
        <v>15</v>
      </c>
      <c r="K34" s="602">
        <v>14.8</v>
      </c>
      <c r="L34" s="602">
        <v>12.7</v>
      </c>
      <c r="M34" s="603">
        <v>12.2</v>
      </c>
      <c r="N34" s="122">
        <v>11.3</v>
      </c>
      <c r="O34" s="604">
        <v>8.8000000000000007</v>
      </c>
      <c r="P34" s="605"/>
      <c r="Q34" s="606">
        <v>8.4</v>
      </c>
      <c r="R34" s="123"/>
      <c r="S34" s="609" t="s">
        <v>1020</v>
      </c>
      <c r="T34" s="939"/>
      <c r="U34" s="942"/>
      <c r="V34" s="942"/>
    </row>
    <row r="35" spans="1:24" ht="100.35" customHeight="1" thickBot="1">
      <c r="A35" s="78" t="s">
        <v>306</v>
      </c>
      <c r="B35" s="289"/>
      <c r="C35" s="25"/>
      <c r="D35" s="12"/>
      <c r="E35" s="12"/>
      <c r="F35" s="12"/>
      <c r="G35" s="12"/>
      <c r="H35" s="41"/>
      <c r="I35" s="41"/>
      <c r="J35" s="41"/>
      <c r="K35" s="41"/>
      <c r="L35" s="308"/>
      <c r="M35" s="308"/>
      <c r="N35" s="289"/>
      <c r="O35" s="308"/>
      <c r="P35" s="309"/>
      <c r="Q35" s="168"/>
      <c r="R35" s="168"/>
      <c r="S35" s="289"/>
      <c r="T35" s="34"/>
      <c r="U35" s="82" t="s">
        <v>293</v>
      </c>
      <c r="V35" s="82" t="s">
        <v>279</v>
      </c>
      <c r="X35" s="231"/>
    </row>
    <row r="36" spans="1:24" ht="45" customHeight="1">
      <c r="A36" s="910" t="s">
        <v>307</v>
      </c>
      <c r="B36" s="913" t="s">
        <v>1021</v>
      </c>
      <c r="C36" s="893" t="s">
        <v>668</v>
      </c>
      <c r="D36" s="916" t="s">
        <v>1117</v>
      </c>
      <c r="E36" s="1042" t="s">
        <v>1032</v>
      </c>
      <c r="F36" s="916" t="s">
        <v>910</v>
      </c>
      <c r="G36" s="916" t="s">
        <v>705</v>
      </c>
      <c r="H36" s="610">
        <v>215632</v>
      </c>
      <c r="I36" s="611">
        <v>209183</v>
      </c>
      <c r="J36" s="611">
        <v>193611</v>
      </c>
      <c r="K36" s="611">
        <v>195578</v>
      </c>
      <c r="L36" s="611">
        <v>203548</v>
      </c>
      <c r="M36" s="612">
        <v>208457</v>
      </c>
      <c r="N36" s="613">
        <v>207567</v>
      </c>
      <c r="O36" s="614"/>
      <c r="P36" s="615"/>
      <c r="Q36" s="172"/>
      <c r="R36" s="172"/>
      <c r="S36" s="60" t="s">
        <v>668</v>
      </c>
      <c r="T36" s="937" t="s">
        <v>749</v>
      </c>
      <c r="U36" s="940" t="s">
        <v>291</v>
      </c>
      <c r="V36" s="940" t="s">
        <v>280</v>
      </c>
    </row>
    <row r="37" spans="1:24" ht="45" customHeight="1">
      <c r="A37" s="911"/>
      <c r="B37" s="914"/>
      <c r="C37" s="894" t="s">
        <v>669</v>
      </c>
      <c r="D37" s="917"/>
      <c r="E37" s="985"/>
      <c r="F37" s="917"/>
      <c r="G37" s="917"/>
      <c r="H37" s="616">
        <v>160616</v>
      </c>
      <c r="I37" s="617">
        <v>152187</v>
      </c>
      <c r="J37" s="617">
        <v>134225</v>
      </c>
      <c r="K37" s="617">
        <v>134882</v>
      </c>
      <c r="L37" s="617">
        <v>143829</v>
      </c>
      <c r="M37" s="618">
        <v>144335</v>
      </c>
      <c r="N37" s="619">
        <v>142160</v>
      </c>
      <c r="O37" s="620"/>
      <c r="P37" s="621"/>
      <c r="Q37" s="622"/>
      <c r="R37" s="622"/>
      <c r="S37" s="61" t="s">
        <v>670</v>
      </c>
      <c r="T37" s="938"/>
      <c r="U37" s="941"/>
      <c r="V37" s="941"/>
    </row>
    <row r="38" spans="1:24" ht="45" customHeight="1" thickBot="1">
      <c r="A38" s="911"/>
      <c r="B38" s="915"/>
      <c r="C38" s="895" t="s">
        <v>671</v>
      </c>
      <c r="D38" s="918"/>
      <c r="E38" s="986"/>
      <c r="F38" s="917"/>
      <c r="G38" s="917"/>
      <c r="H38" s="623">
        <v>55016</v>
      </c>
      <c r="I38" s="624">
        <v>56996</v>
      </c>
      <c r="J38" s="624">
        <v>59386</v>
      </c>
      <c r="K38" s="624">
        <v>60696</v>
      </c>
      <c r="L38" s="624">
        <v>59719</v>
      </c>
      <c r="M38" s="625">
        <v>64122</v>
      </c>
      <c r="N38" s="626">
        <v>65407</v>
      </c>
      <c r="O38" s="627"/>
      <c r="P38" s="628"/>
      <c r="Q38" s="173"/>
      <c r="R38" s="56"/>
      <c r="S38" s="62" t="s">
        <v>672</v>
      </c>
      <c r="T38" s="939"/>
      <c r="U38" s="941"/>
      <c r="V38" s="941"/>
    </row>
    <row r="39" spans="1:24" ht="45" customHeight="1">
      <c r="A39" s="911"/>
      <c r="B39" s="913" t="s">
        <v>1059</v>
      </c>
      <c r="C39" s="893" t="s">
        <v>668</v>
      </c>
      <c r="D39" s="916" t="s">
        <v>1117</v>
      </c>
      <c r="E39" s="1042" t="s">
        <v>1032</v>
      </c>
      <c r="F39" s="916" t="s">
        <v>910</v>
      </c>
      <c r="G39" s="916" t="s">
        <v>705</v>
      </c>
      <c r="H39" s="610">
        <v>208</v>
      </c>
      <c r="I39" s="611">
        <v>196</v>
      </c>
      <c r="J39" s="611">
        <v>175</v>
      </c>
      <c r="K39" s="629">
        <v>160</v>
      </c>
      <c r="L39" s="629">
        <v>160</v>
      </c>
      <c r="M39" s="630">
        <v>161</v>
      </c>
      <c r="N39" s="631">
        <v>138</v>
      </c>
      <c r="O39" s="632"/>
      <c r="P39" s="633"/>
      <c r="Q39" s="13"/>
      <c r="R39" s="13"/>
      <c r="S39" s="60" t="s">
        <v>668</v>
      </c>
      <c r="T39" s="937" t="s">
        <v>1309</v>
      </c>
      <c r="U39" s="941"/>
      <c r="V39" s="941"/>
    </row>
    <row r="40" spans="1:24" ht="45" customHeight="1">
      <c r="A40" s="911"/>
      <c r="B40" s="914"/>
      <c r="C40" s="894" t="s">
        <v>669</v>
      </c>
      <c r="D40" s="917"/>
      <c r="E40" s="985"/>
      <c r="F40" s="917"/>
      <c r="G40" s="917"/>
      <c r="H40" s="616">
        <v>199</v>
      </c>
      <c r="I40" s="617">
        <v>188</v>
      </c>
      <c r="J40" s="617">
        <v>168</v>
      </c>
      <c r="K40" s="617">
        <v>154</v>
      </c>
      <c r="L40" s="617">
        <v>153</v>
      </c>
      <c r="M40" s="618">
        <v>159</v>
      </c>
      <c r="N40" s="634">
        <v>134</v>
      </c>
      <c r="O40" s="620"/>
      <c r="P40" s="635"/>
      <c r="Q40" s="636"/>
      <c r="R40" s="636"/>
      <c r="S40" s="61" t="s">
        <v>670</v>
      </c>
      <c r="T40" s="938"/>
      <c r="U40" s="941"/>
      <c r="V40" s="941"/>
    </row>
    <row r="41" spans="1:24" ht="45" customHeight="1" thickBot="1">
      <c r="A41" s="912"/>
      <c r="B41" s="915"/>
      <c r="C41" s="895" t="s">
        <v>671</v>
      </c>
      <c r="D41" s="918"/>
      <c r="E41" s="986"/>
      <c r="F41" s="917"/>
      <c r="G41" s="917"/>
      <c r="H41" s="623">
        <v>9</v>
      </c>
      <c r="I41" s="624">
        <v>8</v>
      </c>
      <c r="J41" s="624">
        <v>7</v>
      </c>
      <c r="K41" s="624">
        <v>6</v>
      </c>
      <c r="L41" s="624">
        <v>7</v>
      </c>
      <c r="M41" s="625">
        <v>2</v>
      </c>
      <c r="N41" s="626">
        <v>4</v>
      </c>
      <c r="O41" s="627"/>
      <c r="P41" s="628"/>
      <c r="Q41" s="173"/>
      <c r="R41" s="173"/>
      <c r="S41" s="62" t="s">
        <v>672</v>
      </c>
      <c r="T41" s="939"/>
      <c r="U41" s="942"/>
      <c r="V41" s="941"/>
    </row>
    <row r="42" spans="1:24" ht="76.349999999999994" customHeight="1" thickBot="1">
      <c r="A42" s="78" t="s">
        <v>308</v>
      </c>
      <c r="B42" s="289"/>
      <c r="C42" s="25"/>
      <c r="D42" s="12"/>
      <c r="E42" s="12"/>
      <c r="F42" s="12"/>
      <c r="G42" s="12"/>
      <c r="H42" s="41"/>
      <c r="I42" s="41"/>
      <c r="J42" s="41"/>
      <c r="K42" s="41"/>
      <c r="L42" s="308"/>
      <c r="M42" s="308"/>
      <c r="N42" s="289"/>
      <c r="O42" s="308"/>
      <c r="P42" s="309"/>
      <c r="Q42" s="168"/>
      <c r="R42" s="168"/>
      <c r="S42" s="289"/>
      <c r="T42" s="34"/>
      <c r="U42" s="82" t="s">
        <v>292</v>
      </c>
      <c r="V42" s="942"/>
      <c r="X42" s="231"/>
    </row>
    <row r="43" spans="1:24" ht="37.35" customHeight="1">
      <c r="A43" s="910" t="s">
        <v>309</v>
      </c>
      <c r="B43" s="1180" t="s">
        <v>851</v>
      </c>
      <c r="C43" s="1197"/>
      <c r="D43" s="1042" t="s">
        <v>662</v>
      </c>
      <c r="E43" s="1042" t="s">
        <v>1032</v>
      </c>
      <c r="F43" s="921" t="s">
        <v>885</v>
      </c>
      <c r="G43" s="916" t="s">
        <v>7</v>
      </c>
      <c r="H43" s="374"/>
      <c r="I43" s="374"/>
      <c r="J43" s="374"/>
      <c r="K43" s="374"/>
      <c r="L43" s="164">
        <v>6.5</v>
      </c>
      <c r="M43" s="637">
        <v>6.7</v>
      </c>
      <c r="N43" s="638">
        <v>6.9</v>
      </c>
      <c r="O43" s="638">
        <v>7.5</v>
      </c>
      <c r="P43" s="639" t="s">
        <v>622</v>
      </c>
      <c r="Q43" s="174"/>
      <c r="R43" s="174"/>
      <c r="S43" s="1208" t="s">
        <v>852</v>
      </c>
      <c r="T43" s="1209"/>
      <c r="U43" s="940" t="s">
        <v>289</v>
      </c>
      <c r="V43" s="940" t="s">
        <v>281</v>
      </c>
    </row>
    <row r="44" spans="1:24" ht="37.35" customHeight="1" thickBot="1">
      <c r="A44" s="912"/>
      <c r="B44" s="1105" t="s">
        <v>854</v>
      </c>
      <c r="C44" s="1106"/>
      <c r="D44" s="986"/>
      <c r="E44" s="986"/>
      <c r="F44" s="923"/>
      <c r="G44" s="918"/>
      <c r="H44" s="416"/>
      <c r="I44" s="416"/>
      <c r="J44" s="416"/>
      <c r="K44" s="416"/>
      <c r="L44" s="416"/>
      <c r="M44" s="93">
        <v>7.1</v>
      </c>
      <c r="N44" s="129">
        <v>6.6</v>
      </c>
      <c r="O44" s="129">
        <v>13.6</v>
      </c>
      <c r="P44" s="130" t="s">
        <v>622</v>
      </c>
      <c r="Q44" s="175"/>
      <c r="R44" s="175"/>
      <c r="S44" s="1212" t="s">
        <v>853</v>
      </c>
      <c r="T44" s="1213"/>
      <c r="U44" s="942"/>
      <c r="V44" s="941"/>
    </row>
    <row r="45" spans="1:24" ht="54" customHeight="1" thickBot="1">
      <c r="A45" s="78" t="s">
        <v>310</v>
      </c>
      <c r="B45" s="289"/>
      <c r="C45" s="25"/>
      <c r="D45" s="12"/>
      <c r="E45" s="12"/>
      <c r="F45" s="12"/>
      <c r="G45" s="12"/>
      <c r="H45" s="41"/>
      <c r="I45" s="41"/>
      <c r="J45" s="41"/>
      <c r="K45" s="41"/>
      <c r="L45" s="308"/>
      <c r="M45" s="308"/>
      <c r="N45" s="289"/>
      <c r="O45" s="308"/>
      <c r="P45" s="309"/>
      <c r="Q45" s="168"/>
      <c r="R45" s="168"/>
      <c r="S45" s="289"/>
      <c r="T45" s="34"/>
      <c r="U45" s="82" t="s">
        <v>290</v>
      </c>
      <c r="V45" s="942"/>
      <c r="X45" s="231"/>
    </row>
    <row r="46" spans="1:24" ht="48" customHeight="1">
      <c r="A46" s="910" t="s">
        <v>1182</v>
      </c>
      <c r="B46" s="1180" t="s">
        <v>1224</v>
      </c>
      <c r="C46" s="1197"/>
      <c r="D46" s="1042" t="s">
        <v>662</v>
      </c>
      <c r="E46" s="1042" t="s">
        <v>1036</v>
      </c>
      <c r="F46" s="374" t="s">
        <v>883</v>
      </c>
      <c r="G46" s="417" t="s">
        <v>705</v>
      </c>
      <c r="H46" s="640">
        <v>6.3</v>
      </c>
      <c r="I46" s="640">
        <v>6.2</v>
      </c>
      <c r="J46" s="640">
        <v>6</v>
      </c>
      <c r="K46" s="640">
        <v>5.7</v>
      </c>
      <c r="L46" s="613">
        <v>5.5</v>
      </c>
      <c r="M46" s="641">
        <v>5.3</v>
      </c>
      <c r="N46" s="642">
        <v>5.0999999999999996</v>
      </c>
      <c r="O46" s="643">
        <v>4.7</v>
      </c>
      <c r="P46" s="644"/>
      <c r="Q46" s="172"/>
      <c r="R46" s="172"/>
      <c r="S46" s="1208" t="s">
        <v>1223</v>
      </c>
      <c r="T46" s="1209"/>
      <c r="U46" s="940" t="s">
        <v>287</v>
      </c>
      <c r="V46" s="940" t="s">
        <v>282</v>
      </c>
    </row>
    <row r="47" spans="1:24" ht="39" customHeight="1" thickBot="1">
      <c r="A47" s="912"/>
      <c r="B47" s="1105" t="s">
        <v>729</v>
      </c>
      <c r="C47" s="1106"/>
      <c r="D47" s="986"/>
      <c r="E47" s="986"/>
      <c r="F47" s="416" t="s">
        <v>709</v>
      </c>
      <c r="G47" s="419" t="s">
        <v>705</v>
      </c>
      <c r="H47" s="645">
        <v>13.5</v>
      </c>
      <c r="I47" s="645">
        <v>13.2</v>
      </c>
      <c r="J47" s="645">
        <v>12.8</v>
      </c>
      <c r="K47" s="645">
        <v>12.4</v>
      </c>
      <c r="L47" s="577">
        <v>12.2</v>
      </c>
      <c r="M47" s="646">
        <v>12</v>
      </c>
      <c r="N47" s="646">
        <v>11.8</v>
      </c>
      <c r="O47" s="647">
        <v>11.5</v>
      </c>
      <c r="P47" s="648"/>
      <c r="Q47" s="173"/>
      <c r="R47" s="173"/>
      <c r="S47" s="1225" t="s">
        <v>730</v>
      </c>
      <c r="T47" s="1226"/>
      <c r="U47" s="942"/>
      <c r="V47" s="941"/>
    </row>
    <row r="48" spans="1:24" ht="55.5" customHeight="1" thickBot="1">
      <c r="A48" s="78" t="s">
        <v>311</v>
      </c>
      <c r="B48" s="1073" t="s">
        <v>1023</v>
      </c>
      <c r="C48" s="1074"/>
      <c r="D48" s="28" t="s">
        <v>662</v>
      </c>
      <c r="E48" s="28" t="s">
        <v>1032</v>
      </c>
      <c r="F48" s="1" t="s">
        <v>884</v>
      </c>
      <c r="G48" s="137" t="s">
        <v>7</v>
      </c>
      <c r="H48" s="41">
        <v>94.8</v>
      </c>
      <c r="I48" s="41"/>
      <c r="J48" s="41"/>
      <c r="K48" s="41">
        <v>96.1</v>
      </c>
      <c r="L48" s="308"/>
      <c r="M48" s="308"/>
      <c r="N48" s="289"/>
      <c r="O48" s="308"/>
      <c r="P48" s="309"/>
      <c r="Q48" s="168"/>
      <c r="R48" s="168"/>
      <c r="S48" s="1002" t="s">
        <v>1087</v>
      </c>
      <c r="T48" s="1003"/>
      <c r="U48" s="82" t="s">
        <v>288</v>
      </c>
      <c r="V48" s="942"/>
    </row>
    <row r="49" spans="1:26" ht="105" customHeight="1" thickBot="1">
      <c r="A49" s="45" t="s">
        <v>312</v>
      </c>
      <c r="B49" s="1073" t="s">
        <v>942</v>
      </c>
      <c r="C49" s="1074"/>
      <c r="D49" s="28" t="s">
        <v>662</v>
      </c>
      <c r="E49" s="28" t="s">
        <v>1032</v>
      </c>
      <c r="F49" s="1" t="s">
        <v>1094</v>
      </c>
      <c r="G49" s="5" t="s">
        <v>808</v>
      </c>
      <c r="H49" s="229">
        <v>65.871375</v>
      </c>
      <c r="I49" s="229">
        <v>41.050882000000001</v>
      </c>
      <c r="J49" s="229">
        <v>43.236424</v>
      </c>
      <c r="K49" s="229">
        <v>26.835688999999999</v>
      </c>
      <c r="L49" s="229">
        <v>37.637495999999999</v>
      </c>
      <c r="M49" s="229">
        <v>21.448361999999999</v>
      </c>
      <c r="N49" s="229">
        <v>5.94</v>
      </c>
      <c r="O49" s="1056">
        <v>4.42</v>
      </c>
      <c r="P49" s="1057"/>
      <c r="Q49" s="168"/>
      <c r="R49" s="168"/>
      <c r="S49" s="1061" t="s">
        <v>814</v>
      </c>
      <c r="T49" s="1062"/>
      <c r="U49" s="82" t="s">
        <v>286</v>
      </c>
      <c r="V49" s="82" t="s">
        <v>283</v>
      </c>
      <c r="Z49" s="7"/>
    </row>
    <row r="50" spans="1:26" ht="81.599999999999994" customHeight="1" thickBot="1">
      <c r="A50" s="78" t="s">
        <v>313</v>
      </c>
      <c r="B50" s="289"/>
      <c r="C50" s="25"/>
      <c r="D50" s="12"/>
      <c r="E50" s="12"/>
      <c r="F50" s="12"/>
      <c r="G50" s="12"/>
      <c r="H50" s="12"/>
      <c r="I50" s="12"/>
      <c r="J50" s="12"/>
      <c r="K50" s="12"/>
      <c r="L50" s="289"/>
      <c r="M50" s="289"/>
      <c r="N50" s="289"/>
      <c r="O50" s="289"/>
      <c r="P50" s="25"/>
      <c r="Q50" s="168"/>
      <c r="R50" s="168"/>
      <c r="S50" s="289"/>
      <c r="T50" s="34"/>
      <c r="U50" s="82" t="s">
        <v>285</v>
      </c>
      <c r="V50" s="82" t="s">
        <v>284</v>
      </c>
      <c r="Y50" s="231"/>
    </row>
    <row r="51" spans="1:26" ht="18" customHeight="1">
      <c r="A51" s="16"/>
      <c r="B51" s="13"/>
      <c r="C51" s="13"/>
      <c r="D51" s="13"/>
      <c r="E51" s="13"/>
      <c r="F51" s="13"/>
      <c r="G51" s="13"/>
      <c r="H51" s="13"/>
      <c r="J51" s="13"/>
      <c r="K51" s="13"/>
      <c r="L51" s="13"/>
      <c r="M51" s="13"/>
      <c r="N51" s="13"/>
      <c r="O51" s="13"/>
      <c r="P51" s="13"/>
      <c r="Q51" s="13"/>
      <c r="R51" s="13"/>
      <c r="S51" s="13"/>
      <c r="T51" s="13"/>
      <c r="U51" s="16"/>
      <c r="V51" s="16"/>
    </row>
    <row r="52" spans="1:26">
      <c r="U52" s="8"/>
      <c r="V52" s="9"/>
    </row>
    <row r="53" spans="1:26" ht="51">
      <c r="A53" s="7" t="s">
        <v>216</v>
      </c>
      <c r="J53" s="649"/>
      <c r="K53" s="649"/>
      <c r="L53" s="649"/>
      <c r="M53" s="649"/>
      <c r="N53" s="649"/>
      <c r="O53" s="649"/>
      <c r="U53" s="8"/>
    </row>
    <row r="54" spans="1:26" ht="15">
      <c r="A54" s="7"/>
      <c r="J54" s="13"/>
      <c r="M54" s="650"/>
      <c r="U54" s="8"/>
    </row>
    <row r="55" spans="1:26" ht="15">
      <c r="A55" s="27" t="s">
        <v>623</v>
      </c>
      <c r="M55" s="650"/>
      <c r="U55" s="8"/>
    </row>
    <row r="56" spans="1:26" ht="15">
      <c r="A56" s="6" t="s">
        <v>1012</v>
      </c>
      <c r="M56" s="650"/>
      <c r="U56" s="8"/>
    </row>
    <row r="57" spans="1:26">
      <c r="A57" s="84" t="s">
        <v>1013</v>
      </c>
      <c r="U57" s="8"/>
    </row>
    <row r="58" spans="1:26">
      <c r="A58" s="9" t="s">
        <v>1007</v>
      </c>
      <c r="U58" s="8"/>
    </row>
  </sheetData>
  <mergeCells count="101">
    <mergeCell ref="S49:T49"/>
    <mergeCell ref="V15:V26"/>
    <mergeCell ref="U18:U26"/>
    <mergeCell ref="O49:P49"/>
    <mergeCell ref="V46:V48"/>
    <mergeCell ref="U36:U41"/>
    <mergeCell ref="V36:V42"/>
    <mergeCell ref="U46:U47"/>
    <mergeCell ref="S48:T48"/>
    <mergeCell ref="U43:U44"/>
    <mergeCell ref="S46:T46"/>
    <mergeCell ref="S47:T47"/>
    <mergeCell ref="T15:T17"/>
    <mergeCell ref="U15:U17"/>
    <mergeCell ref="S43:T43"/>
    <mergeCell ref="S44:T44"/>
    <mergeCell ref="V43:V45"/>
    <mergeCell ref="T36:T38"/>
    <mergeCell ref="V27:V34"/>
    <mergeCell ref="U27:U34"/>
    <mergeCell ref="F27:F34"/>
    <mergeCell ref="F18:F26"/>
    <mergeCell ref="G18:G26"/>
    <mergeCell ref="G15:G17"/>
    <mergeCell ref="G27:G34"/>
    <mergeCell ref="F15:F17"/>
    <mergeCell ref="G43:G44"/>
    <mergeCell ref="T18:T26"/>
    <mergeCell ref="V4:V5"/>
    <mergeCell ref="U9:U11"/>
    <mergeCell ref="U12:U14"/>
    <mergeCell ref="U4:U5"/>
    <mergeCell ref="V9:V14"/>
    <mergeCell ref="G36:G38"/>
    <mergeCell ref="G4:G5"/>
    <mergeCell ref="O5:P5"/>
    <mergeCell ref="S4:T5"/>
    <mergeCell ref="S10:T10"/>
    <mergeCell ref="B49:C49"/>
    <mergeCell ref="T39:T41"/>
    <mergeCell ref="T27:T34"/>
    <mergeCell ref="E15:E17"/>
    <mergeCell ref="E36:E38"/>
    <mergeCell ref="E39:E41"/>
    <mergeCell ref="B36:B38"/>
    <mergeCell ref="B18:B26"/>
    <mergeCell ref="D18:D26"/>
    <mergeCell ref="B48:C48"/>
    <mergeCell ref="D36:D38"/>
    <mergeCell ref="F36:F38"/>
    <mergeCell ref="B43:C43"/>
    <mergeCell ref="E43:E44"/>
    <mergeCell ref="E46:E47"/>
    <mergeCell ref="D46:D47"/>
    <mergeCell ref="B44:C44"/>
    <mergeCell ref="F43:F44"/>
    <mergeCell ref="D39:D41"/>
    <mergeCell ref="F39:F41"/>
    <mergeCell ref="G39:G41"/>
    <mergeCell ref="E18:E26"/>
    <mergeCell ref="E27:E34"/>
    <mergeCell ref="D27:D34"/>
    <mergeCell ref="A46:A47"/>
    <mergeCell ref="B46:C46"/>
    <mergeCell ref="A27:A34"/>
    <mergeCell ref="B27:B34"/>
    <mergeCell ref="B47:C47"/>
    <mergeCell ref="A36:A41"/>
    <mergeCell ref="B39:B41"/>
    <mergeCell ref="A18:A26"/>
    <mergeCell ref="D43:D44"/>
    <mergeCell ref="A43:A44"/>
    <mergeCell ref="S12:T12"/>
    <mergeCell ref="S13:T13"/>
    <mergeCell ref="S14:T14"/>
    <mergeCell ref="F9:F11"/>
    <mergeCell ref="S7:T7"/>
    <mergeCell ref="S9:T9"/>
    <mergeCell ref="A9:A11"/>
    <mergeCell ref="B13:C13"/>
    <mergeCell ref="B14:C14"/>
    <mergeCell ref="B10:C10"/>
    <mergeCell ref="A12:A14"/>
    <mergeCell ref="E12:E14"/>
    <mergeCell ref="D9:D11"/>
    <mergeCell ref="D12:D14"/>
    <mergeCell ref="B11:C11"/>
    <mergeCell ref="S11:T11"/>
    <mergeCell ref="B7:C7"/>
    <mergeCell ref="E4:E5"/>
    <mergeCell ref="Q5:R5"/>
    <mergeCell ref="F12:F14"/>
    <mergeCell ref="D4:D5"/>
    <mergeCell ref="A15:A17"/>
    <mergeCell ref="B15:B17"/>
    <mergeCell ref="E9:E11"/>
    <mergeCell ref="H4:R4"/>
    <mergeCell ref="F4:F5"/>
    <mergeCell ref="A4:A5"/>
    <mergeCell ref="B4:C5"/>
    <mergeCell ref="D15:D17"/>
  </mergeCells>
  <printOptions horizontalCentered="1" verticalCentered="1"/>
  <pageMargins left="0" right="0" top="0" bottom="0" header="0" footer="0"/>
  <pageSetup paperSize="8" scale="50" fitToHeight="2" orientation="landscape"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Y35"/>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6" customWidth="1"/>
    <col min="2" max="2" width="27.5703125" style="84" customWidth="1"/>
    <col min="3" max="3" width="7.5703125" style="84" customWidth="1"/>
    <col min="4" max="4" width="9" style="84" customWidth="1"/>
    <col min="5" max="5" width="10.42578125" style="84" customWidth="1"/>
    <col min="6" max="6" width="13.7109375" style="84" customWidth="1"/>
    <col min="7" max="13" width="11.5703125" style="84" customWidth="1"/>
    <col min="14" max="14" width="11.42578125" style="84" customWidth="1"/>
    <col min="15" max="15" width="6.85546875" style="84" customWidth="1"/>
    <col min="16" max="16" width="4.42578125" style="84" customWidth="1"/>
    <col min="17" max="17" width="6.85546875" style="84" customWidth="1"/>
    <col min="18" max="18" width="4.85546875" style="84" customWidth="1"/>
    <col min="19" max="19" width="8.5703125" style="84"/>
    <col min="20" max="20" width="33.5703125" style="6" customWidth="1"/>
    <col min="21" max="21" width="43.5703125" style="20" customWidth="1"/>
    <col min="22" max="22" width="43.5703125" style="21" hidden="1" customWidth="1"/>
    <col min="23" max="23" width="8.5703125" style="84"/>
    <col min="24" max="24" width="57.28515625" style="84" customWidth="1"/>
    <col min="25" max="25" width="35.5703125" style="84" customWidth="1"/>
    <col min="26" max="16384" width="8.5703125" style="84"/>
  </cols>
  <sheetData>
    <row r="1" spans="1:24" s="1337" customFormat="1" ht="20.25" customHeight="1">
      <c r="A1" s="1338" t="s">
        <v>874</v>
      </c>
      <c r="B1" s="1339"/>
      <c r="C1" s="1339"/>
      <c r="D1" s="1339"/>
      <c r="E1" s="1339"/>
      <c r="F1" s="1338"/>
    </row>
    <row r="2" spans="1:24" s="254" customFormat="1" ht="19.5" customHeight="1">
      <c r="A2" s="255" t="s">
        <v>315</v>
      </c>
      <c r="B2" s="255"/>
      <c r="C2" s="255"/>
      <c r="D2" s="255"/>
      <c r="E2" s="255"/>
      <c r="F2" s="255"/>
    </row>
    <row r="3" spans="1:24" ht="13.5" thickBot="1"/>
    <row r="4" spans="1:24" ht="27.6" customHeight="1" thickBot="1">
      <c r="A4" s="1099" t="s">
        <v>2</v>
      </c>
      <c r="B4" s="1101" t="s">
        <v>10</v>
      </c>
      <c r="C4" s="1102"/>
      <c r="D4" s="919" t="s">
        <v>8</v>
      </c>
      <c r="E4" s="919" t="s">
        <v>1031</v>
      </c>
      <c r="F4" s="919" t="s">
        <v>4</v>
      </c>
      <c r="G4" s="919" t="s">
        <v>5</v>
      </c>
      <c r="H4" s="953" t="s">
        <v>1132</v>
      </c>
      <c r="I4" s="954"/>
      <c r="J4" s="954"/>
      <c r="K4" s="954"/>
      <c r="L4" s="954"/>
      <c r="M4" s="954"/>
      <c r="N4" s="954"/>
      <c r="O4" s="954"/>
      <c r="P4" s="954"/>
      <c r="Q4" s="954"/>
      <c r="R4" s="955"/>
      <c r="S4" s="951" t="s">
        <v>9</v>
      </c>
      <c r="T4" s="962"/>
      <c r="U4" s="964" t="s">
        <v>1</v>
      </c>
      <c r="V4" s="964" t="s">
        <v>3</v>
      </c>
    </row>
    <row r="5" spans="1:24" ht="15.75" customHeight="1" thickBot="1">
      <c r="A5" s="1100"/>
      <c r="B5" s="1103"/>
      <c r="C5" s="1104"/>
      <c r="D5" s="920"/>
      <c r="E5" s="920"/>
      <c r="F5" s="920"/>
      <c r="G5" s="920"/>
      <c r="H5" s="393">
        <v>2010</v>
      </c>
      <c r="I5" s="393">
        <v>2011</v>
      </c>
      <c r="J5" s="393">
        <v>2012</v>
      </c>
      <c r="K5" s="395">
        <v>2013</v>
      </c>
      <c r="L5" s="394">
        <v>2014</v>
      </c>
      <c r="M5" s="394">
        <v>2015</v>
      </c>
      <c r="N5" s="394">
        <v>2016</v>
      </c>
      <c r="O5" s="953">
        <v>2017</v>
      </c>
      <c r="P5" s="955"/>
      <c r="Q5" s="953">
        <v>2018</v>
      </c>
      <c r="R5" s="955"/>
      <c r="S5" s="952"/>
      <c r="T5" s="963"/>
      <c r="U5" s="965"/>
      <c r="V5" s="965"/>
    </row>
    <row r="6" spans="1:24" ht="54.75" customHeight="1" thickBot="1">
      <c r="A6" s="78" t="s">
        <v>335</v>
      </c>
      <c r="B6" s="37"/>
      <c r="C6" s="39"/>
      <c r="D6" s="11"/>
      <c r="E6" s="11"/>
      <c r="F6" s="36"/>
      <c r="G6" s="11"/>
      <c r="H6" s="11"/>
      <c r="I6" s="11"/>
      <c r="J6" s="11"/>
      <c r="K6" s="11"/>
      <c r="L6" s="11"/>
      <c r="M6" s="11"/>
      <c r="N6" s="11"/>
      <c r="O6" s="37"/>
      <c r="P6" s="39"/>
      <c r="Q6" s="37"/>
      <c r="R6" s="39"/>
      <c r="S6" s="37"/>
      <c r="T6" s="409"/>
      <c r="U6" s="82" t="s">
        <v>329</v>
      </c>
      <c r="V6" s="940" t="s">
        <v>316</v>
      </c>
      <c r="X6" s="231"/>
    </row>
    <row r="7" spans="1:24" ht="51" customHeight="1">
      <c r="A7" s="910" t="s">
        <v>1118</v>
      </c>
      <c r="B7" s="1180" t="s">
        <v>1293</v>
      </c>
      <c r="C7" s="1197"/>
      <c r="D7" s="916" t="s">
        <v>662</v>
      </c>
      <c r="E7" s="916" t="s">
        <v>1032</v>
      </c>
      <c r="F7" s="921" t="s">
        <v>883</v>
      </c>
      <c r="G7" s="862" t="s">
        <v>1150</v>
      </c>
      <c r="H7" s="651">
        <v>26663</v>
      </c>
      <c r="I7" s="651">
        <v>28515.69003096192</v>
      </c>
      <c r="J7" s="651">
        <v>30007</v>
      </c>
      <c r="K7" s="651">
        <v>31586</v>
      </c>
      <c r="L7" s="651">
        <v>32954.079623991944</v>
      </c>
      <c r="M7" s="651">
        <v>31611.134075762282</v>
      </c>
      <c r="N7" s="652">
        <v>29513</v>
      </c>
      <c r="O7" s="1169">
        <v>37119</v>
      </c>
      <c r="P7" s="1170"/>
      <c r="Q7" s="224"/>
      <c r="R7" s="300"/>
      <c r="S7" s="1233" t="s">
        <v>1294</v>
      </c>
      <c r="T7" s="1234"/>
      <c r="U7" s="940" t="s">
        <v>330</v>
      </c>
      <c r="V7" s="941"/>
    </row>
    <row r="8" spans="1:24" ht="51.75" customHeight="1">
      <c r="A8" s="911"/>
      <c r="B8" s="1181" t="s">
        <v>1295</v>
      </c>
      <c r="C8" s="1235"/>
      <c r="D8" s="917"/>
      <c r="E8" s="917"/>
      <c r="F8" s="922"/>
      <c r="G8" s="379" t="s">
        <v>1149</v>
      </c>
      <c r="H8" s="653">
        <v>382</v>
      </c>
      <c r="I8" s="653">
        <v>371</v>
      </c>
      <c r="J8" s="653">
        <v>344</v>
      </c>
      <c r="K8" s="653">
        <v>344</v>
      </c>
      <c r="L8" s="653">
        <v>323</v>
      </c>
      <c r="M8" s="653">
        <v>308.33</v>
      </c>
      <c r="N8" s="654">
        <v>323.44899999999996</v>
      </c>
      <c r="O8" s="1230">
        <v>422</v>
      </c>
      <c r="P8" s="1231"/>
      <c r="Q8" s="225"/>
      <c r="R8" s="301"/>
      <c r="S8" s="988" t="s">
        <v>1296</v>
      </c>
      <c r="T8" s="989"/>
      <c r="U8" s="941"/>
      <c r="V8" s="941"/>
    </row>
    <row r="9" spans="1:24" ht="51" customHeight="1">
      <c r="A9" s="911"/>
      <c r="B9" s="1181" t="s">
        <v>1297</v>
      </c>
      <c r="C9" s="1235"/>
      <c r="D9" s="917"/>
      <c r="E9" s="917"/>
      <c r="F9" s="922"/>
      <c r="G9" s="861" t="s">
        <v>1150</v>
      </c>
      <c r="H9" s="655">
        <v>4111.0649999999996</v>
      </c>
      <c r="I9" s="655">
        <v>4143.3580000000002</v>
      </c>
      <c r="J9" s="655">
        <v>3802.6559999999999</v>
      </c>
      <c r="K9" s="655">
        <v>3649.3850000000002</v>
      </c>
      <c r="L9" s="655">
        <v>3851.5230000000001</v>
      </c>
      <c r="M9" s="655">
        <v>3956.85</v>
      </c>
      <c r="N9" s="656">
        <v>4146.1210000000001</v>
      </c>
      <c r="O9" s="1230">
        <v>4391.4119557139402</v>
      </c>
      <c r="P9" s="1231"/>
      <c r="Q9" s="312"/>
      <c r="R9" s="313"/>
      <c r="S9" s="988" t="s">
        <v>1298</v>
      </c>
      <c r="T9" s="989"/>
      <c r="U9" s="941"/>
      <c r="V9" s="352"/>
    </row>
    <row r="10" spans="1:24" ht="51.75" customHeight="1">
      <c r="A10" s="911"/>
      <c r="B10" s="1181" t="s">
        <v>1299</v>
      </c>
      <c r="C10" s="1235"/>
      <c r="D10" s="917"/>
      <c r="E10" s="917"/>
      <c r="F10" s="922"/>
      <c r="G10" s="379" t="s">
        <v>1149</v>
      </c>
      <c r="H10" s="655">
        <v>2313.1570000000002</v>
      </c>
      <c r="I10" s="655">
        <v>2321.6439999999998</v>
      </c>
      <c r="J10" s="655">
        <v>2421.431</v>
      </c>
      <c r="K10" s="655">
        <v>2290.0709999999999</v>
      </c>
      <c r="L10" s="655">
        <v>2438.4659999999999</v>
      </c>
      <c r="M10" s="655">
        <v>2687.6039999999998</v>
      </c>
      <c r="N10" s="656">
        <v>2773.92</v>
      </c>
      <c r="O10" s="1230">
        <v>2750.6970000000001</v>
      </c>
      <c r="P10" s="1231"/>
      <c r="Q10" s="312"/>
      <c r="R10" s="313"/>
      <c r="S10" s="988" t="s">
        <v>1300</v>
      </c>
      <c r="T10" s="989"/>
      <c r="U10" s="941"/>
      <c r="V10" s="352"/>
    </row>
    <row r="11" spans="1:24" ht="51" customHeight="1">
      <c r="A11" s="911"/>
      <c r="B11" s="1181" t="s">
        <v>1301</v>
      </c>
      <c r="C11" s="1235"/>
      <c r="D11" s="917"/>
      <c r="E11" s="917"/>
      <c r="F11" s="922"/>
      <c r="G11" s="861" t="s">
        <v>1150</v>
      </c>
      <c r="H11" s="655"/>
      <c r="I11" s="655">
        <v>5849.8004524621902</v>
      </c>
      <c r="J11" s="655">
        <v>5850.0336536710101</v>
      </c>
      <c r="K11" s="655">
        <v>6023.1787905460797</v>
      </c>
      <c r="L11" s="655">
        <v>5656.8495142224101</v>
      </c>
      <c r="M11" s="655">
        <v>6574.7829301412503</v>
      </c>
      <c r="N11" s="656">
        <v>7612.1187549729702</v>
      </c>
      <c r="O11" s="1230">
        <v>7414.8131941787497</v>
      </c>
      <c r="P11" s="1231"/>
      <c r="Q11" s="312"/>
      <c r="R11" s="313"/>
      <c r="S11" s="988" t="s">
        <v>1302</v>
      </c>
      <c r="T11" s="989"/>
      <c r="U11" s="941"/>
      <c r="V11" s="352"/>
    </row>
    <row r="12" spans="1:24" ht="51.75" customHeight="1" thickBot="1">
      <c r="A12" s="912"/>
      <c r="B12" s="1105" t="s">
        <v>1303</v>
      </c>
      <c r="C12" s="1106"/>
      <c r="D12" s="918"/>
      <c r="E12" s="918"/>
      <c r="F12" s="923"/>
      <c r="G12" s="375" t="s">
        <v>1149</v>
      </c>
      <c r="H12" s="655">
        <v>34640</v>
      </c>
      <c r="I12" s="655">
        <v>37472</v>
      </c>
      <c r="J12" s="655">
        <v>32273.760619091499</v>
      </c>
      <c r="K12" s="655">
        <v>39624.103935433901</v>
      </c>
      <c r="L12" s="655">
        <v>36336.102535352402</v>
      </c>
      <c r="M12" s="655">
        <v>32525.434039516502</v>
      </c>
      <c r="N12" s="656">
        <v>34683.699201503499</v>
      </c>
      <c r="O12" s="1171">
        <v>34072.896301665402</v>
      </c>
      <c r="P12" s="1172"/>
      <c r="Q12" s="312"/>
      <c r="R12" s="313"/>
      <c r="S12" s="988" t="s">
        <v>1304</v>
      </c>
      <c r="T12" s="989"/>
      <c r="U12" s="942"/>
      <c r="V12" s="352"/>
    </row>
    <row r="13" spans="1:24" ht="39" customHeight="1">
      <c r="A13" s="910" t="s">
        <v>337</v>
      </c>
      <c r="B13" s="1180" t="s">
        <v>663</v>
      </c>
      <c r="C13" s="1197"/>
      <c r="D13" s="1042" t="s">
        <v>617</v>
      </c>
      <c r="E13" s="1042" t="s">
        <v>1032</v>
      </c>
      <c r="F13" s="1083" t="s">
        <v>883</v>
      </c>
      <c r="G13" s="417" t="s">
        <v>7</v>
      </c>
      <c r="H13" s="444">
        <v>11.054033505685339</v>
      </c>
      <c r="I13" s="444">
        <v>11.329746099739758</v>
      </c>
      <c r="J13" s="444">
        <v>11.399989646900147</v>
      </c>
      <c r="K13" s="444">
        <v>11.611174915819861</v>
      </c>
      <c r="L13" s="444">
        <v>11.820447079481122</v>
      </c>
      <c r="M13" s="444">
        <v>11.955122930980048</v>
      </c>
      <c r="N13" s="444">
        <v>12.04867575233115</v>
      </c>
      <c r="O13" s="496">
        <v>12.162357386581061</v>
      </c>
      <c r="P13" s="127" t="s">
        <v>622</v>
      </c>
      <c r="Q13" s="496">
        <v>11.963284332347349</v>
      </c>
      <c r="R13" s="127" t="s">
        <v>756</v>
      </c>
      <c r="S13" s="1142" t="s">
        <v>664</v>
      </c>
      <c r="T13" s="973"/>
      <c r="U13" s="940" t="s">
        <v>331</v>
      </c>
      <c r="V13" s="940" t="s">
        <v>317</v>
      </c>
    </row>
    <row r="14" spans="1:24" ht="39" thickBot="1">
      <c r="A14" s="912"/>
      <c r="B14" s="1105" t="s">
        <v>666</v>
      </c>
      <c r="C14" s="1106"/>
      <c r="D14" s="986"/>
      <c r="E14" s="986"/>
      <c r="F14" s="1085"/>
      <c r="G14" s="419" t="s">
        <v>849</v>
      </c>
      <c r="H14" s="657">
        <v>27409.253647610236</v>
      </c>
      <c r="I14" s="657">
        <v>28072.44265038889</v>
      </c>
      <c r="J14" s="657">
        <v>28269.669546341236</v>
      </c>
      <c r="K14" s="657">
        <v>29011.385326874133</v>
      </c>
      <c r="L14" s="657">
        <v>29172.294657359842</v>
      </c>
      <c r="M14" s="657">
        <v>29187.360851651862</v>
      </c>
      <c r="N14" s="657">
        <v>29378.28169273075</v>
      </c>
      <c r="O14" s="226"/>
      <c r="P14" s="302"/>
      <c r="Q14" s="226"/>
      <c r="R14" s="302"/>
      <c r="S14" s="1107" t="s">
        <v>665</v>
      </c>
      <c r="T14" s="977"/>
      <c r="U14" s="942"/>
      <c r="V14" s="941"/>
    </row>
    <row r="15" spans="1:24" ht="42" customHeight="1" thickBot="1">
      <c r="A15" s="883" t="s">
        <v>336</v>
      </c>
      <c r="B15" s="1073" t="s">
        <v>1291</v>
      </c>
      <c r="C15" s="1074"/>
      <c r="D15" s="892" t="s">
        <v>617</v>
      </c>
      <c r="E15" s="417" t="s">
        <v>1032</v>
      </c>
      <c r="F15" s="374" t="s">
        <v>883</v>
      </c>
      <c r="G15" s="417" t="s">
        <v>7</v>
      </c>
      <c r="H15" s="658"/>
      <c r="I15" s="584">
        <v>16.8</v>
      </c>
      <c r="J15" s="584">
        <v>16.600000000000001</v>
      </c>
      <c r="K15" s="584">
        <v>16.2</v>
      </c>
      <c r="L15" s="584">
        <v>16.600000000000001</v>
      </c>
      <c r="M15" s="584">
        <v>17.100000000000001</v>
      </c>
      <c r="N15" s="584">
        <v>17.100000000000001</v>
      </c>
      <c r="O15" s="1228">
        <v>17.100000000000001</v>
      </c>
      <c r="P15" s="1229"/>
      <c r="Q15" s="1228">
        <v>17.3</v>
      </c>
      <c r="R15" s="1229"/>
      <c r="S15" s="1061" t="s">
        <v>1292</v>
      </c>
      <c r="T15" s="1062"/>
      <c r="U15" s="278" t="s">
        <v>332</v>
      </c>
      <c r="V15" s="941"/>
    </row>
    <row r="16" spans="1:24" ht="51" customHeight="1" thickBot="1">
      <c r="A16" s="78" t="s">
        <v>1119</v>
      </c>
      <c r="B16" s="1073" t="s">
        <v>1151</v>
      </c>
      <c r="C16" s="1074"/>
      <c r="D16" s="5" t="s">
        <v>662</v>
      </c>
      <c r="E16" s="417" t="s">
        <v>1032</v>
      </c>
      <c r="F16" s="1" t="s">
        <v>883</v>
      </c>
      <c r="G16" s="5" t="s">
        <v>7</v>
      </c>
      <c r="H16" s="339">
        <v>9.09</v>
      </c>
      <c r="I16" s="339">
        <v>8.61</v>
      </c>
      <c r="J16" s="339">
        <v>8.5399999999999991</v>
      </c>
      <c r="K16" s="339">
        <v>8.56</v>
      </c>
      <c r="L16" s="339">
        <v>8.3800000000000008</v>
      </c>
      <c r="M16" s="339">
        <v>8.1300000000000008</v>
      </c>
      <c r="N16" s="339">
        <v>7.87</v>
      </c>
      <c r="O16" s="1242">
        <v>7.66</v>
      </c>
      <c r="P16" s="1243"/>
      <c r="Q16" s="307"/>
      <c r="R16" s="295"/>
      <c r="S16" s="1061" t="s">
        <v>1061</v>
      </c>
      <c r="T16" s="1062"/>
      <c r="U16" s="4" t="s">
        <v>333</v>
      </c>
      <c r="V16" s="1202" t="s">
        <v>318</v>
      </c>
    </row>
    <row r="17" spans="1:25" ht="40.5" customHeight="1" thickBot="1">
      <c r="A17" s="78" t="s">
        <v>1122</v>
      </c>
      <c r="B17" s="1073" t="s">
        <v>845</v>
      </c>
      <c r="C17" s="1074"/>
      <c r="D17" s="5" t="s">
        <v>662</v>
      </c>
      <c r="E17" s="417" t="s">
        <v>1032</v>
      </c>
      <c r="F17" s="1" t="s">
        <v>826</v>
      </c>
      <c r="G17" s="5" t="s">
        <v>7</v>
      </c>
      <c r="H17" s="339">
        <v>61.64230190972777</v>
      </c>
      <c r="I17" s="339">
        <v>60.487705905476872</v>
      </c>
      <c r="J17" s="339">
        <v>58.761945495981458</v>
      </c>
      <c r="K17" s="339">
        <v>57.658799303025511</v>
      </c>
      <c r="L17" s="339">
        <v>56.060361222637944</v>
      </c>
      <c r="M17" s="339">
        <v>54.232277177731611</v>
      </c>
      <c r="N17" s="339">
        <v>52.792367885089512</v>
      </c>
      <c r="O17" s="1242">
        <v>51.250194129523209</v>
      </c>
      <c r="P17" s="1243"/>
      <c r="Q17" s="307"/>
      <c r="R17" s="295"/>
      <c r="S17" s="1061" t="s">
        <v>844</v>
      </c>
      <c r="T17" s="1062"/>
      <c r="U17" s="82" t="s">
        <v>334</v>
      </c>
      <c r="V17" s="1202"/>
    </row>
    <row r="18" spans="1:25" ht="103.9" customHeight="1" thickBot="1">
      <c r="A18" s="78" t="s">
        <v>338</v>
      </c>
      <c r="B18" s="998" t="s">
        <v>1121</v>
      </c>
      <c r="C18" s="999"/>
      <c r="D18" s="5" t="s">
        <v>617</v>
      </c>
      <c r="E18" s="417" t="s">
        <v>1032</v>
      </c>
      <c r="F18" s="1" t="s">
        <v>883</v>
      </c>
      <c r="G18" s="5" t="s">
        <v>1060</v>
      </c>
      <c r="H18" s="505">
        <v>0.45300000000000001</v>
      </c>
      <c r="I18" s="505">
        <v>0.41699999999999998</v>
      </c>
      <c r="J18" s="505">
        <v>0.38500000000000001</v>
      </c>
      <c r="K18" s="505">
        <v>0.379</v>
      </c>
      <c r="L18" s="505">
        <v>0.373</v>
      </c>
      <c r="M18" s="505">
        <v>0.377</v>
      </c>
      <c r="N18" s="505">
        <v>0.34499999999999997</v>
      </c>
      <c r="O18" s="140"/>
      <c r="P18" s="141"/>
      <c r="Q18" s="140"/>
      <c r="R18" s="141"/>
      <c r="S18" s="1061" t="s">
        <v>1062</v>
      </c>
      <c r="T18" s="1062"/>
      <c r="U18" s="82" t="s">
        <v>614</v>
      </c>
      <c r="V18" s="82" t="s">
        <v>319</v>
      </c>
    </row>
    <row r="19" spans="1:25" ht="125.65" customHeight="1" thickBot="1">
      <c r="A19" s="78" t="s">
        <v>339</v>
      </c>
      <c r="B19" s="1073" t="s">
        <v>1177</v>
      </c>
      <c r="C19" s="1074"/>
      <c r="D19" s="5" t="s">
        <v>617</v>
      </c>
      <c r="E19" s="5" t="s">
        <v>1034</v>
      </c>
      <c r="F19" s="5" t="s">
        <v>911</v>
      </c>
      <c r="G19" s="5" t="s">
        <v>7</v>
      </c>
      <c r="H19" s="505">
        <v>1.6</v>
      </c>
      <c r="I19" s="505">
        <v>1.5</v>
      </c>
      <c r="J19" s="505">
        <v>1.41</v>
      </c>
      <c r="K19" s="505">
        <v>1.33</v>
      </c>
      <c r="L19" s="505">
        <v>1.29</v>
      </c>
      <c r="M19" s="505">
        <v>1.24</v>
      </c>
      <c r="N19" s="505">
        <v>1.28</v>
      </c>
      <c r="O19" s="176">
        <v>1.33</v>
      </c>
      <c r="P19" s="303" t="s">
        <v>622</v>
      </c>
      <c r="Q19" s="176"/>
      <c r="R19" s="303"/>
      <c r="S19" s="1061" t="s">
        <v>1178</v>
      </c>
      <c r="T19" s="1062"/>
      <c r="U19" s="82" t="s">
        <v>327</v>
      </c>
      <c r="V19" s="1202" t="s">
        <v>320</v>
      </c>
      <c r="X19" s="659"/>
    </row>
    <row r="20" spans="1:25" ht="129" customHeight="1" thickBot="1">
      <c r="A20" s="78" t="s">
        <v>340</v>
      </c>
      <c r="B20" s="1073" t="s">
        <v>1208</v>
      </c>
      <c r="C20" s="1074"/>
      <c r="D20" s="5" t="s">
        <v>662</v>
      </c>
      <c r="E20" s="5" t="s">
        <v>1035</v>
      </c>
      <c r="F20" s="5" t="s">
        <v>911</v>
      </c>
      <c r="G20" s="5" t="s">
        <v>900</v>
      </c>
      <c r="H20" s="339">
        <v>3.9</v>
      </c>
      <c r="I20" s="339">
        <v>4.2</v>
      </c>
      <c r="J20" s="339">
        <v>4.0999999999999996</v>
      </c>
      <c r="K20" s="339">
        <v>3.6</v>
      </c>
      <c r="L20" s="339">
        <v>3.7</v>
      </c>
      <c r="M20" s="339">
        <v>3.7</v>
      </c>
      <c r="N20" s="339">
        <v>4</v>
      </c>
      <c r="O20" s="307">
        <v>4.4000000000000004</v>
      </c>
      <c r="P20" s="303" t="s">
        <v>622</v>
      </c>
      <c r="Q20" s="176"/>
      <c r="R20" s="303"/>
      <c r="S20" s="1061" t="s">
        <v>1209</v>
      </c>
      <c r="T20" s="1062"/>
      <c r="U20" s="82" t="s">
        <v>328</v>
      </c>
      <c r="V20" s="1202"/>
    </row>
    <row r="21" spans="1:25" ht="53.25" customHeight="1" thickBot="1">
      <c r="A21" s="45" t="s">
        <v>341</v>
      </c>
      <c r="B21" s="1073" t="s">
        <v>943</v>
      </c>
      <c r="C21" s="1074"/>
      <c r="D21" s="737" t="s">
        <v>617</v>
      </c>
      <c r="E21" s="28" t="s">
        <v>1032</v>
      </c>
      <c r="F21" s="1" t="s">
        <v>940</v>
      </c>
      <c r="G21" s="236" t="s">
        <v>808</v>
      </c>
      <c r="H21" s="229">
        <v>64.096779999999995</v>
      </c>
      <c r="I21" s="229">
        <v>38.912491000000003</v>
      </c>
      <c r="J21" s="229">
        <v>42.395310000000002</v>
      </c>
      <c r="K21" s="229">
        <v>23.905578999999999</v>
      </c>
      <c r="L21" s="229">
        <v>35.303488000000002</v>
      </c>
      <c r="M21" s="229">
        <v>18.541399999999999</v>
      </c>
      <c r="N21" s="229">
        <v>5.32</v>
      </c>
      <c r="O21" s="1056">
        <v>3.12</v>
      </c>
      <c r="P21" s="1057"/>
      <c r="Q21" s="228"/>
      <c r="R21" s="230"/>
      <c r="S21" s="1061" t="s">
        <v>815</v>
      </c>
      <c r="T21" s="1062"/>
      <c r="U21" s="82" t="s">
        <v>326</v>
      </c>
      <c r="V21" s="82" t="s">
        <v>321</v>
      </c>
      <c r="X21" s="231"/>
      <c r="Y21" s="7"/>
    </row>
    <row r="22" spans="1:25" ht="80.099999999999994" customHeight="1" thickBot="1">
      <c r="A22" s="78" t="s">
        <v>342</v>
      </c>
      <c r="B22" s="1073" t="s">
        <v>1129</v>
      </c>
      <c r="C22" s="1074"/>
      <c r="D22" s="737" t="s">
        <v>662</v>
      </c>
      <c r="E22" s="5" t="s">
        <v>1034</v>
      </c>
      <c r="F22" s="1" t="s">
        <v>883</v>
      </c>
      <c r="G22" s="5" t="s">
        <v>7</v>
      </c>
      <c r="H22" s="660">
        <v>22.373712464016187</v>
      </c>
      <c r="I22" s="660">
        <v>23.14159585610625</v>
      </c>
      <c r="J22" s="660">
        <v>23.19978874844093</v>
      </c>
      <c r="K22" s="660">
        <v>22.964042136776417</v>
      </c>
      <c r="L22" s="660">
        <v>23.129344299452125</v>
      </c>
      <c r="M22" s="660">
        <v>22.881832563546197</v>
      </c>
      <c r="N22" s="660">
        <v>22.357512986579788</v>
      </c>
      <c r="O22" s="1125">
        <v>22.850586286454032</v>
      </c>
      <c r="P22" s="1126"/>
      <c r="Q22" s="307"/>
      <c r="R22" s="295"/>
      <c r="S22" s="1073" t="s">
        <v>1130</v>
      </c>
      <c r="T22" s="1074"/>
      <c r="U22" s="82" t="s">
        <v>325</v>
      </c>
      <c r="V22" s="82" t="s">
        <v>322</v>
      </c>
    </row>
    <row r="23" spans="1:25" ht="30.75" customHeight="1">
      <c r="A23" s="910" t="s">
        <v>343</v>
      </c>
      <c r="B23" s="661" t="s">
        <v>668</v>
      </c>
      <c r="C23" s="53"/>
      <c r="D23" s="916" t="s">
        <v>617</v>
      </c>
      <c r="E23" s="916" t="s">
        <v>1032</v>
      </c>
      <c r="F23" s="921" t="s">
        <v>912</v>
      </c>
      <c r="G23" s="916" t="s">
        <v>7</v>
      </c>
      <c r="H23" s="495">
        <v>99</v>
      </c>
      <c r="I23" s="495">
        <v>99</v>
      </c>
      <c r="J23" s="495">
        <v>99</v>
      </c>
      <c r="K23" s="495">
        <v>99</v>
      </c>
      <c r="L23" s="495">
        <v>99.8</v>
      </c>
      <c r="M23" s="495">
        <v>99.8</v>
      </c>
      <c r="N23" s="495">
        <v>99.8</v>
      </c>
      <c r="O23" s="1236">
        <v>99.8</v>
      </c>
      <c r="P23" s="1237"/>
      <c r="Q23" s="299"/>
      <c r="R23" s="304"/>
      <c r="S23" s="261"/>
      <c r="T23" s="425" t="s">
        <v>668</v>
      </c>
      <c r="U23" s="927" t="s">
        <v>324</v>
      </c>
      <c r="V23" s="927" t="s">
        <v>323</v>
      </c>
    </row>
    <row r="24" spans="1:25" ht="30.75" customHeight="1">
      <c r="A24" s="911"/>
      <c r="B24" s="662" t="s">
        <v>1123</v>
      </c>
      <c r="C24" s="55"/>
      <c r="D24" s="917"/>
      <c r="E24" s="917"/>
      <c r="F24" s="922"/>
      <c r="G24" s="917"/>
      <c r="H24" s="271">
        <v>84</v>
      </c>
      <c r="I24" s="271">
        <v>85</v>
      </c>
      <c r="J24" s="271">
        <v>87.5</v>
      </c>
      <c r="K24" s="271">
        <v>96.2</v>
      </c>
      <c r="L24" s="271">
        <v>99.1</v>
      </c>
      <c r="M24" s="271">
        <v>99.1</v>
      </c>
      <c r="N24" s="271">
        <v>99.3</v>
      </c>
      <c r="O24" s="1238">
        <v>99.5</v>
      </c>
      <c r="P24" s="1239"/>
      <c r="Q24" s="282"/>
      <c r="R24" s="272"/>
      <c r="S24" s="263"/>
      <c r="T24" s="426" t="s">
        <v>1125</v>
      </c>
      <c r="U24" s="928"/>
      <c r="V24" s="928"/>
    </row>
    <row r="25" spans="1:25" ht="30.75" customHeight="1" thickBot="1">
      <c r="A25" s="912"/>
      <c r="B25" s="24" t="s">
        <v>1124</v>
      </c>
      <c r="C25" s="26"/>
      <c r="D25" s="918"/>
      <c r="E25" s="918"/>
      <c r="F25" s="923"/>
      <c r="G25" s="918"/>
      <c r="H25" s="498"/>
      <c r="I25" s="498"/>
      <c r="J25" s="498">
        <v>89.7</v>
      </c>
      <c r="K25" s="498">
        <v>91.3</v>
      </c>
      <c r="L25" s="498">
        <v>94.2</v>
      </c>
      <c r="M25" s="498">
        <v>94.3</v>
      </c>
      <c r="N25" s="498">
        <v>98.8</v>
      </c>
      <c r="O25" s="1240">
        <v>98.9</v>
      </c>
      <c r="P25" s="1241"/>
      <c r="Q25" s="314"/>
      <c r="R25" s="315"/>
      <c r="S25" s="264"/>
      <c r="T25" s="427" t="s">
        <v>1126</v>
      </c>
      <c r="U25" s="929"/>
      <c r="V25" s="929"/>
    </row>
    <row r="26" spans="1:25">
      <c r="A26" s="16"/>
      <c r="B26" s="133"/>
      <c r="C26" s="133"/>
      <c r="D26" s="17"/>
      <c r="E26" s="17"/>
      <c r="F26" s="18"/>
      <c r="G26" s="17"/>
      <c r="H26" s="262"/>
      <c r="I26" s="262"/>
      <c r="J26" s="262"/>
      <c r="K26" s="262"/>
      <c r="L26" s="262"/>
      <c r="M26" s="262"/>
      <c r="N26" s="262"/>
      <c r="O26" s="262"/>
      <c r="P26" s="262"/>
      <c r="Q26" s="262"/>
      <c r="R26" s="262"/>
      <c r="S26" s="428"/>
      <c r="T26" s="428"/>
      <c r="U26" s="19"/>
      <c r="V26" s="19"/>
    </row>
    <row r="27" spans="1:25">
      <c r="U27" s="22"/>
    </row>
    <row r="28" spans="1:25" ht="51">
      <c r="A28" s="7" t="s">
        <v>216</v>
      </c>
      <c r="B28" s="6"/>
      <c r="U28" s="22"/>
    </row>
    <row r="29" spans="1:25">
      <c r="B29" s="6"/>
      <c r="U29" s="22"/>
    </row>
    <row r="30" spans="1:25">
      <c r="A30" s="27" t="s">
        <v>797</v>
      </c>
      <c r="B30" s="6"/>
      <c r="U30" s="22"/>
    </row>
    <row r="31" spans="1:25" ht="12.75" customHeight="1">
      <c r="A31" s="1232" t="s">
        <v>1074</v>
      </c>
      <c r="B31" s="1232"/>
      <c r="C31" s="1232"/>
      <c r="D31" s="1232"/>
      <c r="U31" s="22"/>
    </row>
    <row r="32" spans="1:25">
      <c r="A32" s="1232"/>
      <c r="B32" s="1232"/>
      <c r="C32" s="1232"/>
      <c r="D32" s="1232"/>
      <c r="U32" s="22"/>
    </row>
    <row r="33" spans="1:22">
      <c r="A33" s="84"/>
      <c r="T33" s="84"/>
      <c r="U33" s="84"/>
      <c r="V33" s="84"/>
    </row>
    <row r="34" spans="1:22">
      <c r="A34" s="84"/>
      <c r="T34" s="84"/>
      <c r="U34" s="84"/>
      <c r="V34" s="84"/>
    </row>
    <row r="35" spans="1:22">
      <c r="A35" s="84"/>
      <c r="T35" s="84"/>
      <c r="U35" s="84"/>
      <c r="V35" s="84"/>
    </row>
  </sheetData>
  <mergeCells count="81">
    <mergeCell ref="O21:P21"/>
    <mergeCell ref="S22:T22"/>
    <mergeCell ref="S20:T20"/>
    <mergeCell ref="O22:P22"/>
    <mergeCell ref="O16:P16"/>
    <mergeCell ref="O17:P17"/>
    <mergeCell ref="E23:E25"/>
    <mergeCell ref="F13:F14"/>
    <mergeCell ref="V13:V15"/>
    <mergeCell ref="U23:U25"/>
    <mergeCell ref="V23:V25"/>
    <mergeCell ref="Q15:R15"/>
    <mergeCell ref="S21:T21"/>
    <mergeCell ref="V16:V17"/>
    <mergeCell ref="V19:V20"/>
    <mergeCell ref="S16:T16"/>
    <mergeCell ref="S19:T19"/>
    <mergeCell ref="S18:T18"/>
    <mergeCell ref="S17:T17"/>
    <mergeCell ref="S13:T13"/>
    <mergeCell ref="S14:T14"/>
    <mergeCell ref="U13:U14"/>
    <mergeCell ref="O23:P23"/>
    <mergeCell ref="O24:P24"/>
    <mergeCell ref="O25:P25"/>
    <mergeCell ref="F23:F25"/>
    <mergeCell ref="G23:G25"/>
    <mergeCell ref="F4:F5"/>
    <mergeCell ref="D13:D14"/>
    <mergeCell ref="E13:E14"/>
    <mergeCell ref="A7:A12"/>
    <mergeCell ref="B14:C14"/>
    <mergeCell ref="B7:C7"/>
    <mergeCell ref="B8:C8"/>
    <mergeCell ref="B10:C10"/>
    <mergeCell ref="B9:C9"/>
    <mergeCell ref="B11:C11"/>
    <mergeCell ref="E4:E5"/>
    <mergeCell ref="A13:A14"/>
    <mergeCell ref="B12:C12"/>
    <mergeCell ref="E7:E12"/>
    <mergeCell ref="F7:F12"/>
    <mergeCell ref="D7:D12"/>
    <mergeCell ref="V6:V8"/>
    <mergeCell ref="S11:T11"/>
    <mergeCell ref="U4:U5"/>
    <mergeCell ref="V4:V5"/>
    <mergeCell ref="S7:T7"/>
    <mergeCell ref="U7:U12"/>
    <mergeCell ref="S12:T12"/>
    <mergeCell ref="A31:D32"/>
    <mergeCell ref="A4:A5"/>
    <mergeCell ref="D4:D5"/>
    <mergeCell ref="B4:C5"/>
    <mergeCell ref="B13:C13"/>
    <mergeCell ref="B20:C20"/>
    <mergeCell ref="B17:C17"/>
    <mergeCell ref="B19:C19"/>
    <mergeCell ref="A23:A25"/>
    <mergeCell ref="D23:D25"/>
    <mergeCell ref="B21:C21"/>
    <mergeCell ref="B22:C22"/>
    <mergeCell ref="B18:C18"/>
    <mergeCell ref="B16:C16"/>
    <mergeCell ref="B15:C15"/>
    <mergeCell ref="G4:G5"/>
    <mergeCell ref="O15:P15"/>
    <mergeCell ref="S8:T8"/>
    <mergeCell ref="S15:T15"/>
    <mergeCell ref="S9:T9"/>
    <mergeCell ref="S10:T10"/>
    <mergeCell ref="O8:P8"/>
    <mergeCell ref="O7:P7"/>
    <mergeCell ref="O12:P12"/>
    <mergeCell ref="S4:T5"/>
    <mergeCell ref="H4:R4"/>
    <mergeCell ref="O5:P5"/>
    <mergeCell ref="Q5:R5"/>
    <mergeCell ref="O11:P11"/>
    <mergeCell ref="O10:P10"/>
    <mergeCell ref="O9:P9"/>
  </mergeCells>
  <printOptions horizontalCentered="1" verticalCentered="1"/>
  <pageMargins left="0" right="0" top="0" bottom="0" header="0" footer="0"/>
  <pageSetup paperSize="8" scale="53" orientation="landscape" verticalDpi="0" r:id="rId1"/>
</worksheet>
</file>

<file path=xl/worksheets/sheet12.xml><?xml version="1.0" encoding="utf-8"?>
<worksheet xmlns="http://schemas.openxmlformats.org/spreadsheetml/2006/main" xmlns:r="http://schemas.openxmlformats.org/officeDocument/2006/relationships">
  <sheetPr>
    <pageSetUpPr fitToPage="1"/>
  </sheetPr>
  <dimension ref="A1:AB54"/>
  <sheetViews>
    <sheetView showGridLines="0" zoomScale="82" zoomScaleNormal="82"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10.140625" style="84" customWidth="1"/>
    <col min="4" max="4" width="9.28515625" style="84" customWidth="1"/>
    <col min="5" max="5" width="10.42578125" style="84" customWidth="1"/>
    <col min="6" max="6" width="12" style="84" customWidth="1"/>
    <col min="7" max="7" width="9.42578125" style="84" customWidth="1"/>
    <col min="8" max="8" width="13.140625" style="84" bestFit="1" customWidth="1"/>
    <col min="9" max="9" width="9.5703125" style="84" bestFit="1" customWidth="1"/>
    <col min="10" max="11" width="11.42578125" style="84" bestFit="1" customWidth="1"/>
    <col min="12" max="12" width="11.5703125" style="84" bestFit="1" customWidth="1"/>
    <col min="13" max="13" width="11.5703125" style="84" customWidth="1"/>
    <col min="14" max="14" width="7.85546875" style="84" customWidth="1"/>
    <col min="15" max="15" width="2.42578125" style="84" bestFit="1" customWidth="1"/>
    <col min="16" max="16" width="7.28515625" style="84" customWidth="1"/>
    <col min="17" max="17" width="3.42578125" style="84" bestFit="1" customWidth="1"/>
    <col min="18" max="18" width="6.42578125" style="84" customWidth="1"/>
    <col min="19" max="19" width="3.42578125" style="84" bestFit="1" customWidth="1"/>
    <col min="20" max="20" width="10.28515625" style="84" customWidth="1"/>
    <col min="21" max="21" width="33.5703125" style="84" customWidth="1"/>
    <col min="22" max="22" width="43.5703125" style="132" customWidth="1"/>
    <col min="23" max="23" width="43.5703125" style="132" hidden="1" customWidth="1"/>
    <col min="24" max="27" width="8.5703125" style="84"/>
    <col min="28" max="28" width="30.7109375" style="84" customWidth="1"/>
    <col min="29" max="16384" width="8.5703125" style="84"/>
  </cols>
  <sheetData>
    <row r="1" spans="1:28" s="1337" customFormat="1" ht="20.25" customHeight="1">
      <c r="A1" s="1338" t="s">
        <v>875</v>
      </c>
      <c r="B1" s="1338"/>
      <c r="C1" s="1338"/>
      <c r="D1" s="1338"/>
      <c r="E1" s="1338"/>
      <c r="F1" s="1338"/>
    </row>
    <row r="2" spans="1:28" s="254" customFormat="1" ht="19.5" customHeight="1">
      <c r="A2" s="255" t="s">
        <v>364</v>
      </c>
      <c r="B2" s="255"/>
      <c r="C2" s="255"/>
      <c r="D2" s="255"/>
      <c r="E2" s="255"/>
      <c r="F2" s="255"/>
    </row>
    <row r="3" spans="1:28" ht="13.5" thickBot="1"/>
    <row r="4" spans="1:28" ht="30" customHeight="1" thickBot="1">
      <c r="A4" s="1099" t="s">
        <v>2</v>
      </c>
      <c r="B4" s="1101" t="s">
        <v>10</v>
      </c>
      <c r="C4" s="1102"/>
      <c r="D4" s="919" t="s">
        <v>8</v>
      </c>
      <c r="E4" s="919" t="s">
        <v>1031</v>
      </c>
      <c r="F4" s="919" t="s">
        <v>4</v>
      </c>
      <c r="G4" s="919" t="s">
        <v>5</v>
      </c>
      <c r="H4" s="953" t="s">
        <v>1132</v>
      </c>
      <c r="I4" s="954"/>
      <c r="J4" s="954"/>
      <c r="K4" s="954"/>
      <c r="L4" s="954"/>
      <c r="M4" s="954"/>
      <c r="N4" s="954"/>
      <c r="O4" s="954"/>
      <c r="P4" s="954"/>
      <c r="Q4" s="954"/>
      <c r="R4" s="954"/>
      <c r="S4" s="955"/>
      <c r="T4" s="951" t="s">
        <v>9</v>
      </c>
      <c r="U4" s="962"/>
      <c r="V4" s="964" t="s">
        <v>1</v>
      </c>
      <c r="W4" s="964" t="s">
        <v>3</v>
      </c>
    </row>
    <row r="5" spans="1:28" ht="15.75" customHeight="1" thickBot="1">
      <c r="A5" s="1100"/>
      <c r="B5" s="1103"/>
      <c r="C5" s="1104"/>
      <c r="D5" s="920"/>
      <c r="E5" s="920"/>
      <c r="F5" s="920"/>
      <c r="G5" s="920"/>
      <c r="H5" s="393">
        <v>2010</v>
      </c>
      <c r="I5" s="393">
        <v>2011</v>
      </c>
      <c r="J5" s="393">
        <v>2012</v>
      </c>
      <c r="K5" s="395">
        <v>2013</v>
      </c>
      <c r="L5" s="394">
        <v>2014</v>
      </c>
      <c r="M5" s="394">
        <v>2015</v>
      </c>
      <c r="N5" s="953">
        <v>2016</v>
      </c>
      <c r="O5" s="955"/>
      <c r="P5" s="948">
        <v>2017</v>
      </c>
      <c r="Q5" s="949"/>
      <c r="R5" s="948">
        <v>2018</v>
      </c>
      <c r="S5" s="949"/>
      <c r="T5" s="952"/>
      <c r="U5" s="963"/>
      <c r="V5" s="965"/>
      <c r="W5" s="965"/>
    </row>
    <row r="6" spans="1:28" ht="40.5" customHeight="1">
      <c r="A6" s="910" t="s">
        <v>920</v>
      </c>
      <c r="B6" s="913" t="s">
        <v>1279</v>
      </c>
      <c r="C6" s="848" t="s">
        <v>1280</v>
      </c>
      <c r="D6" s="1042" t="s">
        <v>617</v>
      </c>
      <c r="E6" s="916" t="s">
        <v>1032</v>
      </c>
      <c r="F6" s="921" t="s">
        <v>884</v>
      </c>
      <c r="G6" s="916" t="s">
        <v>1024</v>
      </c>
      <c r="H6" s="849">
        <v>10407</v>
      </c>
      <c r="I6" s="849">
        <v>10227</v>
      </c>
      <c r="J6" s="849">
        <v>9899</v>
      </c>
      <c r="K6" s="850">
        <v>9856</v>
      </c>
      <c r="L6" s="851">
        <v>9996</v>
      </c>
      <c r="M6" s="830">
        <v>10562</v>
      </c>
      <c r="N6" s="1260">
        <v>10863</v>
      </c>
      <c r="O6" s="1261"/>
      <c r="P6" s="1285">
        <v>11063</v>
      </c>
      <c r="Q6" s="1286"/>
      <c r="R6" s="517"/>
      <c r="S6" s="518"/>
      <c r="T6" s="852" t="s">
        <v>1281</v>
      </c>
      <c r="U6" s="937" t="s">
        <v>1282</v>
      </c>
      <c r="V6" s="940" t="s">
        <v>365</v>
      </c>
      <c r="W6" s="940" t="s">
        <v>366</v>
      </c>
    </row>
    <row r="7" spans="1:28" ht="77.25" customHeight="1" thickBot="1">
      <c r="A7" s="911"/>
      <c r="B7" s="915"/>
      <c r="C7" s="853" t="s">
        <v>1283</v>
      </c>
      <c r="D7" s="986"/>
      <c r="E7" s="918"/>
      <c r="F7" s="923"/>
      <c r="G7" s="918"/>
      <c r="H7" s="831">
        <v>5111</v>
      </c>
      <c r="I7" s="831">
        <v>5001</v>
      </c>
      <c r="J7" s="831">
        <v>4801</v>
      </c>
      <c r="K7" s="340">
        <v>4679</v>
      </c>
      <c r="L7" s="832">
        <v>4835</v>
      </c>
      <c r="M7" s="831">
        <v>5132</v>
      </c>
      <c r="N7" s="1262">
        <v>5387</v>
      </c>
      <c r="O7" s="1263"/>
      <c r="P7" s="1287">
        <v>5669</v>
      </c>
      <c r="Q7" s="1288"/>
      <c r="R7" s="234"/>
      <c r="S7" s="235"/>
      <c r="T7" s="854" t="s">
        <v>1284</v>
      </c>
      <c r="U7" s="939"/>
      <c r="V7" s="941"/>
      <c r="W7" s="942"/>
      <c r="Y7" s="1259"/>
      <c r="Z7" s="1259"/>
      <c r="AA7" s="1259"/>
      <c r="AB7" s="1259"/>
    </row>
    <row r="8" spans="1:28" ht="19.5" customHeight="1" thickBot="1">
      <c r="A8" s="911"/>
      <c r="B8" s="1077" t="s">
        <v>1285</v>
      </c>
      <c r="C8" s="1279" t="s">
        <v>1280</v>
      </c>
      <c r="D8" s="1042" t="s">
        <v>617</v>
      </c>
      <c r="E8" s="916" t="s">
        <v>1032</v>
      </c>
      <c r="F8" s="921" t="s">
        <v>884</v>
      </c>
      <c r="G8" s="916" t="s">
        <v>7</v>
      </c>
      <c r="H8" s="1264">
        <v>-2.6</v>
      </c>
      <c r="I8" s="1265"/>
      <c r="J8" s="1265"/>
      <c r="K8" s="1265"/>
      <c r="L8" s="1266"/>
      <c r="M8" s="880"/>
      <c r="N8" s="875"/>
      <c r="O8" s="876"/>
      <c r="P8" s="880"/>
      <c r="Q8" s="881"/>
      <c r="R8" s="90"/>
      <c r="S8" s="53"/>
      <c r="T8" s="1267" t="s">
        <v>1281</v>
      </c>
      <c r="U8" s="930" t="s">
        <v>1286</v>
      </c>
      <c r="V8" s="941"/>
      <c r="W8" s="77"/>
      <c r="Y8" s="833"/>
      <c r="Z8" s="833"/>
      <c r="AA8" s="833"/>
      <c r="AB8" s="833"/>
    </row>
    <row r="9" spans="1:28" ht="19.5" customHeight="1" thickBot="1">
      <c r="A9" s="911"/>
      <c r="B9" s="1078"/>
      <c r="C9" s="1280"/>
      <c r="D9" s="985"/>
      <c r="E9" s="917"/>
      <c r="F9" s="922"/>
      <c r="G9" s="917"/>
      <c r="H9" s="879"/>
      <c r="I9" s="1270">
        <v>0</v>
      </c>
      <c r="J9" s="1271"/>
      <c r="K9" s="1271"/>
      <c r="L9" s="1271"/>
      <c r="M9" s="1272"/>
      <c r="N9" s="877"/>
      <c r="O9" s="878"/>
      <c r="P9" s="879"/>
      <c r="Q9" s="502"/>
      <c r="R9" s="662"/>
      <c r="S9" s="55"/>
      <c r="T9" s="1268"/>
      <c r="U9" s="931"/>
      <c r="V9" s="941"/>
      <c r="W9" s="77"/>
      <c r="Y9" s="833"/>
      <c r="Z9" s="833"/>
      <c r="AA9" s="833"/>
      <c r="AB9" s="833"/>
    </row>
    <row r="10" spans="1:28" ht="19.5" customHeight="1" thickBot="1">
      <c r="A10" s="911"/>
      <c r="B10" s="1078"/>
      <c r="C10" s="1280"/>
      <c r="D10" s="985"/>
      <c r="E10" s="917"/>
      <c r="F10" s="922"/>
      <c r="G10" s="917"/>
      <c r="H10" s="879"/>
      <c r="I10" s="879"/>
      <c r="J10" s="1270">
        <v>2.1</v>
      </c>
      <c r="K10" s="1271"/>
      <c r="L10" s="1271"/>
      <c r="M10" s="1271"/>
      <c r="N10" s="1271"/>
      <c r="O10" s="1272"/>
      <c r="P10" s="879"/>
      <c r="Q10" s="502"/>
      <c r="R10" s="662"/>
      <c r="S10" s="55"/>
      <c r="T10" s="1268"/>
      <c r="U10" s="931"/>
      <c r="V10" s="941"/>
      <c r="W10" s="77"/>
      <c r="Y10" s="833"/>
      <c r="Z10" s="833"/>
      <c r="AA10" s="833"/>
      <c r="AB10" s="833"/>
    </row>
    <row r="11" spans="1:28" ht="19.5" customHeight="1" thickBot="1">
      <c r="A11" s="911"/>
      <c r="B11" s="1078"/>
      <c r="C11" s="1281"/>
      <c r="D11" s="985"/>
      <c r="E11" s="917"/>
      <c r="F11" s="922"/>
      <c r="G11" s="917"/>
      <c r="H11" s="879"/>
      <c r="I11" s="879"/>
      <c r="J11" s="879"/>
      <c r="K11" s="1270">
        <v>2.4</v>
      </c>
      <c r="L11" s="1271"/>
      <c r="M11" s="1271"/>
      <c r="N11" s="1271"/>
      <c r="O11" s="1271"/>
      <c r="P11" s="1271"/>
      <c r="Q11" s="1272"/>
      <c r="R11" s="662"/>
      <c r="S11" s="55"/>
      <c r="T11" s="1269"/>
      <c r="U11" s="931"/>
      <c r="V11" s="941"/>
      <c r="W11" s="77"/>
      <c r="Y11" s="833"/>
      <c r="Z11" s="833"/>
      <c r="AA11" s="833"/>
      <c r="AB11" s="833"/>
    </row>
    <row r="12" spans="1:28" ht="19.5" customHeight="1" thickBot="1">
      <c r="A12" s="911"/>
      <c r="B12" s="1078"/>
      <c r="C12" s="1282" t="s">
        <v>1283</v>
      </c>
      <c r="D12" s="985"/>
      <c r="E12" s="917"/>
      <c r="F12" s="922"/>
      <c r="G12" s="917"/>
      <c r="H12" s="1270">
        <v>-2.9</v>
      </c>
      <c r="I12" s="1271"/>
      <c r="J12" s="1271"/>
      <c r="K12" s="1271"/>
      <c r="L12" s="1272"/>
      <c r="M12" s="879"/>
      <c r="N12" s="877"/>
      <c r="O12" s="878"/>
      <c r="P12" s="879"/>
      <c r="Q12" s="502"/>
      <c r="R12" s="692"/>
      <c r="S12" s="316"/>
      <c r="T12" s="1273" t="s">
        <v>1284</v>
      </c>
      <c r="U12" s="931"/>
      <c r="V12" s="941"/>
      <c r="W12" s="77"/>
      <c r="Y12" s="833"/>
      <c r="Z12" s="833"/>
      <c r="AA12" s="833"/>
      <c r="AB12" s="833"/>
    </row>
    <row r="13" spans="1:28" ht="19.5" customHeight="1" thickBot="1">
      <c r="A13" s="911"/>
      <c r="B13" s="1078"/>
      <c r="C13" s="1283"/>
      <c r="D13" s="985"/>
      <c r="E13" s="917"/>
      <c r="F13" s="922"/>
      <c r="G13" s="917"/>
      <c r="H13" s="879"/>
      <c r="I13" s="1270">
        <v>-0.2</v>
      </c>
      <c r="J13" s="1271"/>
      <c r="K13" s="1271"/>
      <c r="L13" s="1271"/>
      <c r="M13" s="1272"/>
      <c r="N13" s="877"/>
      <c r="O13" s="878"/>
      <c r="P13" s="879"/>
      <c r="Q13" s="502"/>
      <c r="R13" s="662"/>
      <c r="S13" s="55"/>
      <c r="T13" s="1274"/>
      <c r="U13" s="931"/>
      <c r="V13" s="941"/>
      <c r="W13" s="77"/>
      <c r="Y13" s="833"/>
      <c r="Z13" s="833"/>
      <c r="AA13" s="833"/>
      <c r="AB13" s="833"/>
    </row>
    <row r="14" spans="1:28" ht="19.5" customHeight="1" thickBot="1">
      <c r="A14" s="911"/>
      <c r="B14" s="1078"/>
      <c r="C14" s="1283"/>
      <c r="D14" s="985"/>
      <c r="E14" s="917"/>
      <c r="F14" s="922"/>
      <c r="G14" s="917"/>
      <c r="H14" s="879"/>
      <c r="I14" s="879"/>
      <c r="J14" s="1270">
        <v>2.6</v>
      </c>
      <c r="K14" s="1271"/>
      <c r="L14" s="1271"/>
      <c r="M14" s="1271"/>
      <c r="N14" s="1271"/>
      <c r="O14" s="1272"/>
      <c r="P14" s="879"/>
      <c r="Q14" s="502"/>
      <c r="R14" s="662"/>
      <c r="S14" s="55"/>
      <c r="T14" s="1274"/>
      <c r="U14" s="931"/>
      <c r="V14" s="941"/>
      <c r="W14" s="77"/>
      <c r="Y14" s="833"/>
      <c r="Z14" s="833"/>
      <c r="AA14" s="833"/>
      <c r="AB14" s="833"/>
    </row>
    <row r="15" spans="1:28" ht="19.5" customHeight="1" thickBot="1">
      <c r="A15" s="912"/>
      <c r="B15" s="1079"/>
      <c r="C15" s="1284"/>
      <c r="D15" s="986"/>
      <c r="E15" s="918"/>
      <c r="F15" s="923"/>
      <c r="G15" s="918"/>
      <c r="H15" s="882"/>
      <c r="I15" s="882"/>
      <c r="J15" s="882"/>
      <c r="K15" s="1276">
        <v>4.3</v>
      </c>
      <c r="L15" s="1277"/>
      <c r="M15" s="1277"/>
      <c r="N15" s="1277"/>
      <c r="O15" s="1277"/>
      <c r="P15" s="1277"/>
      <c r="Q15" s="1278"/>
      <c r="R15" s="93"/>
      <c r="S15" s="56"/>
      <c r="T15" s="1275"/>
      <c r="U15" s="932"/>
      <c r="V15" s="942"/>
      <c r="W15" s="77"/>
      <c r="Y15" s="833"/>
      <c r="Z15" s="833"/>
      <c r="AA15" s="833"/>
      <c r="AB15" s="833"/>
    </row>
    <row r="16" spans="1:28" ht="77.849999999999994" customHeight="1" thickBot="1">
      <c r="A16" s="159" t="s">
        <v>367</v>
      </c>
      <c r="B16" s="1073" t="s">
        <v>1179</v>
      </c>
      <c r="C16" s="1074"/>
      <c r="D16" s="28" t="s">
        <v>662</v>
      </c>
      <c r="E16" s="28" t="s">
        <v>1032</v>
      </c>
      <c r="F16" s="1" t="s">
        <v>884</v>
      </c>
      <c r="G16" s="402" t="s">
        <v>7</v>
      </c>
      <c r="H16" s="138">
        <v>11.1</v>
      </c>
      <c r="I16" s="138">
        <v>11.4</v>
      </c>
      <c r="J16" s="138" t="s">
        <v>1068</v>
      </c>
      <c r="K16" s="663">
        <v>13.8</v>
      </c>
      <c r="L16" s="139">
        <v>13.8</v>
      </c>
      <c r="M16" s="664">
        <v>13</v>
      </c>
      <c r="N16" s="1228">
        <v>12.3</v>
      </c>
      <c r="O16" s="1229"/>
      <c r="P16" s="1228">
        <v>10.8</v>
      </c>
      <c r="Q16" s="1229"/>
      <c r="R16" s="138"/>
      <c r="S16" s="139"/>
      <c r="T16" s="1183" t="s">
        <v>1180</v>
      </c>
      <c r="U16" s="1062"/>
      <c r="V16" s="77" t="s">
        <v>368</v>
      </c>
      <c r="W16" s="82" t="s">
        <v>369</v>
      </c>
      <c r="Y16" s="665"/>
    </row>
    <row r="17" spans="1:23" ht="74.849999999999994" customHeight="1" thickBot="1">
      <c r="A17" s="78" t="s">
        <v>370</v>
      </c>
      <c r="B17" s="1073" t="s">
        <v>847</v>
      </c>
      <c r="C17" s="1074"/>
      <c r="D17" s="28" t="s">
        <v>662</v>
      </c>
      <c r="E17" s="28" t="s">
        <v>1032</v>
      </c>
      <c r="F17" s="420" t="s">
        <v>840</v>
      </c>
      <c r="G17" s="402" t="s">
        <v>7</v>
      </c>
      <c r="H17" s="140"/>
      <c r="I17" s="140"/>
      <c r="J17" s="138">
        <v>32</v>
      </c>
      <c r="K17" s="40"/>
      <c r="L17" s="141"/>
      <c r="M17" s="160"/>
      <c r="N17" s="37"/>
      <c r="O17" s="98"/>
      <c r="P17" s="140"/>
      <c r="Q17" s="141"/>
      <c r="R17" s="140"/>
      <c r="S17" s="141"/>
      <c r="T17" s="1183" t="s">
        <v>846</v>
      </c>
      <c r="U17" s="1062"/>
      <c r="V17" s="82" t="s">
        <v>371</v>
      </c>
      <c r="W17" s="82" t="s">
        <v>372</v>
      </c>
    </row>
    <row r="18" spans="1:23" ht="48" customHeight="1" thickBot="1">
      <c r="A18" s="159" t="s">
        <v>373</v>
      </c>
      <c r="B18" s="1073" t="s">
        <v>1076</v>
      </c>
      <c r="C18" s="1074"/>
      <c r="D18" s="28" t="s">
        <v>617</v>
      </c>
      <c r="E18" s="28" t="s">
        <v>1032</v>
      </c>
      <c r="F18" s="1" t="s">
        <v>884</v>
      </c>
      <c r="G18" s="137" t="s">
        <v>7</v>
      </c>
      <c r="H18" s="314">
        <v>47.15263471736413</v>
      </c>
      <c r="I18" s="314">
        <v>46.329632968178572</v>
      </c>
      <c r="J18" s="314">
        <v>44.718310705991946</v>
      </c>
      <c r="K18" s="498">
        <v>44.799559230066151</v>
      </c>
      <c r="L18" s="315">
        <v>44.183563978899699</v>
      </c>
      <c r="M18" s="337">
        <v>43.715055605568161</v>
      </c>
      <c r="N18" s="1228">
        <v>43.894224065341838</v>
      </c>
      <c r="O18" s="1229"/>
      <c r="P18" s="314">
        <v>44.280514484028565</v>
      </c>
      <c r="Q18" s="315" t="s">
        <v>622</v>
      </c>
      <c r="R18" s="314">
        <v>44.871159670231748</v>
      </c>
      <c r="S18" s="315" t="s">
        <v>756</v>
      </c>
      <c r="T18" s="298"/>
      <c r="U18" s="237"/>
      <c r="V18" s="77" t="s">
        <v>374</v>
      </c>
      <c r="W18" s="82" t="s">
        <v>375</v>
      </c>
    </row>
    <row r="19" spans="1:23" ht="54.6" customHeight="1" thickBot="1">
      <c r="A19" s="78" t="s">
        <v>376</v>
      </c>
      <c r="B19" s="38"/>
      <c r="C19" s="101"/>
      <c r="D19" s="435"/>
      <c r="E19" s="435"/>
      <c r="F19" s="1"/>
      <c r="G19" s="5"/>
      <c r="H19" s="140"/>
      <c r="I19" s="140"/>
      <c r="J19" s="140"/>
      <c r="K19" s="40"/>
      <c r="L19" s="141"/>
      <c r="M19" s="40"/>
      <c r="N19" s="37"/>
      <c r="O19" s="98"/>
      <c r="P19" s="140"/>
      <c r="Q19" s="141"/>
      <c r="R19" s="140"/>
      <c r="S19" s="141"/>
      <c r="T19" s="98"/>
      <c r="U19" s="142"/>
      <c r="V19" s="82" t="s">
        <v>377</v>
      </c>
      <c r="W19" s="82" t="s">
        <v>378</v>
      </c>
    </row>
    <row r="20" spans="1:23" s="94" customFormat="1" ht="46.35" customHeight="1">
      <c r="A20" s="910" t="s">
        <v>379</v>
      </c>
      <c r="B20" s="1180" t="s">
        <v>644</v>
      </c>
      <c r="C20" s="1197"/>
      <c r="D20" s="1086" t="s">
        <v>617</v>
      </c>
      <c r="E20" s="1042" t="s">
        <v>1032</v>
      </c>
      <c r="F20" s="1083" t="s">
        <v>892</v>
      </c>
      <c r="G20" s="1086" t="s">
        <v>7</v>
      </c>
      <c r="H20" s="485">
        <v>1.4925373134328299</v>
      </c>
      <c r="I20" s="67"/>
      <c r="J20" s="67"/>
      <c r="K20" s="67"/>
      <c r="L20" s="67" t="s">
        <v>642</v>
      </c>
      <c r="M20" s="666">
        <v>1.4925373134328299</v>
      </c>
      <c r="N20" s="1289">
        <v>1.4930000000000001</v>
      </c>
      <c r="O20" s="1290"/>
      <c r="P20" s="126"/>
      <c r="Q20" s="127"/>
      <c r="R20" s="126"/>
      <c r="S20" s="127"/>
      <c r="T20" s="972" t="s">
        <v>624</v>
      </c>
      <c r="U20" s="973"/>
      <c r="V20" s="940" t="s">
        <v>380</v>
      </c>
      <c r="W20" s="940" t="s">
        <v>381</v>
      </c>
    </row>
    <row r="21" spans="1:23" s="94" customFormat="1" ht="44.1" customHeight="1">
      <c r="A21" s="911"/>
      <c r="B21" s="1181" t="s">
        <v>655</v>
      </c>
      <c r="C21" s="1235"/>
      <c r="D21" s="1087"/>
      <c r="E21" s="985"/>
      <c r="F21" s="981"/>
      <c r="G21" s="1087"/>
      <c r="H21" s="474">
        <v>1.29870129870129</v>
      </c>
      <c r="I21" s="474"/>
      <c r="J21" s="474"/>
      <c r="K21" s="474"/>
      <c r="L21" s="474">
        <v>1.26582278481012</v>
      </c>
      <c r="M21" s="474">
        <v>1.25</v>
      </c>
      <c r="N21" s="1257">
        <v>1.25</v>
      </c>
      <c r="O21" s="1258"/>
      <c r="P21" s="296"/>
      <c r="Q21" s="297"/>
      <c r="R21" s="296"/>
      <c r="S21" s="297"/>
      <c r="T21" s="974" t="s">
        <v>625</v>
      </c>
      <c r="U21" s="975"/>
      <c r="V21" s="941"/>
      <c r="W21" s="941"/>
    </row>
    <row r="22" spans="1:23" s="94" customFormat="1" ht="60" customHeight="1">
      <c r="A22" s="993"/>
      <c r="B22" s="1181" t="s">
        <v>659</v>
      </c>
      <c r="C22" s="1235"/>
      <c r="D22" s="1087"/>
      <c r="E22" s="985"/>
      <c r="F22" s="981"/>
      <c r="G22" s="1087"/>
      <c r="H22" s="128" t="s">
        <v>642</v>
      </c>
      <c r="I22" s="128"/>
      <c r="J22" s="128"/>
      <c r="K22" s="128"/>
      <c r="L22" s="128" t="s">
        <v>642</v>
      </c>
      <c r="M22" s="474">
        <v>1.8518518518518501</v>
      </c>
      <c r="N22" s="1257">
        <v>1.8518518518518501</v>
      </c>
      <c r="O22" s="1258"/>
      <c r="P22" s="1257">
        <v>1.8518518518518501</v>
      </c>
      <c r="Q22" s="1258"/>
      <c r="R22" s="296"/>
      <c r="S22" s="297"/>
      <c r="T22" s="974" t="s">
        <v>626</v>
      </c>
      <c r="U22" s="975"/>
      <c r="V22" s="941"/>
      <c r="W22" s="941"/>
    </row>
    <row r="23" spans="1:23" s="94" customFormat="1" ht="57.6" customHeight="1">
      <c r="A23" s="993"/>
      <c r="B23" s="1181" t="s">
        <v>645</v>
      </c>
      <c r="C23" s="1235"/>
      <c r="D23" s="1087"/>
      <c r="E23" s="985"/>
      <c r="F23" s="981"/>
      <c r="G23" s="1087"/>
      <c r="H23" s="474">
        <v>2.0833333333333299</v>
      </c>
      <c r="I23" s="128"/>
      <c r="J23" s="128"/>
      <c r="K23" s="128"/>
      <c r="L23" s="128" t="s">
        <v>642</v>
      </c>
      <c r="M23" s="474">
        <v>2.0833333333333299</v>
      </c>
      <c r="N23" s="1257">
        <v>2.0833333333333299</v>
      </c>
      <c r="O23" s="1258"/>
      <c r="P23" s="296"/>
      <c r="Q23" s="297"/>
      <c r="R23" s="296"/>
      <c r="S23" s="297"/>
      <c r="T23" s="974" t="s">
        <v>627</v>
      </c>
      <c r="U23" s="975"/>
      <c r="V23" s="941"/>
      <c r="W23" s="941"/>
    </row>
    <row r="24" spans="1:23" s="94" customFormat="1" ht="62.1" customHeight="1">
      <c r="A24" s="993"/>
      <c r="B24" s="1181" t="s">
        <v>656</v>
      </c>
      <c r="C24" s="1235"/>
      <c r="D24" s="1087"/>
      <c r="E24" s="985"/>
      <c r="F24" s="981"/>
      <c r="G24" s="1087"/>
      <c r="H24" s="474">
        <v>0.53475935828876997</v>
      </c>
      <c r="I24" s="128"/>
      <c r="J24" s="128"/>
      <c r="K24" s="128"/>
      <c r="L24" s="128" t="s">
        <v>642</v>
      </c>
      <c r="M24" s="474">
        <v>0.53191489999999997</v>
      </c>
      <c r="N24" s="1257">
        <v>0.53191489999999997</v>
      </c>
      <c r="O24" s="1258"/>
      <c r="P24" s="1257">
        <v>0.52910000000000001</v>
      </c>
      <c r="Q24" s="1258"/>
      <c r="R24" s="296"/>
      <c r="S24" s="297"/>
      <c r="T24" s="974" t="s">
        <v>628</v>
      </c>
      <c r="U24" s="975"/>
      <c r="V24" s="941"/>
      <c r="W24" s="941"/>
    </row>
    <row r="25" spans="1:23" s="94" customFormat="1" ht="47.85" customHeight="1">
      <c r="A25" s="993"/>
      <c r="B25" s="1181" t="s">
        <v>660</v>
      </c>
      <c r="C25" s="1235"/>
      <c r="D25" s="1087"/>
      <c r="E25" s="985"/>
      <c r="F25" s="981"/>
      <c r="G25" s="1087"/>
      <c r="H25" s="474">
        <v>0.54945054945055005</v>
      </c>
      <c r="I25" s="128"/>
      <c r="J25" s="128"/>
      <c r="K25" s="128"/>
      <c r="L25" s="128" t="s">
        <v>642</v>
      </c>
      <c r="M25" s="667">
        <v>0.54347826086956497</v>
      </c>
      <c r="N25" s="1257">
        <v>0.54347826086956497</v>
      </c>
      <c r="O25" s="1258"/>
      <c r="P25" s="1257">
        <v>0.54347826086956497</v>
      </c>
      <c r="Q25" s="1258"/>
      <c r="R25" s="296"/>
      <c r="S25" s="297"/>
      <c r="T25" s="974" t="s">
        <v>629</v>
      </c>
      <c r="U25" s="975"/>
      <c r="V25" s="941"/>
      <c r="W25" s="941"/>
    </row>
    <row r="26" spans="1:23" s="94" customFormat="1" ht="46.35" customHeight="1">
      <c r="A26" s="993"/>
      <c r="B26" s="1181" t="s">
        <v>646</v>
      </c>
      <c r="C26" s="1235"/>
      <c r="D26" s="1087"/>
      <c r="E26" s="985"/>
      <c r="F26" s="981"/>
      <c r="G26" s="1087"/>
      <c r="H26" s="474">
        <v>0.54945054945055005</v>
      </c>
      <c r="I26" s="128"/>
      <c r="J26" s="128"/>
      <c r="K26" s="128"/>
      <c r="L26" s="128" t="s">
        <v>642</v>
      </c>
      <c r="M26" s="667">
        <v>0.53191489361702105</v>
      </c>
      <c r="N26" s="1257">
        <v>0.53191489361702105</v>
      </c>
      <c r="O26" s="1258"/>
      <c r="P26" s="1257">
        <v>0.52910000000000001</v>
      </c>
      <c r="Q26" s="1258"/>
      <c r="R26" s="296"/>
      <c r="S26" s="297"/>
      <c r="T26" s="974" t="s">
        <v>630</v>
      </c>
      <c r="U26" s="975"/>
      <c r="V26" s="941"/>
      <c r="W26" s="941"/>
    </row>
    <row r="27" spans="1:23" s="94" customFormat="1" ht="43.35" customHeight="1">
      <c r="A27" s="993"/>
      <c r="B27" s="1181" t="s">
        <v>657</v>
      </c>
      <c r="C27" s="1235"/>
      <c r="D27" s="1087"/>
      <c r="E27" s="985"/>
      <c r="F27" s="981"/>
      <c r="G27" s="1087"/>
      <c r="H27" s="474">
        <v>0.52083333333333304</v>
      </c>
      <c r="I27" s="474"/>
      <c r="J27" s="474"/>
      <c r="K27" s="474"/>
      <c r="L27" s="474" t="s">
        <v>642</v>
      </c>
      <c r="M27" s="474">
        <v>0.51813471502590702</v>
      </c>
      <c r="N27" s="1257">
        <v>0.51813471502590702</v>
      </c>
      <c r="O27" s="1258"/>
      <c r="P27" s="1257">
        <v>0.51813471502590702</v>
      </c>
      <c r="Q27" s="1258"/>
      <c r="R27" s="296"/>
      <c r="S27" s="297"/>
      <c r="T27" s="974" t="s">
        <v>631</v>
      </c>
      <c r="U27" s="975"/>
      <c r="V27" s="941"/>
      <c r="W27" s="941"/>
    </row>
    <row r="28" spans="1:23" s="94" customFormat="1" ht="47.1" customHeight="1">
      <c r="A28" s="993"/>
      <c r="B28" s="1181" t="s">
        <v>647</v>
      </c>
      <c r="C28" s="1235"/>
      <c r="D28" s="1087"/>
      <c r="E28" s="985"/>
      <c r="F28" s="981"/>
      <c r="G28" s="1087"/>
      <c r="H28" s="474">
        <v>0.65359477124182996</v>
      </c>
      <c r="I28" s="128"/>
      <c r="J28" s="128"/>
      <c r="K28" s="128"/>
      <c r="L28" s="128" t="s">
        <v>642</v>
      </c>
      <c r="M28" s="667">
        <v>0.625</v>
      </c>
      <c r="N28" s="1257">
        <v>0.61728400000000005</v>
      </c>
      <c r="O28" s="1258"/>
      <c r="P28" s="1257">
        <v>0.60975999999999997</v>
      </c>
      <c r="Q28" s="1258"/>
      <c r="R28" s="296"/>
      <c r="S28" s="297"/>
      <c r="T28" s="974" t="s">
        <v>632</v>
      </c>
      <c r="U28" s="975"/>
      <c r="V28" s="941"/>
      <c r="W28" s="941"/>
    </row>
    <row r="29" spans="1:23" s="94" customFormat="1" ht="45.6" customHeight="1">
      <c r="A29" s="993"/>
      <c r="B29" s="1181" t="s">
        <v>648</v>
      </c>
      <c r="C29" s="1235"/>
      <c r="D29" s="1087"/>
      <c r="E29" s="985"/>
      <c r="F29" s="981"/>
      <c r="G29" s="1087"/>
      <c r="H29" s="474">
        <v>0.40200000000000002</v>
      </c>
      <c r="I29" s="128"/>
      <c r="J29" s="128"/>
      <c r="K29" s="128"/>
      <c r="L29" s="128" t="s">
        <v>642</v>
      </c>
      <c r="M29" s="667">
        <v>0.38900000000000001</v>
      </c>
      <c r="N29" s="1257">
        <v>0.38900000000000001</v>
      </c>
      <c r="O29" s="1258"/>
      <c r="P29" s="296"/>
      <c r="Q29" s="297"/>
      <c r="R29" s="296"/>
      <c r="S29" s="297"/>
      <c r="T29" s="974" t="s">
        <v>633</v>
      </c>
      <c r="U29" s="975"/>
      <c r="V29" s="941"/>
      <c r="W29" s="941"/>
    </row>
    <row r="30" spans="1:23" s="94" customFormat="1" ht="44.1" customHeight="1">
      <c r="A30" s="993"/>
      <c r="B30" s="1181" t="s">
        <v>649</v>
      </c>
      <c r="C30" s="1235"/>
      <c r="D30" s="1087"/>
      <c r="E30" s="985"/>
      <c r="F30" s="981"/>
      <c r="G30" s="1087"/>
      <c r="H30" s="474">
        <v>0.26</v>
      </c>
      <c r="I30" s="128"/>
      <c r="J30" s="128"/>
      <c r="K30" s="128"/>
      <c r="L30" s="667">
        <v>0.249</v>
      </c>
      <c r="M30" s="667">
        <v>0.25</v>
      </c>
      <c r="N30" s="1257">
        <v>0.24773999999999999</v>
      </c>
      <c r="O30" s="1258"/>
      <c r="P30" s="296"/>
      <c r="Q30" s="297"/>
      <c r="R30" s="296"/>
      <c r="S30" s="297"/>
      <c r="T30" s="974" t="s">
        <v>634</v>
      </c>
      <c r="U30" s="975"/>
      <c r="V30" s="941"/>
      <c r="W30" s="941"/>
    </row>
    <row r="31" spans="1:23" s="94" customFormat="1" ht="44.1" customHeight="1">
      <c r="A31" s="993"/>
      <c r="B31" s="1181" t="s">
        <v>658</v>
      </c>
      <c r="C31" s="1235"/>
      <c r="D31" s="1087"/>
      <c r="E31" s="985"/>
      <c r="F31" s="981"/>
      <c r="G31" s="1087"/>
      <c r="H31" s="128" t="s">
        <v>642</v>
      </c>
      <c r="I31" s="128"/>
      <c r="J31" s="128"/>
      <c r="K31" s="128"/>
      <c r="L31" s="128" t="s">
        <v>642</v>
      </c>
      <c r="M31" s="667">
        <v>1.85185</v>
      </c>
      <c r="N31" s="1257">
        <v>1.85185</v>
      </c>
      <c r="O31" s="1258"/>
      <c r="P31" s="1257">
        <v>1.85185</v>
      </c>
      <c r="Q31" s="1258"/>
      <c r="R31" s="296"/>
      <c r="S31" s="297"/>
      <c r="T31" s="974" t="s">
        <v>635</v>
      </c>
      <c r="U31" s="975"/>
      <c r="V31" s="941"/>
      <c r="W31" s="941"/>
    </row>
    <row r="32" spans="1:23" s="94" customFormat="1" ht="43.35" customHeight="1">
      <c r="A32" s="993"/>
      <c r="B32" s="1181" t="s">
        <v>650</v>
      </c>
      <c r="C32" s="1235"/>
      <c r="D32" s="1087"/>
      <c r="E32" s="985"/>
      <c r="F32" s="981"/>
      <c r="G32" s="1087"/>
      <c r="H32" s="474">
        <v>5.5E-2</v>
      </c>
      <c r="I32" s="128"/>
      <c r="J32" s="128"/>
      <c r="K32" s="128"/>
      <c r="L32" s="128" t="s">
        <v>642</v>
      </c>
      <c r="M32" s="474">
        <v>5.5E-2</v>
      </c>
      <c r="N32" s="1257">
        <v>5.5E-2</v>
      </c>
      <c r="O32" s="1258"/>
      <c r="P32" s="296"/>
      <c r="Q32" s="297"/>
      <c r="R32" s="296"/>
      <c r="S32" s="297"/>
      <c r="T32" s="974" t="s">
        <v>636</v>
      </c>
      <c r="U32" s="975"/>
      <c r="V32" s="941"/>
      <c r="W32" s="941"/>
    </row>
    <row r="33" spans="1:25" s="94" customFormat="1" ht="60.6" customHeight="1">
      <c r="A33" s="993"/>
      <c r="B33" s="1181" t="s">
        <v>651</v>
      </c>
      <c r="C33" s="1235"/>
      <c r="D33" s="1087"/>
      <c r="E33" s="985"/>
      <c r="F33" s="981"/>
      <c r="G33" s="1087"/>
      <c r="H33" s="474">
        <v>0.35219</v>
      </c>
      <c r="I33" s="128"/>
      <c r="J33" s="128"/>
      <c r="K33" s="128"/>
      <c r="L33" s="128" t="s">
        <v>642</v>
      </c>
      <c r="M33" s="667">
        <v>0.27559</v>
      </c>
      <c r="N33" s="1257">
        <v>0.27</v>
      </c>
      <c r="O33" s="1258"/>
      <c r="P33" s="1257">
        <v>0.28047</v>
      </c>
      <c r="Q33" s="1258"/>
      <c r="R33" s="296"/>
      <c r="S33" s="297"/>
      <c r="T33" s="974" t="s">
        <v>637</v>
      </c>
      <c r="U33" s="975"/>
      <c r="V33" s="941"/>
      <c r="W33" s="941"/>
    </row>
    <row r="34" spans="1:25" s="94" customFormat="1" ht="45.6" customHeight="1">
      <c r="A34" s="993"/>
      <c r="B34" s="1181" t="s">
        <v>661</v>
      </c>
      <c r="C34" s="1235"/>
      <c r="D34" s="1087"/>
      <c r="E34" s="985"/>
      <c r="F34" s="981"/>
      <c r="G34" s="1087"/>
      <c r="H34" s="474">
        <v>0.35504999999999998</v>
      </c>
      <c r="I34" s="128"/>
      <c r="J34" s="128"/>
      <c r="K34" s="128"/>
      <c r="L34" s="128" t="s">
        <v>642</v>
      </c>
      <c r="M34" s="667">
        <v>0.33689999999999998</v>
      </c>
      <c r="N34" s="1257">
        <v>0.33689999999999998</v>
      </c>
      <c r="O34" s="1258"/>
      <c r="P34" s="1257">
        <v>0.33689999999999998</v>
      </c>
      <c r="Q34" s="1258"/>
      <c r="R34" s="296"/>
      <c r="S34" s="297"/>
      <c r="T34" s="974" t="s">
        <v>638</v>
      </c>
      <c r="U34" s="975"/>
      <c r="V34" s="941"/>
      <c r="W34" s="941"/>
    </row>
    <row r="35" spans="1:25" s="94" customFormat="1" ht="44.1" customHeight="1">
      <c r="A35" s="993"/>
      <c r="B35" s="1181" t="s">
        <v>652</v>
      </c>
      <c r="C35" s="1235"/>
      <c r="D35" s="1087"/>
      <c r="E35" s="985"/>
      <c r="F35" s="981"/>
      <c r="G35" s="1087"/>
      <c r="H35" s="474">
        <v>0.40295999999999998</v>
      </c>
      <c r="I35" s="128"/>
      <c r="J35" s="128"/>
      <c r="K35" s="128"/>
      <c r="L35" s="128" t="s">
        <v>642</v>
      </c>
      <c r="M35" s="667">
        <v>0.43780000000000002</v>
      </c>
      <c r="N35" s="1257">
        <v>0.442</v>
      </c>
      <c r="O35" s="1258"/>
      <c r="P35" s="1257">
        <v>0.43862000000000001</v>
      </c>
      <c r="Q35" s="1258"/>
      <c r="R35" s="296"/>
      <c r="S35" s="297"/>
      <c r="T35" s="974" t="s">
        <v>639</v>
      </c>
      <c r="U35" s="975"/>
      <c r="V35" s="941"/>
      <c r="W35" s="941"/>
    </row>
    <row r="36" spans="1:25" s="94" customFormat="1" ht="43.35" customHeight="1">
      <c r="A36" s="993"/>
      <c r="B36" s="1181" t="s">
        <v>653</v>
      </c>
      <c r="C36" s="1235"/>
      <c r="D36" s="1087"/>
      <c r="E36" s="985"/>
      <c r="F36" s="981"/>
      <c r="G36" s="1087"/>
      <c r="H36" s="474">
        <v>0.52083000000000002</v>
      </c>
      <c r="I36" s="128" t="s">
        <v>642</v>
      </c>
      <c r="J36" s="128" t="s">
        <v>642</v>
      </c>
      <c r="K36" s="128" t="s">
        <v>642</v>
      </c>
      <c r="L36" s="667" t="s">
        <v>642</v>
      </c>
      <c r="M36" s="667">
        <v>0.51812999999999998</v>
      </c>
      <c r="N36" s="1257">
        <v>0.51812999999999998</v>
      </c>
      <c r="O36" s="1258"/>
      <c r="P36" s="1257">
        <v>0.51812999999999998</v>
      </c>
      <c r="Q36" s="1258"/>
      <c r="R36" s="296"/>
      <c r="S36" s="297"/>
      <c r="T36" s="974" t="s">
        <v>640</v>
      </c>
      <c r="U36" s="975"/>
      <c r="V36" s="941"/>
      <c r="W36" s="941"/>
    </row>
    <row r="37" spans="1:25" s="94" customFormat="1" ht="48" customHeight="1" thickBot="1">
      <c r="A37" s="994"/>
      <c r="B37" s="1105" t="s">
        <v>654</v>
      </c>
      <c r="C37" s="1106"/>
      <c r="D37" s="1088"/>
      <c r="E37" s="986"/>
      <c r="F37" s="1085"/>
      <c r="G37" s="1088"/>
      <c r="H37" s="474">
        <v>0.65359</v>
      </c>
      <c r="I37" s="128" t="s">
        <v>642</v>
      </c>
      <c r="J37" s="128" t="s">
        <v>642</v>
      </c>
      <c r="K37" s="128" t="s">
        <v>642</v>
      </c>
      <c r="L37" s="667" t="s">
        <v>642</v>
      </c>
      <c r="M37" s="667">
        <v>0.625</v>
      </c>
      <c r="N37" s="1291">
        <v>0.61728000000000005</v>
      </c>
      <c r="O37" s="1292"/>
      <c r="P37" s="1257">
        <v>0.60975999999999997</v>
      </c>
      <c r="Q37" s="1258"/>
      <c r="R37" s="129"/>
      <c r="S37" s="189"/>
      <c r="T37" s="976" t="s">
        <v>641</v>
      </c>
      <c r="U37" s="977"/>
      <c r="V37" s="942"/>
      <c r="W37" s="942"/>
    </row>
    <row r="38" spans="1:25" ht="51" customHeight="1" thickBot="1">
      <c r="A38" s="78" t="s">
        <v>1144</v>
      </c>
      <c r="B38" s="38"/>
      <c r="C38" s="33"/>
      <c r="D38" s="435"/>
      <c r="E38" s="435"/>
      <c r="F38" s="1"/>
      <c r="G38" s="5"/>
      <c r="H38" s="37"/>
      <c r="I38" s="37"/>
      <c r="J38" s="37"/>
      <c r="K38" s="11"/>
      <c r="L38" s="39"/>
      <c r="M38" s="11"/>
      <c r="N38" s="37"/>
      <c r="O38" s="98"/>
      <c r="P38" s="37"/>
      <c r="Q38" s="39"/>
      <c r="R38" s="37"/>
      <c r="S38" s="73"/>
      <c r="T38" s="89"/>
      <c r="U38" s="124"/>
      <c r="V38" s="82" t="s">
        <v>1143</v>
      </c>
      <c r="W38" s="940" t="s">
        <v>382</v>
      </c>
      <c r="Y38" s="231"/>
    </row>
    <row r="39" spans="1:25" ht="55.5" customHeight="1" thickBot="1">
      <c r="A39" s="78" t="s">
        <v>1145</v>
      </c>
      <c r="B39" s="38"/>
      <c r="C39" s="156"/>
      <c r="D39" s="435"/>
      <c r="E39" s="435"/>
      <c r="F39" s="1"/>
      <c r="G39" s="5"/>
      <c r="H39" s="37"/>
      <c r="I39" s="37"/>
      <c r="J39" s="37"/>
      <c r="K39" s="11"/>
      <c r="L39" s="39"/>
      <c r="M39" s="11"/>
      <c r="N39" s="37"/>
      <c r="O39" s="98"/>
      <c r="P39" s="37"/>
      <c r="Q39" s="39"/>
      <c r="R39" s="37"/>
      <c r="S39" s="39"/>
      <c r="T39" s="98"/>
      <c r="U39" s="124"/>
      <c r="V39" s="82" t="s">
        <v>1146</v>
      </c>
      <c r="W39" s="942"/>
      <c r="Y39" s="231"/>
    </row>
    <row r="40" spans="1:25" ht="64.5" thickBot="1">
      <c r="A40" s="884" t="s">
        <v>383</v>
      </c>
      <c r="B40" s="408"/>
      <c r="C40" s="443"/>
      <c r="D40" s="28"/>
      <c r="E40" s="28"/>
      <c r="F40" s="1"/>
      <c r="G40" s="28"/>
      <c r="H40" s="145"/>
      <c r="I40" s="145"/>
      <c r="J40" s="145"/>
      <c r="K40" s="146"/>
      <c r="L40" s="96"/>
      <c r="M40" s="220"/>
      <c r="N40" s="85"/>
      <c r="O40" s="106"/>
      <c r="P40" s="85"/>
      <c r="Q40" s="96"/>
      <c r="R40" s="85"/>
      <c r="S40" s="96"/>
      <c r="T40" s="106"/>
      <c r="U40" s="403"/>
      <c r="V40" s="77" t="s">
        <v>384</v>
      </c>
      <c r="W40" s="77" t="s">
        <v>385</v>
      </c>
      <c r="Y40" s="231"/>
    </row>
    <row r="41" spans="1:25" ht="25.5" customHeight="1">
      <c r="A41" s="910" t="s">
        <v>386</v>
      </c>
      <c r="B41" s="913" t="s">
        <v>944</v>
      </c>
      <c r="C41" s="950"/>
      <c r="D41" s="1042" t="s">
        <v>662</v>
      </c>
      <c r="E41" s="1042" t="s">
        <v>1032</v>
      </c>
      <c r="F41" s="916" t="s">
        <v>940</v>
      </c>
      <c r="G41" s="916" t="s">
        <v>808</v>
      </c>
      <c r="H41" s="238">
        <v>489.96361100000001</v>
      </c>
      <c r="I41" s="238">
        <v>509.06498399999998</v>
      </c>
      <c r="J41" s="238">
        <v>451.84752400000002</v>
      </c>
      <c r="K41" s="668">
        <v>367.80428899999998</v>
      </c>
      <c r="L41" s="239">
        <v>324.26123100000001</v>
      </c>
      <c r="M41" s="669">
        <v>277.95</v>
      </c>
      <c r="N41" s="1289">
        <v>310.12</v>
      </c>
      <c r="O41" s="1290"/>
      <c r="P41" s="1253">
        <v>337.75</v>
      </c>
      <c r="Q41" s="1254"/>
      <c r="R41" s="238"/>
      <c r="S41" s="239"/>
      <c r="T41" s="1250" t="s">
        <v>816</v>
      </c>
      <c r="U41" s="930"/>
      <c r="V41" s="940" t="s">
        <v>387</v>
      </c>
      <c r="W41" s="940" t="s">
        <v>388</v>
      </c>
      <c r="Y41" s="231"/>
    </row>
    <row r="42" spans="1:25" ht="30.6" customHeight="1">
      <c r="A42" s="911"/>
      <c r="B42" s="1244" t="s">
        <v>945</v>
      </c>
      <c r="C42" s="1245"/>
      <c r="D42" s="985"/>
      <c r="E42" s="985"/>
      <c r="F42" s="917"/>
      <c r="G42" s="917"/>
      <c r="H42" s="670">
        <v>0.4</v>
      </c>
      <c r="I42" s="240">
        <v>0.45</v>
      </c>
      <c r="J42" s="240">
        <v>1.5</v>
      </c>
      <c r="K42" s="240">
        <v>2.2200000000000002</v>
      </c>
      <c r="L42" s="240">
        <v>1.38</v>
      </c>
      <c r="M42" s="671">
        <v>-0.40619</v>
      </c>
      <c r="N42" s="1257">
        <v>0.6</v>
      </c>
      <c r="O42" s="1258"/>
      <c r="P42" s="1255">
        <v>-0.40619</v>
      </c>
      <c r="Q42" s="1256"/>
      <c r="R42" s="305"/>
      <c r="S42" s="240"/>
      <c r="T42" s="1248" t="s">
        <v>817</v>
      </c>
      <c r="U42" s="1249"/>
      <c r="V42" s="941"/>
      <c r="W42" s="941"/>
    </row>
    <row r="43" spans="1:25" ht="32.25" customHeight="1">
      <c r="A43" s="911"/>
      <c r="B43" s="1244" t="s">
        <v>1088</v>
      </c>
      <c r="C43" s="1245"/>
      <c r="D43" s="985"/>
      <c r="E43" s="985"/>
      <c r="F43" s="1131"/>
      <c r="G43" s="917"/>
      <c r="H43" s="670">
        <v>3.724345</v>
      </c>
      <c r="I43" s="241">
        <v>4.0007450000000002</v>
      </c>
      <c r="J43" s="241">
        <v>5.1222300000000001</v>
      </c>
      <c r="K43" s="241">
        <v>5.6344839999999996</v>
      </c>
      <c r="L43" s="241">
        <v>5.2379170000000004</v>
      </c>
      <c r="M43" s="671">
        <v>12.072716</v>
      </c>
      <c r="N43" s="1257">
        <v>6.82</v>
      </c>
      <c r="O43" s="1258"/>
      <c r="P43" s="1255">
        <v>9.48</v>
      </c>
      <c r="Q43" s="1256"/>
      <c r="R43" s="306"/>
      <c r="S43" s="241"/>
      <c r="T43" s="1036" t="s">
        <v>811</v>
      </c>
      <c r="U43" s="938"/>
      <c r="V43" s="941"/>
      <c r="W43" s="941"/>
    </row>
    <row r="44" spans="1:25" ht="26.65" customHeight="1" thickBot="1">
      <c r="A44" s="912"/>
      <c r="B44" s="915" t="s">
        <v>843</v>
      </c>
      <c r="C44" s="970"/>
      <c r="D44" s="986"/>
      <c r="E44" s="986"/>
      <c r="F44" s="397" t="s">
        <v>848</v>
      </c>
      <c r="G44" s="918"/>
      <c r="H44" s="672">
        <v>-35.186758670689585</v>
      </c>
      <c r="I44" s="672">
        <v>48.335575879147768</v>
      </c>
      <c r="J44" s="673">
        <v>-382.07044850499989</v>
      </c>
      <c r="K44" s="673">
        <v>-495.41588771995305</v>
      </c>
      <c r="L44" s="673">
        <v>1546.4895215508002</v>
      </c>
      <c r="M44" s="673">
        <v>111.17189297104835</v>
      </c>
      <c r="N44" s="674">
        <v>504.696274918016</v>
      </c>
      <c r="O44" s="675" t="s">
        <v>1172</v>
      </c>
      <c r="P44" s="1251">
        <v>296.33007679377079</v>
      </c>
      <c r="Q44" s="1252"/>
      <c r="R44" s="1251">
        <v>-155.5925039303105</v>
      </c>
      <c r="S44" s="1252"/>
      <c r="T44" s="1246" t="s">
        <v>842</v>
      </c>
      <c r="U44" s="1247"/>
      <c r="V44" s="942"/>
      <c r="W44" s="942"/>
    </row>
    <row r="45" spans="1:25" ht="61.35" customHeight="1" thickBot="1">
      <c r="A45" s="884" t="s">
        <v>389</v>
      </c>
      <c r="B45" s="37"/>
      <c r="C45" s="39"/>
      <c r="D45" s="11"/>
      <c r="E45" s="11"/>
      <c r="F45" s="36"/>
      <c r="G45" s="220"/>
      <c r="H45" s="85"/>
      <c r="I45" s="85"/>
      <c r="J45" s="85"/>
      <c r="K45" s="220"/>
      <c r="L45" s="96"/>
      <c r="M45" s="220"/>
      <c r="N45" s="85"/>
      <c r="O45" s="106"/>
      <c r="P45" s="85"/>
      <c r="Q45" s="96"/>
      <c r="R45" s="85"/>
      <c r="S45" s="96"/>
      <c r="T45" s="98"/>
      <c r="U45" s="125"/>
      <c r="V45" s="77" t="s">
        <v>390</v>
      </c>
      <c r="W45" s="77" t="s">
        <v>391</v>
      </c>
    </row>
    <row r="46" spans="1:25">
      <c r="A46" s="3"/>
      <c r="B46" s="94"/>
      <c r="C46" s="94"/>
      <c r="D46" s="94"/>
      <c r="E46" s="94"/>
      <c r="F46" s="3"/>
      <c r="G46" s="94"/>
      <c r="H46" s="94"/>
      <c r="I46" s="94"/>
      <c r="J46" s="94"/>
      <c r="K46" s="94"/>
      <c r="L46" s="94"/>
      <c r="M46" s="94"/>
      <c r="N46" s="94"/>
      <c r="O46" s="94"/>
      <c r="P46" s="94"/>
      <c r="Q46" s="94"/>
      <c r="R46" s="94"/>
      <c r="S46" s="94"/>
      <c r="T46" s="94"/>
      <c r="U46" s="94"/>
      <c r="V46" s="15"/>
      <c r="W46" s="15"/>
    </row>
    <row r="48" spans="1:25" ht="51">
      <c r="A48" s="100" t="s">
        <v>216</v>
      </c>
      <c r="H48" s="162"/>
      <c r="I48" s="162"/>
      <c r="J48" s="162"/>
      <c r="K48" s="162"/>
      <c r="L48" s="162"/>
      <c r="M48" s="162"/>
      <c r="P48" s="162"/>
      <c r="Q48" s="162"/>
      <c r="R48" s="162"/>
      <c r="S48" s="162"/>
      <c r="W48" s="131"/>
    </row>
    <row r="49" spans="1:19" ht="15">
      <c r="H49" s="163"/>
      <c r="I49" s="163"/>
      <c r="J49" s="163"/>
      <c r="K49" s="163"/>
      <c r="L49" s="163"/>
      <c r="M49" s="163"/>
      <c r="P49" s="163"/>
      <c r="Q49" s="163"/>
      <c r="R49" s="163"/>
      <c r="S49" s="163"/>
    </row>
    <row r="50" spans="1:19">
      <c r="A50" s="27" t="s">
        <v>623</v>
      </c>
    </row>
    <row r="51" spans="1:19">
      <c r="A51" s="6" t="s">
        <v>1012</v>
      </c>
    </row>
    <row r="52" spans="1:19">
      <c r="A52" s="84" t="s">
        <v>1013</v>
      </c>
    </row>
    <row r="53" spans="1:19">
      <c r="A53" s="84" t="s">
        <v>1070</v>
      </c>
    </row>
    <row r="54" spans="1:19">
      <c r="A54" s="84" t="s">
        <v>1197</v>
      </c>
    </row>
  </sheetData>
  <mergeCells count="150">
    <mergeCell ref="P28:Q28"/>
    <mergeCell ref="N27:O27"/>
    <mergeCell ref="N28:O28"/>
    <mergeCell ref="N29:O29"/>
    <mergeCell ref="N30:O30"/>
    <mergeCell ref="N31:O31"/>
    <mergeCell ref="N32:O32"/>
    <mergeCell ref="N42:O42"/>
    <mergeCell ref="N43:O43"/>
    <mergeCell ref="N41:O41"/>
    <mergeCell ref="N37:O37"/>
    <mergeCell ref="N35:O35"/>
    <mergeCell ref="N36:O36"/>
    <mergeCell ref="E8:E15"/>
    <mergeCell ref="P6:Q6"/>
    <mergeCell ref="P7:Q7"/>
    <mergeCell ref="J10:O10"/>
    <mergeCell ref="K11:Q11"/>
    <mergeCell ref="H12:L12"/>
    <mergeCell ref="I13:M13"/>
    <mergeCell ref="N23:O23"/>
    <mergeCell ref="N34:O34"/>
    <mergeCell ref="P27:Q27"/>
    <mergeCell ref="P22:Q22"/>
    <mergeCell ref="N33:O33"/>
    <mergeCell ref="N24:O24"/>
    <mergeCell ref="N25:O25"/>
    <mergeCell ref="N26:O26"/>
    <mergeCell ref="P16:Q16"/>
    <mergeCell ref="N18:O18"/>
    <mergeCell ref="N16:O16"/>
    <mergeCell ref="N20:O20"/>
    <mergeCell ref="N21:O21"/>
    <mergeCell ref="N22:O22"/>
    <mergeCell ref="P25:Q25"/>
    <mergeCell ref="P26:Q26"/>
    <mergeCell ref="P24:Q24"/>
    <mergeCell ref="B35:C35"/>
    <mergeCell ref="B36:C36"/>
    <mergeCell ref="B30:C30"/>
    <mergeCell ref="B26:C26"/>
    <mergeCell ref="D8:D15"/>
    <mergeCell ref="C12:C15"/>
    <mergeCell ref="B16:C16"/>
    <mergeCell ref="B17:C17"/>
    <mergeCell ref="B20:C20"/>
    <mergeCell ref="B31:C31"/>
    <mergeCell ref="B18:C18"/>
    <mergeCell ref="B27:C27"/>
    <mergeCell ref="B28:C28"/>
    <mergeCell ref="B29:C29"/>
    <mergeCell ref="B34:C34"/>
    <mergeCell ref="K15:Q15"/>
    <mergeCell ref="A4:A5"/>
    <mergeCell ref="B4:C5"/>
    <mergeCell ref="A6:A15"/>
    <mergeCell ref="B8:B15"/>
    <mergeCell ref="C8:C11"/>
    <mergeCell ref="D4:D5"/>
    <mergeCell ref="A20:A37"/>
    <mergeCell ref="D20:D37"/>
    <mergeCell ref="B6:B7"/>
    <mergeCell ref="D6:D7"/>
    <mergeCell ref="B21:C21"/>
    <mergeCell ref="B22:C22"/>
    <mergeCell ref="B23:C23"/>
    <mergeCell ref="B24:C24"/>
    <mergeCell ref="B25:C25"/>
    <mergeCell ref="P31:Q31"/>
    <mergeCell ref="P34:Q34"/>
    <mergeCell ref="E20:E37"/>
    <mergeCell ref="E6:E7"/>
    <mergeCell ref="G6:G7"/>
    <mergeCell ref="B37:C37"/>
    <mergeCell ref="B32:C32"/>
    <mergeCell ref="B33:C33"/>
    <mergeCell ref="H4:S4"/>
    <mergeCell ref="E4:E5"/>
    <mergeCell ref="P5:Q5"/>
    <mergeCell ref="R5:S5"/>
    <mergeCell ref="F4:F5"/>
    <mergeCell ref="G4:G5"/>
    <mergeCell ref="N5:O5"/>
    <mergeCell ref="N6:O6"/>
    <mergeCell ref="N7:O7"/>
    <mergeCell ref="Y7:AB7"/>
    <mergeCell ref="U6:U7"/>
    <mergeCell ref="T4:U5"/>
    <mergeCell ref="V4:V5"/>
    <mergeCell ref="W4:W5"/>
    <mergeCell ref="V6:V15"/>
    <mergeCell ref="T27:U27"/>
    <mergeCell ref="T16:U16"/>
    <mergeCell ref="T32:U32"/>
    <mergeCell ref="T23:U23"/>
    <mergeCell ref="T24:U24"/>
    <mergeCell ref="T25:U25"/>
    <mergeCell ref="T21:U21"/>
    <mergeCell ref="T22:U22"/>
    <mergeCell ref="T17:U17"/>
    <mergeCell ref="T20:U20"/>
    <mergeCell ref="W20:W37"/>
    <mergeCell ref="T8:T11"/>
    <mergeCell ref="U8:U15"/>
    <mergeCell ref="T12:T15"/>
    <mergeCell ref="V20:V37"/>
    <mergeCell ref="T33:U33"/>
    <mergeCell ref="T34:U34"/>
    <mergeCell ref="T35:U35"/>
    <mergeCell ref="T36:U36"/>
    <mergeCell ref="F20:F37"/>
    <mergeCell ref="G20:G37"/>
    <mergeCell ref="T26:U26"/>
    <mergeCell ref="W6:W7"/>
    <mergeCell ref="T37:U37"/>
    <mergeCell ref="T28:U28"/>
    <mergeCell ref="T29:U29"/>
    <mergeCell ref="T30:U30"/>
    <mergeCell ref="T31:U31"/>
    <mergeCell ref="P35:Q35"/>
    <mergeCell ref="P36:Q36"/>
    <mergeCell ref="P37:Q37"/>
    <mergeCell ref="P33:Q33"/>
    <mergeCell ref="F6:F7"/>
    <mergeCell ref="F8:F15"/>
    <mergeCell ref="G8:G15"/>
    <mergeCell ref="H8:L8"/>
    <mergeCell ref="I9:M9"/>
    <mergeCell ref="J14:O14"/>
    <mergeCell ref="W38:W39"/>
    <mergeCell ref="A41:A44"/>
    <mergeCell ref="G41:G44"/>
    <mergeCell ref="F41:F43"/>
    <mergeCell ref="B43:C43"/>
    <mergeCell ref="B44:C44"/>
    <mergeCell ref="D41:D44"/>
    <mergeCell ref="E41:E44"/>
    <mergeCell ref="B41:C41"/>
    <mergeCell ref="B42:C42"/>
    <mergeCell ref="V41:V44"/>
    <mergeCell ref="W41:W44"/>
    <mergeCell ref="T44:U44"/>
    <mergeCell ref="T43:U43"/>
    <mergeCell ref="T42:U42"/>
    <mergeCell ref="T41:U41"/>
    <mergeCell ref="P44:Q44"/>
    <mergeCell ref="R44:S44"/>
    <mergeCell ref="P41:Q41"/>
    <mergeCell ref="P42:Q42"/>
    <mergeCell ref="P43:Q43"/>
  </mergeCells>
  <printOptions horizontalCentered="1" verticalCentered="1"/>
  <pageMargins left="0" right="0" top="0" bottom="0" header="0" footer="0"/>
  <pageSetup paperSize="8" scale="54" fitToHeight="2" orientation="landscape" verticalDpi="0" r:id="rId1"/>
</worksheet>
</file>

<file path=xl/worksheets/sheet13.xml><?xml version="1.0" encoding="utf-8"?>
<worksheet xmlns="http://schemas.openxmlformats.org/spreadsheetml/2006/main" xmlns:r="http://schemas.openxmlformats.org/officeDocument/2006/relationships">
  <sheetPr>
    <pageSetUpPr fitToPage="1"/>
  </sheetPr>
  <dimension ref="A1:S34"/>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9.28515625" style="84" customWidth="1"/>
    <col min="4" max="4" width="10.28515625" style="84" customWidth="1"/>
    <col min="5" max="5" width="12" style="84" customWidth="1"/>
    <col min="6" max="6" width="9.42578125" style="84" customWidth="1"/>
    <col min="7" max="7" width="8.5703125" style="84"/>
    <col min="8" max="11" width="9.42578125" style="84" bestFit="1" customWidth="1"/>
    <col min="12" max="12" width="9.5703125" style="84" customWidth="1"/>
    <col min="13" max="14" width="9.42578125" style="84" bestFit="1" customWidth="1"/>
    <col min="15" max="15" width="33.5703125" style="84" customWidth="1"/>
    <col min="16" max="16" width="43.5703125" style="132" customWidth="1"/>
    <col min="17" max="17" width="43.5703125" style="132" hidden="1" customWidth="1"/>
    <col min="18" max="21" width="8.5703125" style="84"/>
    <col min="22" max="22" width="17.28515625" style="84" customWidth="1"/>
    <col min="23" max="16384" width="8.5703125" style="84"/>
  </cols>
  <sheetData>
    <row r="1" spans="1:19" s="1337" customFormat="1" ht="20.25" customHeight="1">
      <c r="A1" s="1338" t="s">
        <v>876</v>
      </c>
      <c r="B1" s="1338"/>
      <c r="C1" s="1338"/>
      <c r="D1" s="1338"/>
      <c r="E1" s="1338"/>
      <c r="G1" s="1354"/>
      <c r="H1" s="1354"/>
      <c r="I1" s="1354"/>
      <c r="J1" s="1354"/>
      <c r="K1" s="1354"/>
      <c r="L1" s="1354"/>
      <c r="M1" s="1354"/>
      <c r="N1" s="1354"/>
    </row>
    <row r="2" spans="1:19" s="254" customFormat="1" ht="19.5" customHeight="1">
      <c r="A2" s="255" t="s">
        <v>392</v>
      </c>
      <c r="B2" s="255"/>
      <c r="C2" s="255"/>
      <c r="D2" s="255"/>
      <c r="E2" s="255"/>
    </row>
    <row r="3" spans="1:19" ht="13.5" thickBot="1"/>
    <row r="4" spans="1:19" ht="26.85" customHeight="1" thickBot="1">
      <c r="A4" s="1099" t="s">
        <v>2</v>
      </c>
      <c r="B4" s="1099" t="s">
        <v>10</v>
      </c>
      <c r="C4" s="919" t="s">
        <v>8</v>
      </c>
      <c r="D4" s="919" t="s">
        <v>1031</v>
      </c>
      <c r="E4" s="919" t="s">
        <v>4</v>
      </c>
      <c r="F4" s="919" t="s">
        <v>5</v>
      </c>
      <c r="G4" s="953" t="s">
        <v>1132</v>
      </c>
      <c r="H4" s="954"/>
      <c r="I4" s="954"/>
      <c r="J4" s="954"/>
      <c r="K4" s="954"/>
      <c r="L4" s="954"/>
      <c r="M4" s="954"/>
      <c r="N4" s="955"/>
      <c r="O4" s="951" t="s">
        <v>9</v>
      </c>
      <c r="P4" s="964" t="s">
        <v>1</v>
      </c>
      <c r="Q4" s="964" t="s">
        <v>3</v>
      </c>
    </row>
    <row r="5" spans="1:19" ht="13.5" thickBot="1">
      <c r="A5" s="1100"/>
      <c r="B5" s="1100"/>
      <c r="C5" s="920"/>
      <c r="D5" s="920"/>
      <c r="E5" s="920"/>
      <c r="F5" s="920"/>
      <c r="G5" s="79">
        <v>2010</v>
      </c>
      <c r="H5" s="79">
        <v>2011</v>
      </c>
      <c r="I5" s="79">
        <v>2012</v>
      </c>
      <c r="J5" s="10">
        <v>2013</v>
      </c>
      <c r="K5" s="80">
        <v>2014</v>
      </c>
      <c r="L5" s="80">
        <v>2015</v>
      </c>
      <c r="M5" s="80">
        <v>2016</v>
      </c>
      <c r="N5" s="279">
        <v>2017</v>
      </c>
      <c r="O5" s="952"/>
      <c r="P5" s="965"/>
      <c r="Q5" s="965"/>
    </row>
    <row r="6" spans="1:19" ht="62.1" customHeight="1" thickBot="1">
      <c r="A6" s="78" t="s">
        <v>393</v>
      </c>
      <c r="B6" s="78" t="s">
        <v>857</v>
      </c>
      <c r="C6" s="435" t="s">
        <v>662</v>
      </c>
      <c r="D6" s="435" t="s">
        <v>1036</v>
      </c>
      <c r="E6" s="1" t="s">
        <v>858</v>
      </c>
      <c r="F6" s="5" t="s">
        <v>7</v>
      </c>
      <c r="G6" s="37"/>
      <c r="H6" s="507">
        <v>0.16727788415335415</v>
      </c>
      <c r="I6" s="37"/>
      <c r="J6" s="11"/>
      <c r="K6" s="39"/>
      <c r="L6" s="39"/>
      <c r="M6" s="39"/>
      <c r="N6" s="39"/>
      <c r="O6" s="814" t="s">
        <v>1262</v>
      </c>
      <c r="P6" s="82" t="s">
        <v>394</v>
      </c>
      <c r="Q6" s="82" t="s">
        <v>395</v>
      </c>
      <c r="S6" s="177"/>
    </row>
    <row r="7" spans="1:19" ht="111.6" customHeight="1" thickBot="1">
      <c r="A7" s="159" t="s">
        <v>396</v>
      </c>
      <c r="B7" s="11"/>
      <c r="C7" s="11"/>
      <c r="D7" s="11"/>
      <c r="E7" s="36"/>
      <c r="F7" s="220"/>
      <c r="G7" s="85"/>
      <c r="H7" s="85"/>
      <c r="I7" s="85"/>
      <c r="J7" s="220"/>
      <c r="K7" s="96"/>
      <c r="L7" s="96"/>
      <c r="M7" s="96"/>
      <c r="N7" s="96"/>
      <c r="O7" s="134"/>
      <c r="P7" s="77" t="s">
        <v>397</v>
      </c>
      <c r="Q7" s="82" t="s">
        <v>398</v>
      </c>
    </row>
    <row r="8" spans="1:19" ht="128.25" customHeight="1" thickBot="1">
      <c r="A8" s="78" t="s">
        <v>399</v>
      </c>
      <c r="B8" s="78" t="s">
        <v>1193</v>
      </c>
      <c r="C8" s="435" t="s">
        <v>662</v>
      </c>
      <c r="D8" s="435" t="s">
        <v>1036</v>
      </c>
      <c r="E8" s="1" t="s">
        <v>1195</v>
      </c>
      <c r="F8" s="5" t="s">
        <v>7</v>
      </c>
      <c r="G8" s="37"/>
      <c r="H8" s="37"/>
      <c r="I8" s="37"/>
      <c r="J8" s="11"/>
      <c r="K8" s="39"/>
      <c r="L8" s="295">
        <v>-10</v>
      </c>
      <c r="M8" s="39"/>
      <c r="N8" s="39"/>
      <c r="O8" s="78" t="s">
        <v>1196</v>
      </c>
      <c r="P8" s="82" t="s">
        <v>400</v>
      </c>
      <c r="Q8" s="940" t="s">
        <v>401</v>
      </c>
    </row>
    <row r="9" spans="1:19" ht="59.1" customHeight="1" thickBot="1">
      <c r="A9" s="159" t="s">
        <v>402</v>
      </c>
      <c r="B9" s="11"/>
      <c r="C9" s="11"/>
      <c r="D9" s="11"/>
      <c r="E9" s="36"/>
      <c r="F9" s="86"/>
      <c r="G9" s="85"/>
      <c r="H9" s="85"/>
      <c r="I9" s="85"/>
      <c r="J9" s="86"/>
      <c r="K9" s="96"/>
      <c r="L9" s="96"/>
      <c r="M9" s="96"/>
      <c r="N9" s="96"/>
      <c r="O9" s="134"/>
      <c r="P9" s="77" t="s">
        <v>403</v>
      </c>
      <c r="Q9" s="942"/>
    </row>
    <row r="10" spans="1:19" ht="138" customHeight="1" thickBot="1">
      <c r="A10" s="78" t="s">
        <v>921</v>
      </c>
      <c r="B10" s="76"/>
      <c r="C10" s="2"/>
      <c r="D10" s="2"/>
      <c r="E10" s="1"/>
      <c r="F10" s="5"/>
      <c r="G10" s="37"/>
      <c r="H10" s="37"/>
      <c r="I10" s="37"/>
      <c r="J10" s="11"/>
      <c r="K10" s="39"/>
      <c r="L10" s="39"/>
      <c r="M10" s="39"/>
      <c r="N10" s="39"/>
      <c r="O10" s="124"/>
      <c r="P10" s="82" t="s">
        <v>404</v>
      </c>
      <c r="Q10" s="119" t="s">
        <v>405</v>
      </c>
      <c r="S10" s="177"/>
    </row>
    <row r="11" spans="1:19" ht="45.75" customHeight="1" thickBot="1">
      <c r="A11" s="159" t="s">
        <v>406</v>
      </c>
      <c r="B11" s="11"/>
      <c r="C11" s="28"/>
      <c r="D11" s="28"/>
      <c r="E11" s="222"/>
      <c r="F11" s="219"/>
      <c r="G11" s="24"/>
      <c r="H11" s="24"/>
      <c r="I11" s="24"/>
      <c r="J11" s="23"/>
      <c r="K11" s="26"/>
      <c r="L11" s="96"/>
      <c r="M11" s="96"/>
      <c r="N11" s="96"/>
      <c r="O11" s="134"/>
      <c r="P11" s="77" t="s">
        <v>407</v>
      </c>
      <c r="Q11" s="940" t="s">
        <v>408</v>
      </c>
    </row>
    <row r="12" spans="1:19" ht="24.75" customHeight="1">
      <c r="A12" s="910" t="s">
        <v>409</v>
      </c>
      <c r="B12" s="404"/>
      <c r="C12" s="916"/>
      <c r="D12" s="916"/>
      <c r="E12" s="916"/>
      <c r="F12" s="404"/>
      <c r="G12" s="404"/>
      <c r="H12" s="404"/>
      <c r="I12" s="404"/>
      <c r="J12" s="404"/>
      <c r="K12" s="404"/>
      <c r="L12" s="404"/>
      <c r="M12" s="734"/>
      <c r="N12" s="734"/>
      <c r="O12" s="404"/>
      <c r="P12" s="940" t="s">
        <v>410</v>
      </c>
      <c r="Q12" s="941"/>
    </row>
    <row r="13" spans="1:19" ht="24.75" customHeight="1">
      <c r="A13" s="993"/>
      <c r="B13" s="405"/>
      <c r="C13" s="917"/>
      <c r="D13" s="917"/>
      <c r="E13" s="917"/>
      <c r="F13" s="405"/>
      <c r="G13" s="405"/>
      <c r="H13" s="405"/>
      <c r="I13" s="405"/>
      <c r="J13" s="405"/>
      <c r="K13" s="405"/>
      <c r="L13" s="405"/>
      <c r="M13" s="735"/>
      <c r="N13" s="735"/>
      <c r="O13" s="405"/>
      <c r="P13" s="941"/>
      <c r="Q13" s="941"/>
    </row>
    <row r="14" spans="1:19" ht="24.75" customHeight="1" thickBot="1">
      <c r="A14" s="994"/>
      <c r="B14" s="391"/>
      <c r="C14" s="918"/>
      <c r="D14" s="918"/>
      <c r="E14" s="918"/>
      <c r="F14" s="391"/>
      <c r="G14" s="391"/>
      <c r="H14" s="391"/>
      <c r="I14" s="391"/>
      <c r="J14" s="391"/>
      <c r="K14" s="391"/>
      <c r="L14" s="391"/>
      <c r="M14" s="165"/>
      <c r="N14" s="165"/>
      <c r="O14" s="391"/>
      <c r="P14" s="942"/>
      <c r="Q14" s="942"/>
    </row>
    <row r="15" spans="1:19" ht="57.75" customHeight="1" thickBot="1">
      <c r="A15" s="78" t="s">
        <v>411</v>
      </c>
      <c r="B15" s="45" t="s">
        <v>710</v>
      </c>
      <c r="C15" s="435" t="s">
        <v>662</v>
      </c>
      <c r="D15" s="435" t="s">
        <v>1036</v>
      </c>
      <c r="E15" s="1" t="s">
        <v>806</v>
      </c>
      <c r="F15" s="5" t="s">
        <v>706</v>
      </c>
      <c r="G15" s="308"/>
      <c r="H15" s="676">
        <v>5177780</v>
      </c>
      <c r="I15" s="676">
        <v>4765923</v>
      </c>
      <c r="J15" s="677">
        <v>4597940</v>
      </c>
      <c r="K15" s="678">
        <v>4710464</v>
      </c>
      <c r="L15" s="678">
        <v>4768814</v>
      </c>
      <c r="M15" s="679">
        <v>4897261</v>
      </c>
      <c r="N15" s="679">
        <v>5012383</v>
      </c>
      <c r="O15" s="81" t="s">
        <v>711</v>
      </c>
      <c r="P15" s="82" t="s">
        <v>412</v>
      </c>
      <c r="Q15" s="940" t="s">
        <v>413</v>
      </c>
    </row>
    <row r="16" spans="1:19" ht="60" customHeight="1" thickBot="1">
      <c r="A16" s="910" t="s">
        <v>414</v>
      </c>
      <c r="B16" s="45" t="s">
        <v>1065</v>
      </c>
      <c r="C16" s="916" t="s">
        <v>662</v>
      </c>
      <c r="D16" s="916" t="s">
        <v>1032</v>
      </c>
      <c r="E16" s="921" t="s">
        <v>914</v>
      </c>
      <c r="F16" s="1042" t="s">
        <v>1064</v>
      </c>
      <c r="G16" s="680">
        <v>8.9</v>
      </c>
      <c r="H16" s="681">
        <v>10.199999999999999</v>
      </c>
      <c r="I16" s="681">
        <v>8.4</v>
      </c>
      <c r="J16" s="165">
        <v>8.4</v>
      </c>
      <c r="K16" s="682">
        <v>8.5</v>
      </c>
      <c r="L16" s="683">
        <v>10.199999999999999</v>
      </c>
      <c r="M16" s="683">
        <v>7.2</v>
      </c>
      <c r="N16" s="683">
        <v>9.1999999999999993</v>
      </c>
      <c r="O16" s="249" t="s">
        <v>1066</v>
      </c>
      <c r="P16" s="940" t="s">
        <v>1067</v>
      </c>
      <c r="Q16" s="941"/>
    </row>
    <row r="17" spans="1:19" ht="60" customHeight="1" thickBot="1">
      <c r="A17" s="912"/>
      <c r="B17" s="45" t="s">
        <v>1063</v>
      </c>
      <c r="C17" s="918"/>
      <c r="D17" s="918"/>
      <c r="E17" s="923"/>
      <c r="F17" s="986"/>
      <c r="G17" s="520">
        <v>24</v>
      </c>
      <c r="H17" s="520">
        <v>24</v>
      </c>
      <c r="I17" s="520">
        <v>19</v>
      </c>
      <c r="J17" s="42">
        <v>20</v>
      </c>
      <c r="K17" s="521">
        <v>17</v>
      </c>
      <c r="L17" s="521">
        <v>20</v>
      </c>
      <c r="M17" s="521">
        <v>17</v>
      </c>
      <c r="N17" s="521">
        <v>18</v>
      </c>
      <c r="O17" s="74" t="s">
        <v>1310</v>
      </c>
      <c r="P17" s="942"/>
      <c r="Q17" s="942"/>
      <c r="S17" s="177"/>
    </row>
    <row r="18" spans="1:19" ht="48" customHeight="1" thickBot="1">
      <c r="A18" s="78" t="s">
        <v>415</v>
      </c>
      <c r="B18" s="76"/>
      <c r="C18" s="435"/>
      <c r="D18" s="435"/>
      <c r="E18" s="1"/>
      <c r="F18" s="5"/>
      <c r="G18" s="37"/>
      <c r="H18" s="37"/>
      <c r="I18" s="37"/>
      <c r="J18" s="11"/>
      <c r="K18" s="39"/>
      <c r="L18" s="39"/>
      <c r="M18" s="39"/>
      <c r="N18" s="39"/>
      <c r="O18" s="74"/>
      <c r="P18" s="82" t="s">
        <v>416</v>
      </c>
      <c r="Q18" s="940" t="s">
        <v>417</v>
      </c>
      <c r="S18" s="177"/>
    </row>
    <row r="19" spans="1:19" ht="51">
      <c r="A19" s="910" t="s">
        <v>418</v>
      </c>
      <c r="B19" s="75" t="s">
        <v>850</v>
      </c>
      <c r="C19" s="916" t="s">
        <v>662</v>
      </c>
      <c r="D19" s="916" t="s">
        <v>1032</v>
      </c>
      <c r="E19" s="1069" t="s">
        <v>915</v>
      </c>
      <c r="F19" s="916" t="s">
        <v>7</v>
      </c>
      <c r="G19" s="128"/>
      <c r="H19" s="128"/>
      <c r="I19" s="128">
        <v>6</v>
      </c>
      <c r="J19" s="128"/>
      <c r="K19" s="128"/>
      <c r="L19" s="128"/>
      <c r="M19" s="128"/>
      <c r="N19" s="128"/>
      <c r="O19" s="69" t="s">
        <v>841</v>
      </c>
      <c r="P19" s="940" t="s">
        <v>419</v>
      </c>
      <c r="Q19" s="941"/>
    </row>
    <row r="20" spans="1:19" ht="15.75" customHeight="1">
      <c r="A20" s="911"/>
      <c r="B20" s="64" t="s">
        <v>830</v>
      </c>
      <c r="C20" s="917"/>
      <c r="D20" s="917"/>
      <c r="E20" s="1293"/>
      <c r="F20" s="917"/>
      <c r="G20" s="128"/>
      <c r="H20" s="128"/>
      <c r="I20" s="128">
        <v>4</v>
      </c>
      <c r="J20" s="128"/>
      <c r="K20" s="128"/>
      <c r="L20" s="128"/>
      <c r="M20" s="128"/>
      <c r="N20" s="128"/>
      <c r="O20" s="69" t="s">
        <v>832</v>
      </c>
      <c r="P20" s="941"/>
      <c r="Q20" s="941"/>
    </row>
    <row r="21" spans="1:19" ht="15.75" customHeight="1">
      <c r="A21" s="911"/>
      <c r="B21" s="64" t="s">
        <v>837</v>
      </c>
      <c r="C21" s="917"/>
      <c r="D21" s="917"/>
      <c r="E21" s="1293"/>
      <c r="F21" s="917"/>
      <c r="G21" s="128"/>
      <c r="H21" s="128"/>
      <c r="I21" s="128">
        <v>6</v>
      </c>
      <c r="J21" s="128"/>
      <c r="K21" s="128"/>
      <c r="L21" s="128"/>
      <c r="M21" s="128"/>
      <c r="N21" s="128"/>
      <c r="O21" s="69" t="s">
        <v>833</v>
      </c>
      <c r="P21" s="941"/>
      <c r="Q21" s="941"/>
    </row>
    <row r="22" spans="1:19" ht="15.75" customHeight="1">
      <c r="A22" s="993"/>
      <c r="B22" s="64" t="s">
        <v>838</v>
      </c>
      <c r="C22" s="917"/>
      <c r="D22" s="917"/>
      <c r="E22" s="1293"/>
      <c r="F22" s="917"/>
      <c r="G22" s="128"/>
      <c r="H22" s="128"/>
      <c r="I22" s="128">
        <v>9</v>
      </c>
      <c r="J22" s="128"/>
      <c r="K22" s="128"/>
      <c r="L22" s="128"/>
      <c r="M22" s="128"/>
      <c r="N22" s="128"/>
      <c r="O22" s="69" t="s">
        <v>834</v>
      </c>
      <c r="P22" s="941"/>
      <c r="Q22" s="941"/>
    </row>
    <row r="23" spans="1:19" ht="15.75" customHeight="1">
      <c r="A23" s="993"/>
      <c r="B23" s="64" t="s">
        <v>839</v>
      </c>
      <c r="C23" s="917"/>
      <c r="D23" s="917"/>
      <c r="E23" s="1293"/>
      <c r="F23" s="917"/>
      <c r="G23" s="128"/>
      <c r="H23" s="128"/>
      <c r="I23" s="128">
        <v>7</v>
      </c>
      <c r="J23" s="128"/>
      <c r="K23" s="128"/>
      <c r="L23" s="128"/>
      <c r="M23" s="128"/>
      <c r="N23" s="128"/>
      <c r="O23" s="69" t="s">
        <v>835</v>
      </c>
      <c r="P23" s="941"/>
      <c r="Q23" s="941"/>
    </row>
    <row r="24" spans="1:19" ht="15.75" customHeight="1" thickBot="1">
      <c r="A24" s="994"/>
      <c r="B24" s="64" t="s">
        <v>831</v>
      </c>
      <c r="C24" s="918"/>
      <c r="D24" s="918"/>
      <c r="E24" s="1070"/>
      <c r="F24" s="918"/>
      <c r="G24" s="85"/>
      <c r="H24" s="85"/>
      <c r="I24" s="519">
        <v>4</v>
      </c>
      <c r="J24" s="220"/>
      <c r="K24" s="96"/>
      <c r="L24" s="96"/>
      <c r="M24" s="96"/>
      <c r="N24" s="96"/>
      <c r="O24" s="69" t="s">
        <v>836</v>
      </c>
      <c r="P24" s="942"/>
      <c r="Q24" s="942"/>
    </row>
    <row r="25" spans="1:19" ht="72.599999999999994" customHeight="1" thickBot="1">
      <c r="A25" s="78" t="s">
        <v>420</v>
      </c>
      <c r="B25" s="76"/>
      <c r="C25" s="435"/>
      <c r="D25" s="435"/>
      <c r="E25" s="1"/>
      <c r="F25" s="5"/>
      <c r="G25" s="37"/>
      <c r="H25" s="37"/>
      <c r="I25" s="37"/>
      <c r="J25" s="11"/>
      <c r="K25" s="39"/>
      <c r="L25" s="39"/>
      <c r="M25" s="39"/>
      <c r="N25" s="39"/>
      <c r="O25" s="124"/>
      <c r="P25" s="82" t="s">
        <v>421</v>
      </c>
      <c r="Q25" s="119" t="s">
        <v>422</v>
      </c>
      <c r="S25" s="177"/>
    </row>
    <row r="26" spans="1:19" ht="83.85" customHeight="1" thickBot="1">
      <c r="A26" s="884" t="s">
        <v>423</v>
      </c>
      <c r="B26" s="11"/>
      <c r="C26" s="11"/>
      <c r="D26" s="11"/>
      <c r="E26" s="36"/>
      <c r="F26" s="220"/>
      <c r="G26" s="85"/>
      <c r="H26" s="85"/>
      <c r="I26" s="85"/>
      <c r="J26" s="220"/>
      <c r="K26" s="96"/>
      <c r="L26" s="96"/>
      <c r="M26" s="96"/>
      <c r="N26" s="96"/>
      <c r="O26" s="134"/>
      <c r="P26" s="77" t="s">
        <v>424</v>
      </c>
      <c r="Q26" s="940" t="s">
        <v>425</v>
      </c>
      <c r="S26" s="177"/>
    </row>
    <row r="27" spans="1:19" ht="69" customHeight="1" thickBot="1">
      <c r="A27" s="884" t="s">
        <v>426</v>
      </c>
      <c r="B27" s="11"/>
      <c r="C27" s="11"/>
      <c r="D27" s="11"/>
      <c r="E27" s="36"/>
      <c r="F27" s="220"/>
      <c r="G27" s="85"/>
      <c r="H27" s="85"/>
      <c r="I27" s="85"/>
      <c r="J27" s="220"/>
      <c r="K27" s="96"/>
      <c r="L27" s="96"/>
      <c r="M27" s="96"/>
      <c r="N27" s="96"/>
      <c r="O27" s="134"/>
      <c r="P27" s="77" t="s">
        <v>427</v>
      </c>
      <c r="Q27" s="942"/>
      <c r="S27" s="177"/>
    </row>
    <row r="28" spans="1:19" ht="74.849999999999994" customHeight="1" thickBot="1">
      <c r="A28" s="884" t="s">
        <v>428</v>
      </c>
      <c r="B28" s="45" t="s">
        <v>946</v>
      </c>
      <c r="C28" s="28" t="s">
        <v>617</v>
      </c>
      <c r="D28" s="28" t="s">
        <v>1032</v>
      </c>
      <c r="E28" s="1" t="s">
        <v>940</v>
      </c>
      <c r="F28" s="236" t="s">
        <v>808</v>
      </c>
      <c r="G28" s="684">
        <v>0</v>
      </c>
      <c r="H28" s="684">
        <v>0</v>
      </c>
      <c r="I28" s="684">
        <v>0</v>
      </c>
      <c r="J28" s="685">
        <v>1.45</v>
      </c>
      <c r="K28" s="686">
        <v>0</v>
      </c>
      <c r="L28" s="687">
        <v>0</v>
      </c>
      <c r="M28" s="687">
        <v>0.04</v>
      </c>
      <c r="N28" s="687">
        <v>1.05</v>
      </c>
      <c r="O28" s="4" t="s">
        <v>818</v>
      </c>
      <c r="P28" s="77" t="s">
        <v>429</v>
      </c>
      <c r="Q28" s="77" t="s">
        <v>430</v>
      </c>
    </row>
    <row r="29" spans="1:19">
      <c r="A29" s="3"/>
      <c r="B29" s="94"/>
      <c r="C29" s="94"/>
      <c r="D29" s="94"/>
      <c r="E29" s="3"/>
      <c r="F29" s="94"/>
      <c r="G29" s="94"/>
      <c r="H29" s="94"/>
      <c r="I29" s="94"/>
      <c r="J29" s="94"/>
      <c r="K29" s="94"/>
      <c r="L29" s="94"/>
      <c r="M29" s="94"/>
      <c r="N29" s="94"/>
      <c r="O29" s="94"/>
      <c r="P29" s="15"/>
      <c r="Q29" s="15"/>
    </row>
    <row r="31" spans="1:19" ht="51">
      <c r="A31" s="100" t="s">
        <v>216</v>
      </c>
      <c r="Q31" s="131"/>
    </row>
    <row r="33" spans="1:1">
      <c r="A33" s="27" t="s">
        <v>623</v>
      </c>
    </row>
    <row r="34" spans="1:1">
      <c r="A34" s="84" t="s">
        <v>1075</v>
      </c>
    </row>
  </sheetData>
  <mergeCells count="32">
    <mergeCell ref="Q4:Q5"/>
    <mergeCell ref="A4:A5"/>
    <mergeCell ref="B4:B5"/>
    <mergeCell ref="C4:C5"/>
    <mergeCell ref="E4:E5"/>
    <mergeCell ref="F4:F5"/>
    <mergeCell ref="O4:O5"/>
    <mergeCell ref="P4:P5"/>
    <mergeCell ref="D12:D14"/>
    <mergeCell ref="A16:A17"/>
    <mergeCell ref="D4:D5"/>
    <mergeCell ref="G4:N4"/>
    <mergeCell ref="C12:C14"/>
    <mergeCell ref="A19:A24"/>
    <mergeCell ref="Q18:Q24"/>
    <mergeCell ref="P19:P24"/>
    <mergeCell ref="A12:A14"/>
    <mergeCell ref="Q11:Q14"/>
    <mergeCell ref="P16:P17"/>
    <mergeCell ref="E12:E14"/>
    <mergeCell ref="P12:P14"/>
    <mergeCell ref="C16:C17"/>
    <mergeCell ref="D16:D17"/>
    <mergeCell ref="D19:D24"/>
    <mergeCell ref="E16:E17"/>
    <mergeCell ref="F16:F17"/>
    <mergeCell ref="Q26:Q27"/>
    <mergeCell ref="Q8:Q9"/>
    <mergeCell ref="Q15:Q17"/>
    <mergeCell ref="C19:C24"/>
    <mergeCell ref="E19:E24"/>
    <mergeCell ref="F19:F24"/>
  </mergeCells>
  <printOptions horizontalCentered="1" verticalCentered="1"/>
  <pageMargins left="0" right="0" top="0" bottom="0" header="0" footer="0"/>
  <pageSetup paperSize="8" scale="57" orientation="landscape" verticalDpi="0" r:id="rId1"/>
</worksheet>
</file>

<file path=xl/worksheets/sheet14.xml><?xml version="1.0" encoding="utf-8"?>
<worksheet xmlns="http://schemas.openxmlformats.org/spreadsheetml/2006/main" xmlns:r="http://schemas.openxmlformats.org/officeDocument/2006/relationships">
  <sheetPr>
    <pageSetUpPr fitToPage="1"/>
  </sheetPr>
  <dimension ref="A1:V34"/>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13" style="84" customWidth="1"/>
    <col min="4" max="4" width="9.42578125" style="84" customWidth="1"/>
    <col min="5" max="5" width="11.28515625" style="84" customWidth="1"/>
    <col min="6" max="6" width="12" style="84" customWidth="1"/>
    <col min="7" max="7" width="9.42578125" style="84" customWidth="1"/>
    <col min="8" max="13" width="12.7109375" style="84" customWidth="1"/>
    <col min="14" max="14" width="12.42578125" style="84" customWidth="1"/>
    <col min="15" max="15" width="12" style="84" bestFit="1" customWidth="1"/>
    <col min="16" max="16" width="3.42578125" style="84" bestFit="1" customWidth="1"/>
    <col min="17" max="17" width="13.28515625" style="84" customWidth="1"/>
    <col min="18" max="18" width="31.28515625" style="84" customWidth="1"/>
    <col min="19" max="19" width="43.5703125" style="132" customWidth="1"/>
    <col min="20" max="20" width="43.5703125" style="132" hidden="1" customWidth="1"/>
    <col min="21" max="16384" width="8.5703125" style="84"/>
  </cols>
  <sheetData>
    <row r="1" spans="1:22" s="1337" customFormat="1" ht="20.25" customHeight="1">
      <c r="A1" s="1338" t="s">
        <v>877</v>
      </c>
      <c r="B1" s="1338"/>
      <c r="C1" s="1338"/>
      <c r="D1" s="1338"/>
      <c r="E1" s="1338"/>
      <c r="F1" s="1338"/>
    </row>
    <row r="2" spans="1:22" s="254" customFormat="1" ht="19.5" customHeight="1">
      <c r="A2" s="255" t="s">
        <v>431</v>
      </c>
      <c r="B2" s="255"/>
      <c r="C2" s="255"/>
      <c r="D2" s="255"/>
      <c r="E2" s="255"/>
      <c r="F2" s="255"/>
    </row>
    <row r="3" spans="1:22" ht="13.5" thickBot="1"/>
    <row r="4" spans="1:22" ht="27.6" customHeight="1" thickBot="1">
      <c r="A4" s="1099" t="s">
        <v>2</v>
      </c>
      <c r="B4" s="1101" t="s">
        <v>10</v>
      </c>
      <c r="C4" s="1102"/>
      <c r="D4" s="919" t="s">
        <v>8</v>
      </c>
      <c r="E4" s="919" t="s">
        <v>1031</v>
      </c>
      <c r="F4" s="919" t="s">
        <v>4</v>
      </c>
      <c r="G4" s="919" t="s">
        <v>5</v>
      </c>
      <c r="H4" s="953" t="s">
        <v>1132</v>
      </c>
      <c r="I4" s="954"/>
      <c r="J4" s="954"/>
      <c r="K4" s="954"/>
      <c r="L4" s="954"/>
      <c r="M4" s="954"/>
      <c r="N4" s="954"/>
      <c r="O4" s="954"/>
      <c r="P4" s="955"/>
      <c r="Q4" s="951" t="s">
        <v>9</v>
      </c>
      <c r="R4" s="962"/>
      <c r="S4" s="964" t="s">
        <v>1</v>
      </c>
      <c r="T4" s="964" t="s">
        <v>3</v>
      </c>
    </row>
    <row r="5" spans="1:22" ht="15.75" customHeight="1" thickBot="1">
      <c r="A5" s="1100"/>
      <c r="B5" s="1103"/>
      <c r="C5" s="1104"/>
      <c r="D5" s="920"/>
      <c r="E5" s="920"/>
      <c r="F5" s="920"/>
      <c r="G5" s="920"/>
      <c r="H5" s="400">
        <v>2010</v>
      </c>
      <c r="I5" s="400">
        <v>2011</v>
      </c>
      <c r="J5" s="400">
        <v>2012</v>
      </c>
      <c r="K5" s="10">
        <v>2013</v>
      </c>
      <c r="L5" s="10">
        <v>2014</v>
      </c>
      <c r="M5" s="10">
        <v>2015</v>
      </c>
      <c r="N5" s="400">
        <v>2016</v>
      </c>
      <c r="O5" s="953">
        <v>2017</v>
      </c>
      <c r="P5" s="955"/>
      <c r="Q5" s="952"/>
      <c r="R5" s="963"/>
      <c r="S5" s="965"/>
      <c r="T5" s="965"/>
    </row>
    <row r="6" spans="1:22" ht="86.1" customHeight="1" thickBot="1">
      <c r="A6" s="78" t="s">
        <v>432</v>
      </c>
      <c r="B6" s="38"/>
      <c r="C6" s="156"/>
      <c r="D6" s="435"/>
      <c r="E6" s="435"/>
      <c r="F6" s="1"/>
      <c r="G6" s="5"/>
      <c r="H6" s="37"/>
      <c r="I6" s="37"/>
      <c r="J6" s="37"/>
      <c r="K6" s="11"/>
      <c r="L6" s="37"/>
      <c r="M6" s="11"/>
      <c r="N6" s="98"/>
      <c r="O6" s="37"/>
      <c r="P6" s="73"/>
      <c r="Q6" s="89"/>
      <c r="R6" s="245"/>
      <c r="S6" s="82" t="s">
        <v>433</v>
      </c>
      <c r="T6" s="82" t="s">
        <v>434</v>
      </c>
      <c r="V6" s="231"/>
    </row>
    <row r="7" spans="1:22" ht="12.75" customHeight="1">
      <c r="A7" s="910" t="s">
        <v>794</v>
      </c>
      <c r="B7" s="1294"/>
      <c r="C7" s="1297"/>
      <c r="D7" s="1220"/>
      <c r="E7" s="1205"/>
      <c r="F7" s="1214"/>
      <c r="G7" s="439"/>
      <c r="H7" s="265"/>
      <c r="I7" s="266"/>
      <c r="J7" s="266"/>
      <c r="K7" s="266"/>
      <c r="L7" s="266"/>
      <c r="M7" s="267"/>
      <c r="N7" s="268"/>
      <c r="O7" s="266"/>
      <c r="P7" s="269"/>
      <c r="Q7" s="1011"/>
      <c r="R7" s="1012"/>
      <c r="S7" s="940" t="s">
        <v>1029</v>
      </c>
      <c r="T7" s="940" t="s">
        <v>435</v>
      </c>
    </row>
    <row r="8" spans="1:22">
      <c r="A8" s="911"/>
      <c r="B8" s="1295"/>
      <c r="C8" s="1298"/>
      <c r="D8" s="1221"/>
      <c r="E8" s="1206"/>
      <c r="F8" s="1215"/>
      <c r="G8" s="440"/>
      <c r="H8" s="270"/>
      <c r="I8" s="271"/>
      <c r="J8" s="271"/>
      <c r="K8" s="271"/>
      <c r="L8" s="271"/>
      <c r="M8" s="271"/>
      <c r="N8" s="262"/>
      <c r="O8" s="282"/>
      <c r="P8" s="272"/>
      <c r="Q8" s="1227"/>
      <c r="R8" s="1040"/>
      <c r="S8" s="941"/>
      <c r="T8" s="941"/>
    </row>
    <row r="9" spans="1:22" ht="13.5" thickBot="1">
      <c r="A9" s="912"/>
      <c r="B9" s="1296"/>
      <c r="C9" s="1299"/>
      <c r="D9" s="1222"/>
      <c r="E9" s="1207"/>
      <c r="F9" s="1216"/>
      <c r="G9" s="441"/>
      <c r="H9" s="273"/>
      <c r="I9" s="274"/>
      <c r="J9" s="274"/>
      <c r="K9" s="274"/>
      <c r="L9" s="274"/>
      <c r="M9" s="275"/>
      <c r="N9" s="276"/>
      <c r="O9" s="274"/>
      <c r="P9" s="277"/>
      <c r="Q9" s="1023"/>
      <c r="R9" s="1024"/>
      <c r="S9" s="942"/>
      <c r="T9" s="941"/>
    </row>
    <row r="10" spans="1:22" ht="23.85" customHeight="1">
      <c r="A10" s="910" t="s">
        <v>795</v>
      </c>
      <c r="B10" s="430" t="s">
        <v>618</v>
      </c>
      <c r="C10" s="431"/>
      <c r="D10" s="1086" t="s">
        <v>617</v>
      </c>
      <c r="E10" s="1042" t="s">
        <v>1032</v>
      </c>
      <c r="F10" s="1083" t="s">
        <v>885</v>
      </c>
      <c r="G10" s="415" t="s">
        <v>706</v>
      </c>
      <c r="H10" s="573">
        <v>196395309.44</v>
      </c>
      <c r="I10" s="573">
        <v>182217851.03</v>
      </c>
      <c r="J10" s="573">
        <v>167264666.66</v>
      </c>
      <c r="K10" s="573">
        <v>145900309.91</v>
      </c>
      <c r="L10" s="573">
        <v>154360529.84999999</v>
      </c>
      <c r="M10" s="573">
        <v>155844142.41999999</v>
      </c>
      <c r="N10" s="573">
        <v>154206352.77000001</v>
      </c>
      <c r="O10" s="573">
        <v>163737895.43000001</v>
      </c>
      <c r="P10" s="688" t="s">
        <v>622</v>
      </c>
      <c r="Q10" s="1208" t="s">
        <v>619</v>
      </c>
      <c r="R10" s="1209"/>
      <c r="S10" s="940" t="s">
        <v>1030</v>
      </c>
      <c r="T10" s="941"/>
    </row>
    <row r="11" spans="1:22" ht="63.75">
      <c r="A11" s="911"/>
      <c r="B11" s="501" t="s">
        <v>667</v>
      </c>
      <c r="C11" s="190"/>
      <c r="D11" s="1087"/>
      <c r="E11" s="985"/>
      <c r="F11" s="981"/>
      <c r="G11" s="418" t="s">
        <v>707</v>
      </c>
      <c r="H11" s="448">
        <v>18.57</v>
      </c>
      <c r="I11" s="448">
        <v>17.239999999999998</v>
      </c>
      <c r="J11" s="448">
        <v>15.87</v>
      </c>
      <c r="K11" s="448">
        <v>13.91</v>
      </c>
      <c r="L11" s="511">
        <v>14.8</v>
      </c>
      <c r="M11" s="449">
        <v>15.02</v>
      </c>
      <c r="N11" s="511">
        <v>14.91</v>
      </c>
      <c r="O11" s="511">
        <v>15.88</v>
      </c>
      <c r="P11" s="497" t="s">
        <v>622</v>
      </c>
      <c r="Q11" s="1210" t="s">
        <v>620</v>
      </c>
      <c r="R11" s="1211"/>
      <c r="S11" s="941"/>
      <c r="T11" s="941"/>
    </row>
    <row r="12" spans="1:22" ht="67.5" thickBot="1">
      <c r="A12" s="912"/>
      <c r="B12" s="437" t="s">
        <v>643</v>
      </c>
      <c r="C12" s="438"/>
      <c r="D12" s="1088"/>
      <c r="E12" s="986"/>
      <c r="F12" s="1085"/>
      <c r="G12" s="419" t="s">
        <v>708</v>
      </c>
      <c r="H12" s="689">
        <v>1094.46</v>
      </c>
      <c r="I12" s="689">
        <v>1034.3499999999999</v>
      </c>
      <c r="J12" s="689">
        <v>989.32</v>
      </c>
      <c r="K12" s="689">
        <v>872.82</v>
      </c>
      <c r="L12" s="689">
        <v>915.26</v>
      </c>
      <c r="M12" s="576">
        <v>907.52</v>
      </c>
      <c r="N12" s="577">
        <v>881.02</v>
      </c>
      <c r="O12" s="689">
        <v>910.04</v>
      </c>
      <c r="P12" s="690" t="s">
        <v>622</v>
      </c>
      <c r="Q12" s="1107" t="s">
        <v>621</v>
      </c>
      <c r="R12" s="977"/>
      <c r="S12" s="942"/>
      <c r="T12" s="942"/>
    </row>
    <row r="13" spans="1:22" ht="51.75" thickBot="1">
      <c r="A13" s="159" t="s">
        <v>1142</v>
      </c>
      <c r="B13" s="37"/>
      <c r="C13" s="39"/>
      <c r="D13" s="11"/>
      <c r="E13" s="11"/>
      <c r="F13" s="36"/>
      <c r="G13" s="220"/>
      <c r="H13" s="85"/>
      <c r="I13" s="85"/>
      <c r="J13" s="85"/>
      <c r="K13" s="220"/>
      <c r="L13" s="85"/>
      <c r="M13" s="220"/>
      <c r="N13" s="106"/>
      <c r="O13" s="85"/>
      <c r="P13" s="96"/>
      <c r="Q13" s="106"/>
      <c r="R13" s="125"/>
      <c r="S13" s="77" t="s">
        <v>1141</v>
      </c>
      <c r="T13" s="77" t="s">
        <v>436</v>
      </c>
      <c r="V13" s="231"/>
    </row>
    <row r="14" spans="1:22" ht="93" customHeight="1" thickBot="1">
      <c r="A14" s="78" t="s">
        <v>437</v>
      </c>
      <c r="B14" s="38"/>
      <c r="C14" s="156"/>
      <c r="D14" s="435"/>
      <c r="E14" s="435"/>
      <c r="F14" s="1"/>
      <c r="G14" s="5"/>
      <c r="H14" s="37"/>
      <c r="I14" s="37"/>
      <c r="J14" s="37"/>
      <c r="K14" s="11"/>
      <c r="L14" s="37"/>
      <c r="M14" s="11"/>
      <c r="N14" s="98"/>
      <c r="O14" s="37"/>
      <c r="P14" s="39"/>
      <c r="Q14" s="98"/>
      <c r="R14" s="125"/>
      <c r="S14" s="82" t="s">
        <v>438</v>
      </c>
      <c r="T14" s="940" t="s">
        <v>439</v>
      </c>
      <c r="V14" s="231"/>
    </row>
    <row r="15" spans="1:22" ht="26.1" customHeight="1">
      <c r="A15" s="910" t="s">
        <v>931</v>
      </c>
      <c r="B15" s="990" t="s">
        <v>1312</v>
      </c>
      <c r="C15" s="431" t="s">
        <v>668</v>
      </c>
      <c r="D15" s="916" t="s">
        <v>662</v>
      </c>
      <c r="E15" s="916" t="s">
        <v>1032</v>
      </c>
      <c r="F15" s="921" t="s">
        <v>712</v>
      </c>
      <c r="G15" s="1042" t="s">
        <v>7</v>
      </c>
      <c r="H15" s="90">
        <v>7.5</v>
      </c>
      <c r="I15" s="90">
        <v>6.6</v>
      </c>
      <c r="J15" s="90">
        <v>8.1999999999999993</v>
      </c>
      <c r="K15" s="47">
        <v>6.4</v>
      </c>
      <c r="L15" s="90">
        <v>7.1</v>
      </c>
      <c r="M15" s="47">
        <v>9.6999999999999993</v>
      </c>
      <c r="N15" s="445">
        <v>8</v>
      </c>
      <c r="O15" s="90">
        <v>9.3000000000000007</v>
      </c>
      <c r="P15" s="53"/>
      <c r="Q15" s="242" t="s">
        <v>668</v>
      </c>
      <c r="R15" s="1301" t="s">
        <v>1313</v>
      </c>
      <c r="S15" s="940" t="s">
        <v>440</v>
      </c>
      <c r="T15" s="941"/>
    </row>
    <row r="16" spans="1:22" ht="40.5" customHeight="1">
      <c r="A16" s="911"/>
      <c r="B16" s="991"/>
      <c r="C16" s="190" t="s">
        <v>933</v>
      </c>
      <c r="D16" s="917"/>
      <c r="E16" s="917"/>
      <c r="F16" s="922"/>
      <c r="G16" s="985"/>
      <c r="H16" s="662">
        <v>4.5</v>
      </c>
      <c r="I16" s="662">
        <v>3.8</v>
      </c>
      <c r="J16" s="662">
        <v>4.2</v>
      </c>
      <c r="K16" s="49">
        <v>3.3</v>
      </c>
      <c r="L16" s="662">
        <v>3.6</v>
      </c>
      <c r="M16" s="49">
        <v>3.8</v>
      </c>
      <c r="N16" s="864">
        <v>3.4</v>
      </c>
      <c r="O16" s="662">
        <v>3.9</v>
      </c>
      <c r="P16" s="55"/>
      <c r="Q16" s="243" t="s">
        <v>1027</v>
      </c>
      <c r="R16" s="1302"/>
      <c r="S16" s="941"/>
      <c r="T16" s="941"/>
    </row>
    <row r="17" spans="1:22" ht="31.5" customHeight="1">
      <c r="A17" s="911"/>
      <c r="B17" s="1300"/>
      <c r="C17" s="190" t="s">
        <v>934</v>
      </c>
      <c r="D17" s="1131"/>
      <c r="E17" s="1131"/>
      <c r="F17" s="1084"/>
      <c r="G17" s="996"/>
      <c r="H17" s="863">
        <v>15.3</v>
      </c>
      <c r="I17" s="662">
        <v>15.2</v>
      </c>
      <c r="J17" s="662">
        <v>23.4</v>
      </c>
      <c r="K17" s="49">
        <v>16.2</v>
      </c>
      <c r="L17" s="863">
        <v>19</v>
      </c>
      <c r="M17" s="328">
        <v>38.9</v>
      </c>
      <c r="N17" s="864">
        <v>29.9</v>
      </c>
      <c r="O17" s="863">
        <v>41.6</v>
      </c>
      <c r="P17" s="502"/>
      <c r="Q17" s="243" t="s">
        <v>1028</v>
      </c>
      <c r="R17" s="1303"/>
      <c r="S17" s="941"/>
      <c r="T17" s="941"/>
    </row>
    <row r="18" spans="1:22" ht="26.1" customHeight="1">
      <c r="A18" s="911"/>
      <c r="B18" s="991" t="s">
        <v>1314</v>
      </c>
      <c r="C18" s="691" t="s">
        <v>668</v>
      </c>
      <c r="D18" s="985" t="s">
        <v>662</v>
      </c>
      <c r="E18" s="985" t="s">
        <v>1032</v>
      </c>
      <c r="F18" s="922" t="s">
        <v>712</v>
      </c>
      <c r="G18" s="985" t="s">
        <v>713</v>
      </c>
      <c r="H18" s="692">
        <v>64.400000000000006</v>
      </c>
      <c r="I18" s="692">
        <v>63.3</v>
      </c>
      <c r="J18" s="692">
        <v>69.8</v>
      </c>
      <c r="K18" s="792">
        <v>67.7</v>
      </c>
      <c r="L18" s="692">
        <v>71</v>
      </c>
      <c r="M18" s="792">
        <v>88.6</v>
      </c>
      <c r="N18" s="461">
        <v>80.8</v>
      </c>
      <c r="O18" s="692">
        <v>89.1</v>
      </c>
      <c r="P18" s="316"/>
      <c r="Q18" s="865" t="s">
        <v>668</v>
      </c>
      <c r="R18" s="1302" t="s">
        <v>1311</v>
      </c>
      <c r="S18" s="941"/>
      <c r="T18" s="941"/>
    </row>
    <row r="19" spans="1:22" ht="42" customHeight="1">
      <c r="A19" s="911"/>
      <c r="B19" s="991"/>
      <c r="C19" s="190" t="s">
        <v>933</v>
      </c>
      <c r="D19" s="985"/>
      <c r="E19" s="985"/>
      <c r="F19" s="922"/>
      <c r="G19" s="985"/>
      <c r="H19" s="662">
        <v>29.7</v>
      </c>
      <c r="I19" s="662">
        <v>29.3</v>
      </c>
      <c r="J19" s="662">
        <v>29.2</v>
      </c>
      <c r="K19" s="49">
        <v>29.4</v>
      </c>
      <c r="L19" s="662">
        <v>30.3</v>
      </c>
      <c r="M19" s="49">
        <v>31.7</v>
      </c>
      <c r="N19" s="406">
        <v>31.5</v>
      </c>
      <c r="O19" s="662">
        <v>34.799999999999997</v>
      </c>
      <c r="P19" s="55"/>
      <c r="Q19" s="243" t="s">
        <v>1027</v>
      </c>
      <c r="R19" s="1302"/>
      <c r="S19" s="941"/>
      <c r="T19" s="941"/>
    </row>
    <row r="20" spans="1:22" ht="30" customHeight="1" thickBot="1">
      <c r="A20" s="912"/>
      <c r="B20" s="992"/>
      <c r="C20" s="429" t="s">
        <v>934</v>
      </c>
      <c r="D20" s="986"/>
      <c r="E20" s="986"/>
      <c r="F20" s="923"/>
      <c r="G20" s="986"/>
      <c r="H20" s="143">
        <v>34.799999999999997</v>
      </c>
      <c r="I20" s="93">
        <v>34.1</v>
      </c>
      <c r="J20" s="93">
        <v>40.5</v>
      </c>
      <c r="K20" s="51">
        <v>38.4</v>
      </c>
      <c r="L20" s="143">
        <v>40.6</v>
      </c>
      <c r="M20" s="329">
        <v>56.8</v>
      </c>
      <c r="N20" s="407">
        <v>49.4</v>
      </c>
      <c r="O20" s="143">
        <v>54.4</v>
      </c>
      <c r="P20" s="153"/>
      <c r="Q20" s="244" t="s">
        <v>1028</v>
      </c>
      <c r="R20" s="1304"/>
      <c r="S20" s="942"/>
      <c r="T20" s="942"/>
    </row>
    <row r="21" spans="1:22" ht="102" customHeight="1">
      <c r="A21" s="910" t="s">
        <v>441</v>
      </c>
      <c r="B21" s="1180" t="s">
        <v>863</v>
      </c>
      <c r="C21" s="1197"/>
      <c r="D21" s="436" t="s">
        <v>662</v>
      </c>
      <c r="E21" s="436" t="s">
        <v>1036</v>
      </c>
      <c r="F21" s="421" t="s">
        <v>914</v>
      </c>
      <c r="G21" s="422" t="s">
        <v>7</v>
      </c>
      <c r="H21" s="693"/>
      <c r="I21" s="693"/>
      <c r="J21" s="693">
        <v>25.3</v>
      </c>
      <c r="K21" s="694">
        <v>27.7</v>
      </c>
      <c r="L21" s="693">
        <v>29.2</v>
      </c>
      <c r="M21" s="694">
        <v>36.1</v>
      </c>
      <c r="N21" s="695">
        <v>37.799999999999997</v>
      </c>
      <c r="O21" s="317"/>
      <c r="P21" s="221"/>
      <c r="Q21" s="1142" t="s">
        <v>864</v>
      </c>
      <c r="R21" s="973"/>
      <c r="S21" s="940" t="s">
        <v>442</v>
      </c>
      <c r="T21" s="940" t="s">
        <v>443</v>
      </c>
    </row>
    <row r="22" spans="1:22" ht="102.75" thickBot="1">
      <c r="A22" s="994"/>
      <c r="B22" s="1105" t="s">
        <v>1127</v>
      </c>
      <c r="C22" s="1106"/>
      <c r="D22" s="435" t="s">
        <v>662</v>
      </c>
      <c r="E22" s="435" t="s">
        <v>1036</v>
      </c>
      <c r="F22" s="346" t="s">
        <v>914</v>
      </c>
      <c r="G22" s="397" t="s">
        <v>7</v>
      </c>
      <c r="H22" s="696"/>
      <c r="I22" s="697"/>
      <c r="J22" s="697"/>
      <c r="K22" s="698">
        <v>47.2</v>
      </c>
      <c r="L22" s="697">
        <v>45.3</v>
      </c>
      <c r="M22" s="698">
        <v>38</v>
      </c>
      <c r="N22" s="699">
        <v>34.1</v>
      </c>
      <c r="O22" s="318"/>
      <c r="P22" s="319"/>
      <c r="Q22" s="1107" t="s">
        <v>1128</v>
      </c>
      <c r="R22" s="977"/>
      <c r="S22" s="942"/>
      <c r="T22" s="942"/>
    </row>
    <row r="23" spans="1:22" ht="59.85" customHeight="1" thickBot="1">
      <c r="A23" s="78" t="s">
        <v>444</v>
      </c>
      <c r="B23" s="38"/>
      <c r="C23" s="156"/>
      <c r="D23" s="435"/>
      <c r="E23" s="435"/>
      <c r="F23" s="1"/>
      <c r="G23" s="5"/>
      <c r="H23" s="37"/>
      <c r="I23" s="37"/>
      <c r="J23" s="37"/>
      <c r="K23" s="11"/>
      <c r="L23" s="37"/>
      <c r="M23" s="11"/>
      <c r="N23" s="98"/>
      <c r="O23" s="37"/>
      <c r="P23" s="96"/>
      <c r="Q23" s="89"/>
      <c r="R23" s="124"/>
      <c r="S23" s="82" t="s">
        <v>445</v>
      </c>
      <c r="T23" s="77" t="s">
        <v>446</v>
      </c>
      <c r="V23" s="231"/>
    </row>
    <row r="24" spans="1:22" ht="50.1" customHeight="1" thickBot="1">
      <c r="A24" s="884" t="s">
        <v>447</v>
      </c>
      <c r="B24" s="37"/>
      <c r="C24" s="39"/>
      <c r="D24" s="11"/>
      <c r="E24" s="11"/>
      <c r="F24" s="36"/>
      <c r="G24" s="220"/>
      <c r="H24" s="85"/>
      <c r="I24" s="85"/>
      <c r="J24" s="85"/>
      <c r="K24" s="220"/>
      <c r="L24" s="85"/>
      <c r="M24" s="220"/>
      <c r="N24" s="106"/>
      <c r="O24" s="85"/>
      <c r="P24" s="96"/>
      <c r="Q24" s="37"/>
      <c r="R24" s="125"/>
      <c r="S24" s="77" t="s">
        <v>448</v>
      </c>
      <c r="T24" s="77" t="s">
        <v>449</v>
      </c>
      <c r="V24" s="231"/>
    </row>
    <row r="25" spans="1:22" ht="102.75" thickBot="1">
      <c r="A25" s="78" t="s">
        <v>450</v>
      </c>
      <c r="B25" s="38"/>
      <c r="C25" s="156"/>
      <c r="D25" s="435"/>
      <c r="E25" s="435"/>
      <c r="F25" s="1"/>
      <c r="G25" s="5"/>
      <c r="H25" s="37"/>
      <c r="I25" s="37"/>
      <c r="J25" s="37"/>
      <c r="K25" s="11"/>
      <c r="L25" s="37"/>
      <c r="M25" s="11"/>
      <c r="N25" s="98"/>
      <c r="O25" s="37"/>
      <c r="P25" s="39"/>
      <c r="Q25" s="37"/>
      <c r="R25" s="124"/>
      <c r="S25" s="82" t="s">
        <v>451</v>
      </c>
      <c r="T25" s="77" t="s">
        <v>452</v>
      </c>
      <c r="V25" s="231"/>
    </row>
    <row r="26" spans="1:22" ht="71.849999999999994" customHeight="1" thickBot="1">
      <c r="A26" s="884" t="s">
        <v>453</v>
      </c>
      <c r="B26" s="37"/>
      <c r="C26" s="39"/>
      <c r="D26" s="11"/>
      <c r="E26" s="11"/>
      <c r="F26" s="36"/>
      <c r="G26" s="220"/>
      <c r="H26" s="85"/>
      <c r="I26" s="85"/>
      <c r="J26" s="85"/>
      <c r="K26" s="220"/>
      <c r="L26" s="85"/>
      <c r="M26" s="220"/>
      <c r="N26" s="106"/>
      <c r="O26" s="85"/>
      <c r="P26" s="96"/>
      <c r="Q26" s="106"/>
      <c r="R26" s="125"/>
      <c r="S26" s="77" t="s">
        <v>454</v>
      </c>
      <c r="T26" s="77" t="s">
        <v>455</v>
      </c>
      <c r="V26" s="231"/>
    </row>
    <row r="27" spans="1:22" ht="71.650000000000006" customHeight="1" thickBot="1">
      <c r="A27" s="78" t="s">
        <v>456</v>
      </c>
      <c r="B27" s="38"/>
      <c r="C27" s="156"/>
      <c r="D27" s="435"/>
      <c r="E27" s="435"/>
      <c r="F27" s="1"/>
      <c r="G27" s="5"/>
      <c r="H27" s="37"/>
      <c r="I27" s="37"/>
      <c r="J27" s="37"/>
      <c r="K27" s="11"/>
      <c r="L27" s="37"/>
      <c r="M27" s="11"/>
      <c r="N27" s="98"/>
      <c r="O27" s="37"/>
      <c r="P27" s="39"/>
      <c r="Q27" s="37"/>
      <c r="R27" s="124"/>
      <c r="S27" s="82" t="s">
        <v>457</v>
      </c>
      <c r="T27" s="77" t="s">
        <v>458</v>
      </c>
      <c r="V27" s="231"/>
    </row>
    <row r="28" spans="1:22" ht="141" customHeight="1" thickBot="1">
      <c r="A28" s="884" t="s">
        <v>459</v>
      </c>
      <c r="B28" s="37"/>
      <c r="C28" s="39"/>
      <c r="D28" s="11"/>
      <c r="E28" s="11"/>
      <c r="F28" s="36"/>
      <c r="G28" s="220"/>
      <c r="H28" s="85"/>
      <c r="I28" s="85"/>
      <c r="J28" s="85"/>
      <c r="K28" s="220"/>
      <c r="L28" s="85"/>
      <c r="M28" s="220"/>
      <c r="N28" s="106"/>
      <c r="O28" s="85"/>
      <c r="P28" s="96"/>
      <c r="Q28" s="106"/>
      <c r="R28" s="125"/>
      <c r="S28" s="77" t="s">
        <v>460</v>
      </c>
      <c r="T28" s="77" t="s">
        <v>461</v>
      </c>
      <c r="V28" s="231"/>
    </row>
    <row r="29" spans="1:22">
      <c r="A29" s="3"/>
      <c r="B29" s="94"/>
      <c r="C29" s="94"/>
      <c r="D29" s="94"/>
      <c r="E29" s="94"/>
      <c r="F29" s="3"/>
      <c r="G29" s="94"/>
      <c r="H29" s="94"/>
      <c r="I29" s="94"/>
      <c r="J29" s="94"/>
      <c r="K29" s="94"/>
      <c r="L29" s="94"/>
      <c r="M29" s="94"/>
      <c r="N29" s="94"/>
      <c r="O29" s="94"/>
      <c r="P29" s="94"/>
      <c r="Q29" s="94"/>
      <c r="R29" s="94"/>
      <c r="S29" s="15"/>
      <c r="T29" s="15"/>
    </row>
    <row r="31" spans="1:22" ht="51">
      <c r="A31" s="100" t="s">
        <v>216</v>
      </c>
      <c r="T31" s="131"/>
    </row>
    <row r="33" spans="1:1">
      <c r="A33" s="27" t="s">
        <v>623</v>
      </c>
    </row>
    <row r="34" spans="1:1">
      <c r="A34" s="6" t="s">
        <v>1012</v>
      </c>
    </row>
  </sheetData>
  <mergeCells count="52">
    <mergeCell ref="T4:T5"/>
    <mergeCell ref="T14:T20"/>
    <mergeCell ref="T7:T12"/>
    <mergeCell ref="Q4:R5"/>
    <mergeCell ref="R15:R17"/>
    <mergeCell ref="R18:R20"/>
    <mergeCell ref="S4:S5"/>
    <mergeCell ref="Q11:R11"/>
    <mergeCell ref="Q7:R7"/>
    <mergeCell ref="Q8:R8"/>
    <mergeCell ref="Q9:R9"/>
    <mergeCell ref="Q10:R10"/>
    <mergeCell ref="F4:F5"/>
    <mergeCell ref="O5:P5"/>
    <mergeCell ref="H4:P4"/>
    <mergeCell ref="G4:G5"/>
    <mergeCell ref="T21:T22"/>
    <mergeCell ref="B21:C21"/>
    <mergeCell ref="B22:C22"/>
    <mergeCell ref="Q21:R21"/>
    <mergeCell ref="Q22:R22"/>
    <mergeCell ref="A21:A22"/>
    <mergeCell ref="S21:S22"/>
    <mergeCell ref="A15:A20"/>
    <mergeCell ref="A10:A12"/>
    <mergeCell ref="S7:S9"/>
    <mergeCell ref="Q12:R12"/>
    <mergeCell ref="D10:D12"/>
    <mergeCell ref="E7:E9"/>
    <mergeCell ref="S15:S20"/>
    <mergeCell ref="S10:S12"/>
    <mergeCell ref="F7:F9"/>
    <mergeCell ref="F10:F12"/>
    <mergeCell ref="G15:G17"/>
    <mergeCell ref="G18:G20"/>
    <mergeCell ref="B15:B17"/>
    <mergeCell ref="B18:B20"/>
    <mergeCell ref="A4:A5"/>
    <mergeCell ref="A7:A9"/>
    <mergeCell ref="B7:B9"/>
    <mergeCell ref="C7:C9"/>
    <mergeCell ref="D7:D9"/>
    <mergeCell ref="B4:C5"/>
    <mergeCell ref="D15:D17"/>
    <mergeCell ref="F15:F17"/>
    <mergeCell ref="D18:D20"/>
    <mergeCell ref="F18:F20"/>
    <mergeCell ref="D4:D5"/>
    <mergeCell ref="E10:E12"/>
    <mergeCell ref="E4:E5"/>
    <mergeCell ref="E15:E17"/>
    <mergeCell ref="E18:E20"/>
  </mergeCells>
  <printOptions horizontalCentered="1" verticalCentered="1"/>
  <pageMargins left="0" right="0" top="0" bottom="0" header="0" footer="0"/>
  <pageSetup paperSize="8" scale="51" orientation="landscape"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S20"/>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3" customWidth="1"/>
    <col min="2" max="2" width="33.5703125" style="84" customWidth="1"/>
    <col min="3" max="3" width="9.42578125" style="84" customWidth="1"/>
    <col min="4" max="4" width="10.5703125" style="84" customWidth="1"/>
    <col min="5" max="5" width="12" style="84" customWidth="1"/>
    <col min="6" max="6" width="9.42578125" style="84" customWidth="1"/>
    <col min="7" max="14" width="8.5703125" style="84"/>
    <col min="15" max="15" width="33.5703125" style="6" customWidth="1"/>
    <col min="16" max="16" width="43.5703125" style="20" customWidth="1"/>
    <col min="17" max="17" width="43.5703125" style="21" hidden="1" customWidth="1"/>
    <col min="18" max="16384" width="8.5703125" style="84"/>
  </cols>
  <sheetData>
    <row r="1" spans="1:19" s="1337" customFormat="1" ht="20.25" customHeight="1">
      <c r="A1" s="1338" t="s">
        <v>878</v>
      </c>
      <c r="B1" s="1339"/>
      <c r="C1" s="1339"/>
      <c r="D1" s="1339"/>
      <c r="E1" s="1338"/>
    </row>
    <row r="2" spans="1:19" s="254" customFormat="1" ht="19.5" customHeight="1">
      <c r="A2" s="255" t="s">
        <v>363</v>
      </c>
      <c r="B2" s="255"/>
      <c r="C2" s="255"/>
      <c r="D2" s="255"/>
      <c r="E2" s="255"/>
    </row>
    <row r="3" spans="1:19" ht="13.5" thickBot="1"/>
    <row r="4" spans="1:19" ht="29.85" customHeight="1" thickBot="1">
      <c r="A4" s="1099" t="s">
        <v>2</v>
      </c>
      <c r="B4" s="1099" t="s">
        <v>10</v>
      </c>
      <c r="C4" s="919" t="s">
        <v>8</v>
      </c>
      <c r="D4" s="919" t="s">
        <v>1031</v>
      </c>
      <c r="E4" s="919" t="s">
        <v>4</v>
      </c>
      <c r="F4" s="919" t="s">
        <v>5</v>
      </c>
      <c r="G4" s="953" t="s">
        <v>1132</v>
      </c>
      <c r="H4" s="954"/>
      <c r="I4" s="954"/>
      <c r="J4" s="954"/>
      <c r="K4" s="954"/>
      <c r="L4" s="954"/>
      <c r="M4" s="954"/>
      <c r="N4" s="955"/>
      <c r="O4" s="951" t="s">
        <v>9</v>
      </c>
      <c r="P4" s="964" t="s">
        <v>1</v>
      </c>
      <c r="Q4" s="964" t="s">
        <v>3</v>
      </c>
    </row>
    <row r="5" spans="1:19" ht="13.5" thickBot="1">
      <c r="A5" s="1100"/>
      <c r="B5" s="1100"/>
      <c r="C5" s="920"/>
      <c r="D5" s="920"/>
      <c r="E5" s="920"/>
      <c r="F5" s="920"/>
      <c r="G5" s="79">
        <v>2010</v>
      </c>
      <c r="H5" s="79">
        <v>2011</v>
      </c>
      <c r="I5" s="79">
        <v>2012</v>
      </c>
      <c r="J5" s="10">
        <v>2013</v>
      </c>
      <c r="K5" s="80">
        <v>2014</v>
      </c>
      <c r="L5" s="80">
        <v>2015</v>
      </c>
      <c r="M5" s="80">
        <v>2016</v>
      </c>
      <c r="N5" s="279">
        <v>2017</v>
      </c>
      <c r="O5" s="952"/>
      <c r="P5" s="965"/>
      <c r="Q5" s="965"/>
    </row>
    <row r="6" spans="1:19" s="148" customFormat="1" ht="76.5" customHeight="1" thickBot="1">
      <c r="A6" s="78" t="s">
        <v>346</v>
      </c>
      <c r="B6" s="30"/>
      <c r="C6" s="99"/>
      <c r="D6" s="99"/>
      <c r="E6" s="1"/>
      <c r="F6" s="99"/>
      <c r="G6" s="323"/>
      <c r="H6" s="323"/>
      <c r="I6" s="323"/>
      <c r="J6" s="323"/>
      <c r="K6" s="323"/>
      <c r="L6" s="30"/>
      <c r="M6" s="30"/>
      <c r="N6" s="30"/>
      <c r="O6" s="147"/>
      <c r="P6" s="82" t="s">
        <v>355</v>
      </c>
      <c r="Q6" s="940" t="s">
        <v>351</v>
      </c>
    </row>
    <row r="7" spans="1:19" s="148" customFormat="1" ht="79.349999999999994" customHeight="1" thickBot="1">
      <c r="A7" s="78" t="s">
        <v>347</v>
      </c>
      <c r="B7" s="30"/>
      <c r="C7" s="36"/>
      <c r="D7" s="36"/>
      <c r="E7" s="36"/>
      <c r="F7" s="30"/>
      <c r="G7" s="30"/>
      <c r="H7" s="30"/>
      <c r="I7" s="30"/>
      <c r="J7" s="30"/>
      <c r="K7" s="30"/>
      <c r="L7" s="30"/>
      <c r="M7" s="30"/>
      <c r="N7" s="30"/>
      <c r="O7" s="147"/>
      <c r="P7" s="82" t="s">
        <v>356</v>
      </c>
      <c r="Q7" s="941"/>
      <c r="S7" s="177"/>
    </row>
    <row r="8" spans="1:19" s="148" customFormat="1" ht="66" customHeight="1" thickBot="1">
      <c r="A8" s="78" t="s">
        <v>348</v>
      </c>
      <c r="B8" s="30"/>
      <c r="C8" s="36"/>
      <c r="D8" s="36"/>
      <c r="E8" s="36"/>
      <c r="F8" s="30"/>
      <c r="G8" s="30"/>
      <c r="H8" s="30"/>
      <c r="I8" s="30"/>
      <c r="J8" s="30"/>
      <c r="K8" s="30"/>
      <c r="L8" s="30"/>
      <c r="M8" s="30"/>
      <c r="N8" s="30"/>
      <c r="O8" s="147"/>
      <c r="P8" s="82" t="s">
        <v>357</v>
      </c>
      <c r="Q8" s="942"/>
      <c r="S8" s="177"/>
    </row>
    <row r="9" spans="1:19" s="148" customFormat="1" ht="167.85" customHeight="1" thickBot="1">
      <c r="A9" s="78" t="s">
        <v>349</v>
      </c>
      <c r="B9" s="30"/>
      <c r="C9" s="36"/>
      <c r="D9" s="36"/>
      <c r="E9" s="36"/>
      <c r="F9" s="30"/>
      <c r="G9" s="30"/>
      <c r="H9" s="30"/>
      <c r="I9" s="30"/>
      <c r="J9" s="30"/>
      <c r="K9" s="30"/>
      <c r="L9" s="30"/>
      <c r="M9" s="30"/>
      <c r="N9" s="30"/>
      <c r="O9" s="147"/>
      <c r="P9" s="82" t="s">
        <v>358</v>
      </c>
      <c r="Q9" s="82" t="s">
        <v>352</v>
      </c>
      <c r="S9" s="177"/>
    </row>
    <row r="10" spans="1:19" s="148" customFormat="1" ht="68.099999999999994" customHeight="1" thickBot="1">
      <c r="A10" s="78" t="s">
        <v>935</v>
      </c>
      <c r="B10" s="30"/>
      <c r="C10" s="36"/>
      <c r="D10" s="36"/>
      <c r="E10" s="36"/>
      <c r="F10" s="30"/>
      <c r="G10" s="30"/>
      <c r="H10" s="30"/>
      <c r="I10" s="30"/>
      <c r="J10" s="30"/>
      <c r="K10" s="30"/>
      <c r="L10" s="30"/>
      <c r="M10" s="30"/>
      <c r="N10" s="30"/>
      <c r="O10" s="147"/>
      <c r="P10" s="82" t="s">
        <v>359</v>
      </c>
      <c r="Q10" s="940" t="s">
        <v>353</v>
      </c>
      <c r="S10" s="177"/>
    </row>
    <row r="11" spans="1:19" s="148" customFormat="1" ht="77.099999999999994" customHeight="1" thickBot="1">
      <c r="A11" s="78" t="s">
        <v>345</v>
      </c>
      <c r="B11" s="30"/>
      <c r="C11" s="36"/>
      <c r="D11" s="36"/>
      <c r="E11" s="36"/>
      <c r="F11" s="30"/>
      <c r="G11" s="30"/>
      <c r="H11" s="30"/>
      <c r="I11" s="30"/>
      <c r="J11" s="30"/>
      <c r="K11" s="30"/>
      <c r="L11" s="30"/>
      <c r="M11" s="30"/>
      <c r="N11" s="30"/>
      <c r="O11" s="147"/>
      <c r="P11" s="82" t="s">
        <v>360</v>
      </c>
      <c r="Q11" s="942"/>
      <c r="S11" s="177"/>
    </row>
    <row r="12" spans="1:19" s="148" customFormat="1" ht="156" customHeight="1" thickBot="1">
      <c r="A12" s="78" t="s">
        <v>344</v>
      </c>
      <c r="B12" s="30"/>
      <c r="C12" s="36"/>
      <c r="D12" s="36"/>
      <c r="E12" s="36"/>
      <c r="F12" s="30"/>
      <c r="G12" s="30"/>
      <c r="H12" s="30"/>
      <c r="I12" s="30"/>
      <c r="J12" s="30"/>
      <c r="K12" s="30"/>
      <c r="L12" s="30"/>
      <c r="M12" s="30"/>
      <c r="N12" s="30"/>
      <c r="O12" s="147"/>
      <c r="P12" s="82" t="s">
        <v>361</v>
      </c>
      <c r="Q12" s="82" t="s">
        <v>354</v>
      </c>
      <c r="S12" s="177"/>
    </row>
    <row r="13" spans="1:19" s="149" customFormat="1" ht="119.25" customHeight="1" thickBot="1">
      <c r="A13" s="78" t="s">
        <v>350</v>
      </c>
      <c r="B13" s="30"/>
      <c r="C13" s="36"/>
      <c r="D13" s="36"/>
      <c r="E13" s="36"/>
      <c r="F13" s="30"/>
      <c r="G13" s="30"/>
      <c r="H13" s="30"/>
      <c r="I13" s="30"/>
      <c r="J13" s="30"/>
      <c r="K13" s="30"/>
      <c r="L13" s="30"/>
      <c r="M13" s="30"/>
      <c r="N13" s="30"/>
      <c r="O13" s="147"/>
      <c r="P13" s="82" t="s">
        <v>362</v>
      </c>
      <c r="Q13" s="278" t="s">
        <v>615</v>
      </c>
      <c r="S13" s="286"/>
    </row>
    <row r="14" spans="1:19" s="149" customFormat="1">
      <c r="A14" s="16"/>
      <c r="C14" s="3"/>
      <c r="D14" s="3"/>
      <c r="E14" s="3"/>
      <c r="P14" s="19"/>
      <c r="Q14" s="15"/>
    </row>
    <row r="15" spans="1:19">
      <c r="P15" s="22"/>
    </row>
    <row r="16" spans="1:19" ht="51">
      <c r="A16" s="7" t="s">
        <v>216</v>
      </c>
      <c r="P16" s="22"/>
    </row>
    <row r="17" spans="16:16">
      <c r="P17" s="22"/>
    </row>
    <row r="18" spans="16:16">
      <c r="P18" s="22"/>
    </row>
    <row r="19" spans="16:16">
      <c r="P19" s="22"/>
    </row>
    <row r="20" spans="16:16">
      <c r="P20" s="22"/>
    </row>
  </sheetData>
  <mergeCells count="12">
    <mergeCell ref="Q10:Q11"/>
    <mergeCell ref="Q6:Q8"/>
    <mergeCell ref="F4:F5"/>
    <mergeCell ref="O4:O5"/>
    <mergeCell ref="P4:P5"/>
    <mergeCell ref="Q4:Q5"/>
    <mergeCell ref="G4:N4"/>
    <mergeCell ref="E4:E5"/>
    <mergeCell ref="A4:A5"/>
    <mergeCell ref="B4:B5"/>
    <mergeCell ref="C4:C5"/>
    <mergeCell ref="D4:D5"/>
  </mergeCells>
  <printOptions horizontalCentered="1" verticalCentered="1"/>
  <pageMargins left="0" right="0" top="0" bottom="0" header="0" footer="0"/>
  <pageSetup paperSize="8" scale="60" orientation="landscape" verticalDpi="0" r:id="rId1"/>
</worksheet>
</file>

<file path=xl/worksheets/sheet16.xml><?xml version="1.0" encoding="utf-8"?>
<worksheet xmlns="http://schemas.openxmlformats.org/spreadsheetml/2006/main" xmlns:r="http://schemas.openxmlformats.org/officeDocument/2006/relationships">
  <sheetPr>
    <pageSetUpPr fitToPage="1"/>
  </sheetPr>
  <dimension ref="A1:V20"/>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9.28515625" style="84" customWidth="1"/>
    <col min="4" max="4" width="10.28515625" style="84" customWidth="1"/>
    <col min="5" max="5" width="12" style="84" customWidth="1"/>
    <col min="6" max="6" width="9.42578125" style="84" customWidth="1"/>
    <col min="7" max="11" width="8.5703125" style="84"/>
    <col min="12" max="13" width="9.42578125" style="84" customWidth="1"/>
    <col min="14" max="15" width="8.5703125" style="84"/>
    <col min="16" max="16" width="33.5703125" style="84" customWidth="1"/>
    <col min="17" max="17" width="43.5703125" style="132" customWidth="1"/>
    <col min="18" max="18" width="43.5703125" style="132" hidden="1" customWidth="1"/>
    <col min="19" max="16384" width="8.5703125" style="84"/>
  </cols>
  <sheetData>
    <row r="1" spans="1:22" s="1337" customFormat="1" ht="20.25" customHeight="1">
      <c r="A1" s="1338" t="s">
        <v>879</v>
      </c>
      <c r="B1" s="1338"/>
      <c r="C1" s="1338"/>
      <c r="D1" s="1338"/>
      <c r="E1" s="1338"/>
    </row>
    <row r="2" spans="1:22" s="254" customFormat="1" ht="19.5" customHeight="1">
      <c r="A2" s="255" t="s">
        <v>462</v>
      </c>
      <c r="B2" s="255"/>
      <c r="C2" s="255"/>
      <c r="D2" s="255"/>
      <c r="E2" s="255"/>
    </row>
    <row r="3" spans="1:22" ht="13.5" thickBot="1"/>
    <row r="4" spans="1:22" ht="26.1" customHeight="1" thickBot="1">
      <c r="A4" s="1099" t="s">
        <v>2</v>
      </c>
      <c r="B4" s="1099" t="s">
        <v>10</v>
      </c>
      <c r="C4" s="919" t="s">
        <v>8</v>
      </c>
      <c r="D4" s="919" t="s">
        <v>1031</v>
      </c>
      <c r="E4" s="919" t="s">
        <v>4</v>
      </c>
      <c r="F4" s="919" t="s">
        <v>5</v>
      </c>
      <c r="G4" s="953" t="s">
        <v>1132</v>
      </c>
      <c r="H4" s="954"/>
      <c r="I4" s="954"/>
      <c r="J4" s="954"/>
      <c r="K4" s="954"/>
      <c r="L4" s="954"/>
      <c r="M4" s="954"/>
      <c r="N4" s="954"/>
      <c r="O4" s="955"/>
      <c r="P4" s="951" t="s">
        <v>9</v>
      </c>
      <c r="Q4" s="964" t="s">
        <v>1</v>
      </c>
      <c r="R4" s="964" t="s">
        <v>3</v>
      </c>
    </row>
    <row r="5" spans="1:22" ht="13.5" thickBot="1">
      <c r="A5" s="1100"/>
      <c r="B5" s="1100"/>
      <c r="C5" s="920"/>
      <c r="D5" s="920"/>
      <c r="E5" s="920"/>
      <c r="F5" s="920"/>
      <c r="G5" s="400">
        <v>2010</v>
      </c>
      <c r="H5" s="400">
        <v>2011</v>
      </c>
      <c r="I5" s="400">
        <v>2012</v>
      </c>
      <c r="J5" s="10">
        <v>2013</v>
      </c>
      <c r="K5" s="401">
        <v>2014</v>
      </c>
      <c r="L5" s="401">
        <v>2015</v>
      </c>
      <c r="M5" s="401">
        <v>2016</v>
      </c>
      <c r="N5" s="10">
        <v>2017</v>
      </c>
      <c r="O5" s="10">
        <v>2018</v>
      </c>
      <c r="P5" s="952"/>
      <c r="Q5" s="965"/>
      <c r="R5" s="965"/>
    </row>
    <row r="6" spans="1:22" ht="51.75" thickBot="1">
      <c r="A6" s="78" t="s">
        <v>1137</v>
      </c>
      <c r="B6" s="76"/>
      <c r="C6" s="435"/>
      <c r="D6" s="435"/>
      <c r="E6" s="1"/>
      <c r="F6" s="5"/>
      <c r="G6" s="37"/>
      <c r="H6" s="37"/>
      <c r="I6" s="37"/>
      <c r="J6" s="11"/>
      <c r="K6" s="39"/>
      <c r="L6" s="39"/>
      <c r="M6" s="39"/>
      <c r="N6" s="73"/>
      <c r="O6" s="73"/>
      <c r="P6" s="124"/>
      <c r="Q6" s="82" t="s">
        <v>463</v>
      </c>
      <c r="R6" s="82" t="s">
        <v>464</v>
      </c>
      <c r="S6" s="231"/>
    </row>
    <row r="7" spans="1:22" ht="77.25" thickBot="1">
      <c r="A7" s="159" t="s">
        <v>465</v>
      </c>
      <c r="B7" s="11"/>
      <c r="C7" s="11"/>
      <c r="D7" s="11"/>
      <c r="E7" s="36"/>
      <c r="F7" s="220"/>
      <c r="G7" s="85"/>
      <c r="H7" s="85"/>
      <c r="I7" s="85"/>
      <c r="J7" s="220"/>
      <c r="K7" s="96"/>
      <c r="L7" s="96"/>
      <c r="M7" s="96"/>
      <c r="N7" s="11"/>
      <c r="O7" s="11"/>
      <c r="P7" s="134"/>
      <c r="Q7" s="77" t="s">
        <v>466</v>
      </c>
      <c r="R7" s="82" t="s">
        <v>467</v>
      </c>
      <c r="S7" s="231"/>
    </row>
    <row r="8" spans="1:22" ht="39" thickBot="1">
      <c r="A8" s="78" t="s">
        <v>468</v>
      </c>
      <c r="B8" s="76"/>
      <c r="C8" s="435"/>
      <c r="D8" s="435"/>
      <c r="E8" s="1"/>
      <c r="F8" s="5"/>
      <c r="G8" s="37"/>
      <c r="H8" s="37"/>
      <c r="I8" s="37"/>
      <c r="J8" s="11"/>
      <c r="K8" s="39"/>
      <c r="L8" s="39"/>
      <c r="M8" s="39"/>
      <c r="N8" s="73"/>
      <c r="O8" s="73"/>
      <c r="P8" s="124"/>
      <c r="Q8" s="82" t="s">
        <v>469</v>
      </c>
      <c r="R8" s="82" t="s">
        <v>470</v>
      </c>
      <c r="S8" s="231"/>
    </row>
    <row r="9" spans="1:22" ht="107.25" customHeight="1" thickBot="1">
      <c r="A9" s="910" t="s">
        <v>1041</v>
      </c>
      <c r="B9" s="366" t="s">
        <v>1056</v>
      </c>
      <c r="C9" s="1042" t="s">
        <v>662</v>
      </c>
      <c r="D9" s="435" t="s">
        <v>1054</v>
      </c>
      <c r="E9" s="345" t="s">
        <v>1044</v>
      </c>
      <c r="F9" s="916" t="s">
        <v>7</v>
      </c>
      <c r="G9" s="85"/>
      <c r="H9" s="85"/>
      <c r="I9" s="85"/>
      <c r="J9" s="220"/>
      <c r="K9" s="96"/>
      <c r="L9" s="1305" t="s">
        <v>1046</v>
      </c>
      <c r="M9" s="1306"/>
      <c r="N9" s="1307"/>
      <c r="O9" s="700" t="s">
        <v>1228</v>
      </c>
      <c r="P9" s="414" t="s">
        <v>1047</v>
      </c>
      <c r="Q9" s="940" t="s">
        <v>471</v>
      </c>
      <c r="R9" s="940" t="s">
        <v>472</v>
      </c>
      <c r="S9" s="231"/>
    </row>
    <row r="10" spans="1:22" ht="112.5" customHeight="1" thickBot="1">
      <c r="A10" s="911"/>
      <c r="B10" s="159" t="s">
        <v>1057</v>
      </c>
      <c r="C10" s="985"/>
      <c r="D10" s="435" t="s">
        <v>1054</v>
      </c>
      <c r="E10" s="346" t="s">
        <v>1055</v>
      </c>
      <c r="F10" s="917"/>
      <c r="G10" s="85"/>
      <c r="H10" s="85"/>
      <c r="I10" s="85"/>
      <c r="J10" s="220"/>
      <c r="K10" s="96"/>
      <c r="L10" s="701" t="s">
        <v>1048</v>
      </c>
      <c r="M10" s="701" t="s">
        <v>1049</v>
      </c>
      <c r="N10" s="702"/>
      <c r="O10" s="700" t="s">
        <v>1229</v>
      </c>
      <c r="P10" s="414" t="s">
        <v>1050</v>
      </c>
      <c r="Q10" s="941"/>
      <c r="R10" s="941"/>
      <c r="S10" s="231"/>
    </row>
    <row r="11" spans="1:22" ht="129" customHeight="1" thickBot="1">
      <c r="A11" s="912"/>
      <c r="B11" s="159" t="s">
        <v>1042</v>
      </c>
      <c r="C11" s="986"/>
      <c r="D11" s="28" t="s">
        <v>1053</v>
      </c>
      <c r="E11" s="346" t="s">
        <v>1043</v>
      </c>
      <c r="F11" s="918"/>
      <c r="G11" s="85"/>
      <c r="H11" s="85"/>
      <c r="I11" s="85"/>
      <c r="J11" s="220"/>
      <c r="K11" s="96"/>
      <c r="L11" s="1309" t="s">
        <v>1051</v>
      </c>
      <c r="M11" s="1310"/>
      <c r="N11" s="1310"/>
      <c r="O11" s="1311"/>
      <c r="P11" s="414" t="s">
        <v>1052</v>
      </c>
      <c r="Q11" s="942"/>
      <c r="R11" s="942"/>
      <c r="S11" s="231"/>
    </row>
    <row r="12" spans="1:22" ht="409.6" thickBot="1">
      <c r="A12" s="78" t="s">
        <v>473</v>
      </c>
      <c r="B12" s="78" t="s">
        <v>1058</v>
      </c>
      <c r="C12" s="435" t="s">
        <v>662</v>
      </c>
      <c r="D12" s="435" t="s">
        <v>1032</v>
      </c>
      <c r="E12" s="1" t="s">
        <v>1045</v>
      </c>
      <c r="F12" s="5" t="s">
        <v>7</v>
      </c>
      <c r="G12" s="37"/>
      <c r="H12" s="308"/>
      <c r="I12" s="308"/>
      <c r="J12" s="308"/>
      <c r="K12" s="308"/>
      <c r="L12" s="41"/>
      <c r="M12" s="39"/>
      <c r="N12" s="12">
        <v>7</v>
      </c>
      <c r="O12" s="341"/>
      <c r="P12" s="398" t="s">
        <v>1022</v>
      </c>
      <c r="Q12" s="82" t="s">
        <v>1135</v>
      </c>
      <c r="R12" s="82" t="s">
        <v>474</v>
      </c>
      <c r="S12" s="1308"/>
      <c r="T12" s="1308"/>
      <c r="U12" s="1308"/>
      <c r="V12" s="1308"/>
    </row>
    <row r="13" spans="1:22" ht="152.85" customHeight="1" thickBot="1">
      <c r="A13" s="159" t="s">
        <v>1136</v>
      </c>
      <c r="B13" s="11"/>
      <c r="C13" s="11"/>
      <c r="D13" s="11"/>
      <c r="E13" s="36"/>
      <c r="F13" s="220"/>
      <c r="G13" s="37"/>
      <c r="H13" s="37"/>
      <c r="I13" s="37"/>
      <c r="J13" s="11"/>
      <c r="K13" s="39"/>
      <c r="L13" s="96"/>
      <c r="M13" s="96"/>
      <c r="N13" s="11"/>
      <c r="O13" s="11"/>
      <c r="P13" s="134"/>
      <c r="Q13" s="77" t="s">
        <v>1134</v>
      </c>
      <c r="R13" s="82" t="s">
        <v>475</v>
      </c>
      <c r="S13" s="231"/>
    </row>
    <row r="14" spans="1:22" ht="89.1" customHeight="1" thickBot="1">
      <c r="A14" s="78" t="s">
        <v>476</v>
      </c>
      <c r="B14" s="76"/>
      <c r="C14" s="435"/>
      <c r="D14" s="435"/>
      <c r="E14" s="1"/>
      <c r="F14" s="5"/>
      <c r="G14" s="37"/>
      <c r="H14" s="37"/>
      <c r="I14" s="37"/>
      <c r="J14" s="11"/>
      <c r="K14" s="39"/>
      <c r="L14" s="39"/>
      <c r="M14" s="39"/>
      <c r="N14" s="39"/>
      <c r="O14" s="39"/>
      <c r="P14" s="152"/>
      <c r="Q14" s="82" t="s">
        <v>477</v>
      </c>
      <c r="R14" s="82" t="s">
        <v>478</v>
      </c>
      <c r="S14" s="231"/>
    </row>
    <row r="15" spans="1:22" ht="81" customHeight="1" thickBot="1">
      <c r="A15" s="78" t="s">
        <v>479</v>
      </c>
      <c r="B15" s="152" t="s">
        <v>856</v>
      </c>
      <c r="C15" s="28" t="s">
        <v>662</v>
      </c>
      <c r="D15" s="28" t="s">
        <v>1032</v>
      </c>
      <c r="E15" s="1" t="s">
        <v>885</v>
      </c>
      <c r="F15" s="28" t="s">
        <v>7</v>
      </c>
      <c r="G15" s="145">
        <v>2.4</v>
      </c>
      <c r="H15" s="145">
        <v>1.805788590604027</v>
      </c>
      <c r="I15" s="145">
        <v>2.4961673064926497</v>
      </c>
      <c r="J15" s="146">
        <v>2.2571474278503718</v>
      </c>
      <c r="K15" s="39"/>
      <c r="L15" s="39"/>
      <c r="M15" s="39"/>
      <c r="N15" s="39"/>
      <c r="O15" s="39"/>
      <c r="P15" s="152" t="s">
        <v>855</v>
      </c>
      <c r="Q15" s="82" t="s">
        <v>480</v>
      </c>
      <c r="R15" s="82" t="s">
        <v>481</v>
      </c>
    </row>
    <row r="16" spans="1:22" ht="72.599999999999994" customHeight="1" thickBot="1">
      <c r="A16" s="159" t="s">
        <v>1148</v>
      </c>
      <c r="B16" s="11"/>
      <c r="C16" s="11"/>
      <c r="D16" s="11"/>
      <c r="E16" s="36"/>
      <c r="F16" s="220"/>
      <c r="G16" s="85"/>
      <c r="H16" s="85"/>
      <c r="I16" s="85"/>
      <c r="J16" s="220"/>
      <c r="K16" s="96"/>
      <c r="L16" s="96"/>
      <c r="M16" s="96"/>
      <c r="N16" s="96"/>
      <c r="O16" s="96"/>
      <c r="P16" s="134"/>
      <c r="Q16" s="77" t="s">
        <v>1147</v>
      </c>
      <c r="R16" s="82" t="s">
        <v>482</v>
      </c>
      <c r="S16" s="231"/>
    </row>
    <row r="17" spans="1:19" ht="129.75" customHeight="1" thickBot="1">
      <c r="A17" s="78" t="s">
        <v>483</v>
      </c>
      <c r="B17" s="76"/>
      <c r="C17" s="435"/>
      <c r="D17" s="435"/>
      <c r="E17" s="1"/>
      <c r="F17" s="5"/>
      <c r="G17" s="37"/>
      <c r="H17" s="37"/>
      <c r="I17" s="37"/>
      <c r="J17" s="11"/>
      <c r="K17" s="39"/>
      <c r="L17" s="39"/>
      <c r="M17" s="39"/>
      <c r="N17" s="39"/>
      <c r="O17" s="39"/>
      <c r="P17" s="14"/>
      <c r="Q17" s="82" t="s">
        <v>484</v>
      </c>
      <c r="R17" s="82" t="s">
        <v>485</v>
      </c>
      <c r="S17" s="231"/>
    </row>
    <row r="18" spans="1:19">
      <c r="A18" s="3"/>
      <c r="B18" s="94"/>
      <c r="C18" s="94"/>
      <c r="D18" s="94"/>
      <c r="E18" s="3"/>
      <c r="F18" s="94"/>
      <c r="G18" s="94"/>
      <c r="H18" s="94"/>
      <c r="I18" s="94"/>
      <c r="J18" s="94"/>
      <c r="K18" s="94"/>
      <c r="L18" s="94"/>
      <c r="M18" s="94"/>
      <c r="N18" s="94"/>
      <c r="O18" s="94"/>
      <c r="P18" s="94"/>
      <c r="Q18" s="15"/>
      <c r="R18" s="15"/>
    </row>
    <row r="20" spans="1:19" ht="51">
      <c r="A20" s="100" t="s">
        <v>216</v>
      </c>
      <c r="R20" s="131"/>
    </row>
  </sheetData>
  <mergeCells count="18">
    <mergeCell ref="R4:R5"/>
    <mergeCell ref="A4:A5"/>
    <mergeCell ref="B4:B5"/>
    <mergeCell ref="C4:C5"/>
    <mergeCell ref="E4:E5"/>
    <mergeCell ref="F4:F5"/>
    <mergeCell ref="P4:P5"/>
    <mergeCell ref="Q4:Q5"/>
    <mergeCell ref="D4:D5"/>
    <mergeCell ref="G4:O4"/>
    <mergeCell ref="L9:N9"/>
    <mergeCell ref="A9:A11"/>
    <mergeCell ref="S12:V12"/>
    <mergeCell ref="F9:F11"/>
    <mergeCell ref="C9:C11"/>
    <mergeCell ref="Q9:Q11"/>
    <mergeCell ref="R9:R11"/>
    <mergeCell ref="L11:O11"/>
  </mergeCells>
  <pageMargins left="0" right="0" top="0" bottom="0" header="0" footer="0"/>
  <pageSetup paperSize="8" scale="47" orientation="landscape" verticalDpi="0" r:id="rId1"/>
</worksheet>
</file>

<file path=xl/worksheets/sheet17.xml><?xml version="1.0" encoding="utf-8"?>
<worksheet xmlns="http://schemas.openxmlformats.org/spreadsheetml/2006/main" xmlns:r="http://schemas.openxmlformats.org/officeDocument/2006/relationships">
  <sheetPr>
    <pageSetUpPr fitToPage="1"/>
  </sheetPr>
  <dimension ref="A1:S22"/>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10" style="84" customWidth="1"/>
    <col min="4" max="4" width="10.7109375" style="84" customWidth="1"/>
    <col min="5" max="5" width="12" style="84" customWidth="1"/>
    <col min="6" max="6" width="9.42578125" style="84" customWidth="1"/>
    <col min="7" max="14" width="8.5703125" style="84"/>
    <col min="15" max="15" width="33.5703125" style="84" customWidth="1"/>
    <col min="16" max="16" width="43.5703125" style="132" customWidth="1"/>
    <col min="17" max="17" width="43.5703125" style="132" hidden="1" customWidth="1"/>
    <col min="18" max="21" width="8.5703125" style="84"/>
    <col min="22" max="22" width="36.42578125" style="84" customWidth="1"/>
    <col min="23" max="16384" width="8.5703125" style="84"/>
  </cols>
  <sheetData>
    <row r="1" spans="1:19" s="1337" customFormat="1" ht="20.25" customHeight="1">
      <c r="A1" s="1338" t="s">
        <v>880</v>
      </c>
      <c r="B1" s="1338"/>
      <c r="C1" s="1338"/>
      <c r="D1" s="1338"/>
      <c r="E1" s="1338"/>
      <c r="F1" s="1353"/>
      <c r="G1" s="1353"/>
      <c r="H1" s="1353"/>
      <c r="Q1" s="1338"/>
    </row>
    <row r="2" spans="1:19" s="254" customFormat="1" ht="19.5" customHeight="1">
      <c r="A2" s="255" t="s">
        <v>486</v>
      </c>
      <c r="B2" s="255"/>
      <c r="C2" s="255"/>
      <c r="D2" s="255"/>
      <c r="E2" s="255"/>
      <c r="F2" s="255"/>
      <c r="G2" s="255"/>
      <c r="H2" s="255"/>
    </row>
    <row r="3" spans="1:19" ht="13.5" thickBot="1"/>
    <row r="4" spans="1:19" ht="26.85" customHeight="1" thickBot="1">
      <c r="A4" s="1099" t="s">
        <v>2</v>
      </c>
      <c r="B4" s="1099" t="s">
        <v>10</v>
      </c>
      <c r="C4" s="919" t="s">
        <v>8</v>
      </c>
      <c r="D4" s="919" t="s">
        <v>1031</v>
      </c>
      <c r="E4" s="919" t="s">
        <v>4</v>
      </c>
      <c r="F4" s="919" t="s">
        <v>5</v>
      </c>
      <c r="G4" s="953" t="s">
        <v>1132</v>
      </c>
      <c r="H4" s="954"/>
      <c r="I4" s="954"/>
      <c r="J4" s="954"/>
      <c r="K4" s="954"/>
      <c r="L4" s="954"/>
      <c r="M4" s="954"/>
      <c r="N4" s="955"/>
      <c r="O4" s="951" t="s">
        <v>9</v>
      </c>
      <c r="P4" s="964" t="s">
        <v>1</v>
      </c>
      <c r="Q4" s="964" t="s">
        <v>3</v>
      </c>
    </row>
    <row r="5" spans="1:19" ht="13.5" thickBot="1">
      <c r="A5" s="1100"/>
      <c r="B5" s="1100"/>
      <c r="C5" s="920"/>
      <c r="D5" s="920"/>
      <c r="E5" s="920"/>
      <c r="F5" s="920"/>
      <c r="G5" s="400">
        <v>2010</v>
      </c>
      <c r="H5" s="400">
        <v>2011</v>
      </c>
      <c r="I5" s="400">
        <v>2012</v>
      </c>
      <c r="J5" s="10">
        <v>2013</v>
      </c>
      <c r="K5" s="401">
        <v>2014</v>
      </c>
      <c r="L5" s="401">
        <v>2015</v>
      </c>
      <c r="M5" s="401">
        <v>2016</v>
      </c>
      <c r="N5" s="401">
        <v>2017</v>
      </c>
      <c r="O5" s="952"/>
      <c r="P5" s="965"/>
      <c r="Q5" s="965"/>
    </row>
    <row r="6" spans="1:19" ht="128.25" customHeight="1" thickBot="1">
      <c r="A6" s="78" t="s">
        <v>487</v>
      </c>
      <c r="B6" s="159" t="s">
        <v>714</v>
      </c>
      <c r="C6" s="5" t="s">
        <v>617</v>
      </c>
      <c r="D6" s="5" t="s">
        <v>1035</v>
      </c>
      <c r="E6" s="1" t="s">
        <v>916</v>
      </c>
      <c r="F6" s="5" t="s">
        <v>7</v>
      </c>
      <c r="G6" s="308">
        <v>35.4</v>
      </c>
      <c r="H6" s="37"/>
      <c r="I6" s="37"/>
      <c r="J6" s="11"/>
      <c r="K6" s="39"/>
      <c r="L6" s="39"/>
      <c r="M6" s="39"/>
      <c r="N6" s="39"/>
      <c r="O6" s="398" t="s">
        <v>715</v>
      </c>
      <c r="P6" s="82" t="s">
        <v>488</v>
      </c>
      <c r="Q6" s="940" t="s">
        <v>489</v>
      </c>
    </row>
    <row r="7" spans="1:19" ht="51" customHeight="1" thickBot="1">
      <c r="A7" s="159" t="s">
        <v>490</v>
      </c>
      <c r="B7" s="11"/>
      <c r="C7" s="11"/>
      <c r="D7" s="11"/>
      <c r="E7" s="36"/>
      <c r="F7" s="220"/>
      <c r="G7" s="85"/>
      <c r="H7" s="85"/>
      <c r="I7" s="85"/>
      <c r="J7" s="220"/>
      <c r="K7" s="96"/>
      <c r="L7" s="96"/>
      <c r="M7" s="96"/>
      <c r="N7" s="96"/>
      <c r="O7" s="134"/>
      <c r="P7" s="77" t="s">
        <v>491</v>
      </c>
      <c r="Q7" s="942"/>
    </row>
    <row r="8" spans="1:19" ht="64.5" thickBot="1">
      <c r="A8" s="78" t="s">
        <v>492</v>
      </c>
      <c r="B8" s="76"/>
      <c r="C8" s="435"/>
      <c r="D8" s="435"/>
      <c r="E8" s="1"/>
      <c r="F8" s="5"/>
      <c r="G8" s="37"/>
      <c r="H8" s="37"/>
      <c r="I8" s="37"/>
      <c r="J8" s="11"/>
      <c r="K8" s="39"/>
      <c r="L8" s="39"/>
      <c r="M8" s="39"/>
      <c r="N8" s="39"/>
      <c r="O8" s="124"/>
      <c r="P8" s="82" t="s">
        <v>493</v>
      </c>
      <c r="Q8" s="119" t="s">
        <v>494</v>
      </c>
      <c r="S8" s="231"/>
    </row>
    <row r="9" spans="1:19" ht="72" customHeight="1" thickBot="1">
      <c r="A9" s="159" t="s">
        <v>495</v>
      </c>
      <c r="B9" s="11"/>
      <c r="C9" s="11"/>
      <c r="D9" s="11"/>
      <c r="E9" s="36"/>
      <c r="F9" s="220"/>
      <c r="G9" s="85"/>
      <c r="H9" s="85"/>
      <c r="I9" s="85"/>
      <c r="J9" s="220"/>
      <c r="K9" s="96"/>
      <c r="L9" s="96"/>
      <c r="M9" s="96"/>
      <c r="N9" s="96"/>
      <c r="O9" s="134"/>
      <c r="P9" s="77" t="s">
        <v>496</v>
      </c>
      <c r="Q9" s="77" t="s">
        <v>497</v>
      </c>
      <c r="S9" s="231"/>
    </row>
    <row r="10" spans="1:19" ht="34.35" customHeight="1" thickBot="1">
      <c r="A10" s="78" t="s">
        <v>498</v>
      </c>
      <c r="B10" s="76"/>
      <c r="C10" s="435"/>
      <c r="D10" s="435"/>
      <c r="E10" s="1"/>
      <c r="F10" s="5"/>
      <c r="G10" s="37"/>
      <c r="H10" s="37"/>
      <c r="I10" s="37"/>
      <c r="J10" s="11"/>
      <c r="K10" s="39"/>
      <c r="L10" s="39"/>
      <c r="M10" s="39"/>
      <c r="N10" s="39"/>
      <c r="O10" s="124"/>
      <c r="P10" s="82" t="s">
        <v>499</v>
      </c>
      <c r="Q10" s="940" t="s">
        <v>500</v>
      </c>
    </row>
    <row r="11" spans="1:19" ht="41.1" customHeight="1" thickBot="1">
      <c r="A11" s="159" t="s">
        <v>501</v>
      </c>
      <c r="B11" s="11"/>
      <c r="C11" s="11"/>
      <c r="D11" s="11"/>
      <c r="E11" s="36"/>
      <c r="F11" s="220"/>
      <c r="G11" s="85"/>
      <c r="H11" s="85"/>
      <c r="I11" s="85"/>
      <c r="J11" s="220"/>
      <c r="K11" s="96"/>
      <c r="L11" s="96"/>
      <c r="M11" s="96"/>
      <c r="N11" s="96"/>
      <c r="O11" s="134"/>
      <c r="P11" s="77" t="s">
        <v>502</v>
      </c>
      <c r="Q11" s="942"/>
      <c r="S11" s="231"/>
    </row>
    <row r="12" spans="1:19" ht="59.1" customHeight="1" thickBot="1">
      <c r="A12" s="78" t="s">
        <v>503</v>
      </c>
      <c r="B12" s="76"/>
      <c r="C12" s="435"/>
      <c r="D12" s="435"/>
      <c r="E12" s="1"/>
      <c r="F12" s="5"/>
      <c r="G12" s="37"/>
      <c r="H12" s="37"/>
      <c r="I12" s="37"/>
      <c r="J12" s="11"/>
      <c r="K12" s="39"/>
      <c r="L12" s="39"/>
      <c r="M12" s="39"/>
      <c r="N12" s="39"/>
      <c r="O12" s="124"/>
      <c r="P12" s="82" t="s">
        <v>504</v>
      </c>
      <c r="Q12" s="77" t="s">
        <v>505</v>
      </c>
      <c r="S12" s="231"/>
    </row>
    <row r="13" spans="1:19" ht="61.35" customHeight="1" thickBot="1">
      <c r="A13" s="78" t="s">
        <v>506</v>
      </c>
      <c r="B13" s="76"/>
      <c r="C13" s="435"/>
      <c r="D13" s="435"/>
      <c r="E13" s="1"/>
      <c r="F13" s="5"/>
      <c r="G13" s="37"/>
      <c r="H13" s="37"/>
      <c r="I13" s="37"/>
      <c r="J13" s="11"/>
      <c r="K13" s="39"/>
      <c r="L13" s="39"/>
      <c r="M13" s="39"/>
      <c r="N13" s="39"/>
      <c r="O13" s="124"/>
      <c r="P13" s="82" t="s">
        <v>507</v>
      </c>
      <c r="Q13" s="77" t="s">
        <v>508</v>
      </c>
      <c r="S13" s="231"/>
    </row>
    <row r="14" spans="1:19" ht="51.75" thickBot="1">
      <c r="A14" s="159" t="s">
        <v>509</v>
      </c>
      <c r="B14" s="11"/>
      <c r="C14" s="11"/>
      <c r="D14" s="11"/>
      <c r="E14" s="36"/>
      <c r="F14" s="220"/>
      <c r="G14" s="85"/>
      <c r="H14" s="85"/>
      <c r="I14" s="85"/>
      <c r="J14" s="220"/>
      <c r="K14" s="96"/>
      <c r="L14" s="96"/>
      <c r="M14" s="96"/>
      <c r="N14" s="96"/>
      <c r="O14" s="134"/>
      <c r="P14" s="77" t="s">
        <v>510</v>
      </c>
      <c r="Q14" s="77" t="s">
        <v>511</v>
      </c>
      <c r="S14" s="231"/>
    </row>
    <row r="15" spans="1:19" ht="77.099999999999994" customHeight="1" thickBot="1">
      <c r="A15" s="78" t="s">
        <v>512</v>
      </c>
      <c r="B15" s="76"/>
      <c r="C15" s="435"/>
      <c r="D15" s="435"/>
      <c r="E15" s="1"/>
      <c r="F15" s="5"/>
      <c r="G15" s="37"/>
      <c r="H15" s="37"/>
      <c r="I15" s="37"/>
      <c r="J15" s="11"/>
      <c r="K15" s="39"/>
      <c r="L15" s="39"/>
      <c r="M15" s="39"/>
      <c r="N15" s="39"/>
      <c r="O15" s="124"/>
      <c r="P15" s="82" t="s">
        <v>513</v>
      </c>
      <c r="Q15" s="77" t="s">
        <v>514</v>
      </c>
      <c r="S15" s="231"/>
    </row>
    <row r="16" spans="1:19" ht="73.349999999999994" customHeight="1" thickBot="1">
      <c r="A16" s="159" t="s">
        <v>515</v>
      </c>
      <c r="B16" s="11"/>
      <c r="C16" s="11"/>
      <c r="D16" s="11"/>
      <c r="E16" s="36"/>
      <c r="F16" s="220"/>
      <c r="G16" s="85"/>
      <c r="H16" s="85"/>
      <c r="I16" s="85"/>
      <c r="J16" s="220"/>
      <c r="K16" s="96"/>
      <c r="L16" s="96"/>
      <c r="M16" s="96"/>
      <c r="N16" s="96"/>
      <c r="O16" s="134"/>
      <c r="P16" s="77" t="s">
        <v>516</v>
      </c>
      <c r="Q16" s="77" t="s">
        <v>517</v>
      </c>
      <c r="S16" s="231"/>
    </row>
    <row r="17" spans="1:19" ht="57.6" customHeight="1" thickBot="1">
      <c r="A17" s="78" t="s">
        <v>518</v>
      </c>
      <c r="B17" s="45" t="s">
        <v>947</v>
      </c>
      <c r="C17" s="5" t="s">
        <v>662</v>
      </c>
      <c r="D17" s="5" t="s">
        <v>1032</v>
      </c>
      <c r="E17" s="1" t="s">
        <v>940</v>
      </c>
      <c r="F17" s="397" t="s">
        <v>808</v>
      </c>
      <c r="G17" s="703">
        <v>3.4210970000000001</v>
      </c>
      <c r="H17" s="703">
        <v>3.433789</v>
      </c>
      <c r="I17" s="703">
        <v>1.499565</v>
      </c>
      <c r="J17" s="704">
        <v>1.0397350000000001</v>
      </c>
      <c r="K17" s="705">
        <v>0.90553600000000001</v>
      </c>
      <c r="L17" s="705">
        <v>1.071261</v>
      </c>
      <c r="M17" s="705">
        <v>0.99</v>
      </c>
      <c r="N17" s="705">
        <v>1.21</v>
      </c>
      <c r="O17" s="398" t="s">
        <v>819</v>
      </c>
      <c r="P17" s="82" t="s">
        <v>519</v>
      </c>
      <c r="Q17" s="77" t="s">
        <v>520</v>
      </c>
      <c r="S17" s="231"/>
    </row>
    <row r="18" spans="1:19" ht="77.25" thickBot="1">
      <c r="A18" s="159" t="s">
        <v>521</v>
      </c>
      <c r="B18" s="45" t="s">
        <v>948</v>
      </c>
      <c r="C18" s="5" t="s">
        <v>662</v>
      </c>
      <c r="D18" s="435" t="s">
        <v>1032</v>
      </c>
      <c r="E18" s="435" t="s">
        <v>940</v>
      </c>
      <c r="F18" s="435" t="s">
        <v>808</v>
      </c>
      <c r="G18" s="684">
        <f>69739/1000000</f>
        <v>6.9738999999999995E-2</v>
      </c>
      <c r="H18" s="684">
        <f>185329/1000000</f>
        <v>0.18532899999999999</v>
      </c>
      <c r="I18" s="684">
        <f>99444/1000000</f>
        <v>9.9444000000000005E-2</v>
      </c>
      <c r="J18" s="685">
        <f>24115/1000000</f>
        <v>2.4115000000000001E-2</v>
      </c>
      <c r="K18" s="686">
        <v>0</v>
      </c>
      <c r="L18" s="687">
        <f>109276/1000000</f>
        <v>0.109276</v>
      </c>
      <c r="M18" s="686">
        <v>0</v>
      </c>
      <c r="N18" s="686">
        <v>0.06</v>
      </c>
      <c r="O18" s="74" t="s">
        <v>820</v>
      </c>
      <c r="P18" s="77" t="s">
        <v>522</v>
      </c>
      <c r="Q18" s="77" t="s">
        <v>523</v>
      </c>
      <c r="S18" s="231"/>
    </row>
    <row r="19" spans="1:19" ht="77.099999999999994" customHeight="1" thickBot="1">
      <c r="A19" s="159" t="s">
        <v>524</v>
      </c>
      <c r="B19" s="11"/>
      <c r="C19" s="11"/>
      <c r="D19" s="11"/>
      <c r="E19" s="36"/>
      <c r="F19" s="220"/>
      <c r="G19" s="85"/>
      <c r="H19" s="85"/>
      <c r="I19" s="85"/>
      <c r="J19" s="220"/>
      <c r="K19" s="96"/>
      <c r="L19" s="96"/>
      <c r="M19" s="96"/>
      <c r="N19" s="96"/>
      <c r="O19" s="134"/>
      <c r="P19" s="77" t="s">
        <v>525</v>
      </c>
      <c r="Q19" s="77" t="s">
        <v>526</v>
      </c>
      <c r="S19" s="231"/>
    </row>
    <row r="20" spans="1:19">
      <c r="A20" s="3"/>
      <c r="B20" s="94"/>
      <c r="C20" s="94"/>
      <c r="D20" s="94"/>
      <c r="E20" s="3"/>
      <c r="F20" s="94"/>
      <c r="G20" s="94"/>
      <c r="H20" s="94"/>
      <c r="I20" s="94"/>
      <c r="J20" s="94"/>
      <c r="K20" s="94"/>
      <c r="L20" s="94"/>
      <c r="M20" s="94"/>
      <c r="N20" s="94"/>
      <c r="O20" s="94"/>
      <c r="P20" s="15"/>
      <c r="Q20" s="15"/>
    </row>
    <row r="22" spans="1:19" ht="51">
      <c r="A22" s="100" t="s">
        <v>216</v>
      </c>
      <c r="Q22" s="131"/>
    </row>
  </sheetData>
  <mergeCells count="12">
    <mergeCell ref="Q10:Q11"/>
    <mergeCell ref="A4:A5"/>
    <mergeCell ref="B4:B5"/>
    <mergeCell ref="C4:C5"/>
    <mergeCell ref="E4:E5"/>
    <mergeCell ref="F4:F5"/>
    <mergeCell ref="O4:O5"/>
    <mergeCell ref="P4:P5"/>
    <mergeCell ref="Q4:Q5"/>
    <mergeCell ref="Q6:Q7"/>
    <mergeCell ref="D4:D5"/>
    <mergeCell ref="G4:N4"/>
  </mergeCells>
  <printOptions horizontalCentered="1" verticalCentered="1"/>
  <pageMargins left="0" right="0" top="0" bottom="0" header="0.31496062992125984" footer="0"/>
  <pageSetup paperSize="8" scale="59" orientation="landscape" verticalDpi="0" r:id="rId1"/>
</worksheet>
</file>

<file path=xl/worksheets/sheet18.xml><?xml version="1.0" encoding="utf-8"?>
<worksheet xmlns="http://schemas.openxmlformats.org/spreadsheetml/2006/main" xmlns:r="http://schemas.openxmlformats.org/officeDocument/2006/relationships">
  <sheetPr>
    <pageSetUpPr fitToPage="1"/>
  </sheetPr>
  <dimension ref="A1:W59"/>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150" customWidth="1"/>
    <col min="2" max="2" width="33.5703125" style="84" customWidth="1"/>
    <col min="3" max="3" width="9.85546875" style="84" customWidth="1"/>
    <col min="4" max="4" width="9.28515625" style="84" customWidth="1"/>
    <col min="5" max="5" width="10.5703125" style="84" customWidth="1"/>
    <col min="6" max="6" width="12" style="84" customWidth="1"/>
    <col min="7" max="7" width="9.42578125" style="84" customWidth="1"/>
    <col min="8" max="17" width="8.5703125" style="84"/>
    <col min="18" max="18" width="33.5703125" style="100" customWidth="1"/>
    <col min="19" max="19" width="43.5703125" style="151" customWidth="1"/>
    <col min="20" max="20" width="43.5703125" style="100" hidden="1" customWidth="1"/>
    <col min="21" max="16384" width="8.5703125" style="84"/>
  </cols>
  <sheetData>
    <row r="1" spans="1:23" s="1337" customFormat="1" ht="20.25" customHeight="1">
      <c r="A1" s="1339" t="s">
        <v>881</v>
      </c>
      <c r="B1" s="1339"/>
      <c r="C1" s="1339"/>
      <c r="D1" s="1338"/>
      <c r="E1" s="1338"/>
      <c r="F1" s="1338"/>
      <c r="S1" s="1339"/>
    </row>
    <row r="2" spans="1:23" s="254" customFormat="1" ht="19.5" customHeight="1">
      <c r="A2" s="1352" t="s">
        <v>527</v>
      </c>
      <c r="B2" s="1352"/>
      <c r="C2" s="1352"/>
      <c r="D2" s="255"/>
      <c r="E2" s="255"/>
      <c r="F2" s="255"/>
      <c r="S2" s="1352"/>
    </row>
    <row r="3" spans="1:23" ht="13.5" thickBot="1"/>
    <row r="4" spans="1:23" ht="27" customHeight="1" thickBot="1">
      <c r="A4" s="1099" t="s">
        <v>2</v>
      </c>
      <c r="B4" s="1101" t="s">
        <v>10</v>
      </c>
      <c r="C4" s="1102"/>
      <c r="D4" s="919" t="s">
        <v>8</v>
      </c>
      <c r="E4" s="919" t="s">
        <v>1031</v>
      </c>
      <c r="F4" s="919" t="s">
        <v>4</v>
      </c>
      <c r="G4" s="919" t="s">
        <v>5</v>
      </c>
      <c r="H4" s="953" t="s">
        <v>1132</v>
      </c>
      <c r="I4" s="954"/>
      <c r="J4" s="954"/>
      <c r="K4" s="954"/>
      <c r="L4" s="954"/>
      <c r="M4" s="954"/>
      <c r="N4" s="954"/>
      <c r="O4" s="954"/>
      <c r="P4" s="954"/>
      <c r="Q4" s="951" t="s">
        <v>9</v>
      </c>
      <c r="R4" s="962"/>
      <c r="S4" s="964" t="s">
        <v>1</v>
      </c>
      <c r="T4" s="964" t="s">
        <v>3</v>
      </c>
    </row>
    <row r="5" spans="1:23" ht="15.75" customHeight="1" thickBot="1">
      <c r="A5" s="1100"/>
      <c r="B5" s="1103"/>
      <c r="C5" s="1104"/>
      <c r="D5" s="920"/>
      <c r="E5" s="920"/>
      <c r="F5" s="920"/>
      <c r="G5" s="920"/>
      <c r="H5" s="393">
        <v>2010</v>
      </c>
      <c r="I5" s="393">
        <v>2011</v>
      </c>
      <c r="J5" s="393">
        <v>2012</v>
      </c>
      <c r="K5" s="395">
        <v>2013</v>
      </c>
      <c r="L5" s="394">
        <v>2014</v>
      </c>
      <c r="M5" s="394">
        <v>2015</v>
      </c>
      <c r="N5" s="394">
        <v>2016</v>
      </c>
      <c r="O5" s="394">
        <v>2017</v>
      </c>
      <c r="P5" s="324">
        <v>2018</v>
      </c>
      <c r="Q5" s="952"/>
      <c r="R5" s="963"/>
      <c r="S5" s="965"/>
      <c r="T5" s="965"/>
    </row>
    <row r="6" spans="1:23" ht="64.5" customHeight="1" thickBot="1">
      <c r="A6" s="45" t="s">
        <v>528</v>
      </c>
      <c r="B6" s="392" t="s">
        <v>716</v>
      </c>
      <c r="C6" s="399"/>
      <c r="D6" s="5" t="s">
        <v>662</v>
      </c>
      <c r="E6" s="396" t="s">
        <v>1032</v>
      </c>
      <c r="F6" s="345" t="s">
        <v>917</v>
      </c>
      <c r="G6" s="5" t="s">
        <v>705</v>
      </c>
      <c r="H6" s="289"/>
      <c r="I6" s="289">
        <v>114</v>
      </c>
      <c r="J6" s="289">
        <v>122</v>
      </c>
      <c r="K6" s="12">
        <v>144</v>
      </c>
      <c r="L6" s="25">
        <v>92</v>
      </c>
      <c r="M6" s="25">
        <v>100</v>
      </c>
      <c r="N6" s="25">
        <v>66</v>
      </c>
      <c r="O6" s="309">
        <v>76</v>
      </c>
      <c r="P6" s="41" t="s">
        <v>1181</v>
      </c>
      <c r="Q6" s="1061" t="s">
        <v>731</v>
      </c>
      <c r="R6" s="1062"/>
      <c r="S6" s="4" t="s">
        <v>529</v>
      </c>
      <c r="T6" s="940" t="s">
        <v>530</v>
      </c>
    </row>
    <row r="7" spans="1:23" ht="36.6" customHeight="1" thickBot="1">
      <c r="A7" s="152" t="s">
        <v>796</v>
      </c>
      <c r="B7" s="37"/>
      <c r="C7" s="39"/>
      <c r="D7" s="11"/>
      <c r="E7" s="11"/>
      <c r="F7" s="36"/>
      <c r="G7" s="220"/>
      <c r="H7" s="85"/>
      <c r="I7" s="85"/>
      <c r="J7" s="85"/>
      <c r="K7" s="220"/>
      <c r="L7" s="96"/>
      <c r="M7" s="96"/>
      <c r="N7" s="96"/>
      <c r="O7" s="96"/>
      <c r="P7" s="96"/>
      <c r="Q7" s="37"/>
      <c r="R7" s="155"/>
      <c r="S7" s="74" t="s">
        <v>531</v>
      </c>
      <c r="T7" s="941"/>
      <c r="V7" s="231"/>
    </row>
    <row r="8" spans="1:23" ht="48.6" customHeight="1" thickBot="1">
      <c r="A8" s="45" t="s">
        <v>532</v>
      </c>
      <c r="B8" s="38"/>
      <c r="C8" s="156"/>
      <c r="D8" s="435"/>
      <c r="E8" s="435"/>
      <c r="F8" s="1"/>
      <c r="G8" s="5"/>
      <c r="H8" s="37"/>
      <c r="I8" s="37"/>
      <c r="J8" s="37"/>
      <c r="K8" s="11"/>
      <c r="L8" s="39"/>
      <c r="M8" s="39"/>
      <c r="N8" s="39"/>
      <c r="O8" s="39"/>
      <c r="P8" s="39"/>
      <c r="Q8" s="37"/>
      <c r="R8" s="245"/>
      <c r="S8" s="4" t="s">
        <v>533</v>
      </c>
      <c r="T8" s="941"/>
      <c r="V8" s="706"/>
    </row>
    <row r="9" spans="1:23" ht="50.85" customHeight="1" thickBot="1">
      <c r="A9" s="152" t="s">
        <v>534</v>
      </c>
      <c r="B9" s="1082" t="s">
        <v>1204</v>
      </c>
      <c r="C9" s="1314"/>
      <c r="D9" s="28" t="s">
        <v>617</v>
      </c>
      <c r="E9" s="28" t="s">
        <v>1032</v>
      </c>
      <c r="F9" s="1" t="s">
        <v>918</v>
      </c>
      <c r="G9" s="5" t="s">
        <v>7</v>
      </c>
      <c r="H9" s="289">
        <v>72.2</v>
      </c>
      <c r="I9" s="85"/>
      <c r="J9" s="289">
        <v>75.7</v>
      </c>
      <c r="K9" s="220"/>
      <c r="L9" s="12">
        <v>82.6</v>
      </c>
      <c r="M9" s="96"/>
      <c r="N9" s="130">
        <v>85.5</v>
      </c>
      <c r="O9" s="96"/>
      <c r="P9" s="96"/>
      <c r="Q9" s="1075" t="s">
        <v>1205</v>
      </c>
      <c r="R9" s="1076"/>
      <c r="S9" s="74" t="s">
        <v>535</v>
      </c>
      <c r="T9" s="942"/>
    </row>
    <row r="10" spans="1:23" ht="60" customHeight="1" thickBot="1">
      <c r="A10" s="45" t="s">
        <v>536</v>
      </c>
      <c r="B10" s="38"/>
      <c r="C10" s="156"/>
      <c r="D10" s="435"/>
      <c r="E10" s="435"/>
      <c r="F10" s="1"/>
      <c r="G10" s="5"/>
      <c r="H10" s="37"/>
      <c r="I10" s="37"/>
      <c r="J10" s="37"/>
      <c r="K10" s="11"/>
      <c r="L10" s="39"/>
      <c r="M10" s="39"/>
      <c r="N10" s="39"/>
      <c r="O10" s="39"/>
      <c r="P10" s="39"/>
      <c r="Q10" s="37"/>
      <c r="R10" s="245"/>
      <c r="S10" s="4" t="s">
        <v>537</v>
      </c>
      <c r="T10" s="940" t="s">
        <v>538</v>
      </c>
      <c r="V10" s="231"/>
    </row>
    <row r="11" spans="1:23" ht="115.5" thickBot="1">
      <c r="A11" s="152" t="s">
        <v>539</v>
      </c>
      <c r="B11" s="1082" t="s">
        <v>824</v>
      </c>
      <c r="C11" s="1314"/>
      <c r="D11" s="5" t="s">
        <v>662</v>
      </c>
      <c r="E11" s="5" t="s">
        <v>1032</v>
      </c>
      <c r="F11" s="198" t="s">
        <v>919</v>
      </c>
      <c r="G11" s="5" t="s">
        <v>705</v>
      </c>
      <c r="H11" s="289"/>
      <c r="I11" s="289"/>
      <c r="J11" s="289"/>
      <c r="K11" s="289"/>
      <c r="L11" s="12">
        <v>48</v>
      </c>
      <c r="M11" s="25">
        <v>53</v>
      </c>
      <c r="N11" s="26">
        <v>51</v>
      </c>
      <c r="O11" s="26">
        <v>40</v>
      </c>
      <c r="P11" s="96"/>
      <c r="Q11" s="915" t="s">
        <v>823</v>
      </c>
      <c r="R11" s="970"/>
      <c r="S11" s="74" t="s">
        <v>540</v>
      </c>
      <c r="T11" s="941"/>
      <c r="W11" s="706"/>
    </row>
    <row r="12" spans="1:23" ht="53.1" customHeight="1" thickBot="1">
      <c r="A12" s="45" t="s">
        <v>541</v>
      </c>
      <c r="B12" s="1082" t="s">
        <v>1202</v>
      </c>
      <c r="C12" s="1314"/>
      <c r="D12" s="435" t="s">
        <v>662</v>
      </c>
      <c r="E12" s="435" t="s">
        <v>1032</v>
      </c>
      <c r="F12" s="1" t="s">
        <v>840</v>
      </c>
      <c r="G12" s="5" t="s">
        <v>7</v>
      </c>
      <c r="H12" s="37"/>
      <c r="I12" s="37"/>
      <c r="J12" s="289">
        <v>24</v>
      </c>
      <c r="K12" s="11"/>
      <c r="L12" s="39"/>
      <c r="M12" s="39"/>
      <c r="N12" s="39"/>
      <c r="O12" s="39"/>
      <c r="P12" s="39"/>
      <c r="Q12" s="1075" t="s">
        <v>1203</v>
      </c>
      <c r="R12" s="1076"/>
      <c r="S12" s="4" t="s">
        <v>542</v>
      </c>
      <c r="T12" s="942"/>
      <c r="V12" s="100"/>
      <c r="W12" s="706"/>
    </row>
    <row r="13" spans="1:23" ht="64.5" customHeight="1" thickBot="1">
      <c r="A13" s="45" t="s">
        <v>543</v>
      </c>
      <c r="B13" s="38"/>
      <c r="C13" s="156"/>
      <c r="D13" s="435"/>
      <c r="E13" s="435"/>
      <c r="F13" s="1"/>
      <c r="G13" s="5"/>
      <c r="H13" s="37"/>
      <c r="I13" s="37"/>
      <c r="J13" s="37"/>
      <c r="K13" s="11"/>
      <c r="L13" s="39"/>
      <c r="M13" s="39"/>
      <c r="N13" s="39"/>
      <c r="O13" s="39"/>
      <c r="P13" s="39"/>
      <c r="Q13" s="37"/>
      <c r="R13" s="245"/>
      <c r="S13" s="4" t="s">
        <v>544</v>
      </c>
      <c r="T13" s="940" t="s">
        <v>545</v>
      </c>
      <c r="V13" s="231"/>
    </row>
    <row r="14" spans="1:23" ht="51.75" thickBot="1">
      <c r="A14" s="152" t="s">
        <v>546</v>
      </c>
      <c r="B14" s="408" t="s">
        <v>766</v>
      </c>
      <c r="C14" s="443"/>
      <c r="D14" s="28" t="s">
        <v>617</v>
      </c>
      <c r="E14" s="28" t="s">
        <v>1032</v>
      </c>
      <c r="F14" s="1" t="s">
        <v>883</v>
      </c>
      <c r="G14" s="28" t="s">
        <v>7</v>
      </c>
      <c r="H14" s="520">
        <v>19.899999999999999</v>
      </c>
      <c r="I14" s="520">
        <v>19.5</v>
      </c>
      <c r="J14" s="520">
        <v>19.5</v>
      </c>
      <c r="K14" s="42">
        <v>18.100000000000001</v>
      </c>
      <c r="L14" s="521">
        <v>16.600000000000001</v>
      </c>
      <c r="M14" s="521">
        <v>16.2</v>
      </c>
      <c r="N14" s="521">
        <v>15.4</v>
      </c>
      <c r="O14" s="521">
        <v>15.7</v>
      </c>
      <c r="P14" s="521"/>
      <c r="Q14" s="956" t="s">
        <v>803</v>
      </c>
      <c r="R14" s="939"/>
      <c r="S14" s="74" t="s">
        <v>547</v>
      </c>
      <c r="T14" s="942"/>
    </row>
    <row r="15" spans="1:23" ht="45" customHeight="1" thickBot="1">
      <c r="A15" s="45" t="s">
        <v>548</v>
      </c>
      <c r="B15" s="38"/>
      <c r="C15" s="156"/>
      <c r="D15" s="435"/>
      <c r="E15" s="435"/>
      <c r="F15" s="1"/>
      <c r="G15" s="5"/>
      <c r="H15" s="37"/>
      <c r="I15" s="37"/>
      <c r="J15" s="37"/>
      <c r="K15" s="11"/>
      <c r="L15" s="39"/>
      <c r="M15" s="39"/>
      <c r="N15" s="39"/>
      <c r="O15" s="39"/>
      <c r="P15" s="39"/>
      <c r="Q15" s="37"/>
      <c r="R15" s="245"/>
      <c r="S15" s="4" t="s">
        <v>549</v>
      </c>
      <c r="T15" s="940" t="s">
        <v>550</v>
      </c>
    </row>
    <row r="16" spans="1:23" ht="73.349999999999994" customHeight="1" thickBot="1">
      <c r="A16" s="152" t="s">
        <v>551</v>
      </c>
      <c r="B16" s="37"/>
      <c r="C16" s="39"/>
      <c r="D16" s="28"/>
      <c r="E16" s="28"/>
      <c r="F16" s="28"/>
      <c r="G16" s="220"/>
      <c r="H16" s="85"/>
      <c r="I16" s="85"/>
      <c r="J16" s="85"/>
      <c r="K16" s="220"/>
      <c r="L16" s="96"/>
      <c r="M16" s="96"/>
      <c r="N16" s="96"/>
      <c r="O16" s="96"/>
      <c r="P16" s="96"/>
      <c r="Q16" s="85"/>
      <c r="R16" s="336"/>
      <c r="S16" s="74" t="s">
        <v>552</v>
      </c>
      <c r="T16" s="942"/>
      <c r="V16" s="231"/>
    </row>
    <row r="17" spans="1:22" ht="78" customHeight="1" thickBot="1">
      <c r="A17" s="152" t="s">
        <v>553</v>
      </c>
      <c r="B17" s="37"/>
      <c r="C17" s="39"/>
      <c r="D17" s="11"/>
      <c r="E17" s="11"/>
      <c r="F17" s="36"/>
      <c r="G17" s="220"/>
      <c r="H17" s="85"/>
      <c r="I17" s="85"/>
      <c r="J17" s="85"/>
      <c r="K17" s="220"/>
      <c r="L17" s="96"/>
      <c r="M17" s="96"/>
      <c r="N17" s="96"/>
      <c r="O17" s="96"/>
      <c r="P17" s="96"/>
      <c r="Q17" s="85"/>
      <c r="R17" s="155"/>
      <c r="S17" s="74" t="s">
        <v>554</v>
      </c>
      <c r="T17" s="940" t="s">
        <v>555</v>
      </c>
      <c r="V17" s="231"/>
    </row>
    <row r="18" spans="1:22" ht="78" customHeight="1" thickBot="1">
      <c r="A18" s="152" t="s">
        <v>556</v>
      </c>
      <c r="B18" s="37"/>
      <c r="C18" s="39"/>
      <c r="D18" s="11"/>
      <c r="E18" s="11"/>
      <c r="F18" s="36"/>
      <c r="G18" s="220"/>
      <c r="H18" s="85"/>
      <c r="I18" s="85"/>
      <c r="J18" s="85"/>
      <c r="K18" s="220"/>
      <c r="L18" s="96"/>
      <c r="M18" s="96"/>
      <c r="N18" s="96"/>
      <c r="O18" s="96"/>
      <c r="P18" s="96"/>
      <c r="Q18" s="85"/>
      <c r="R18" s="155"/>
      <c r="S18" s="74" t="s">
        <v>557</v>
      </c>
      <c r="T18" s="942"/>
      <c r="V18" s="231"/>
    </row>
    <row r="19" spans="1:22" ht="49.35" customHeight="1" thickBot="1">
      <c r="A19" s="152" t="s">
        <v>558</v>
      </c>
      <c r="B19" s="37"/>
      <c r="C19" s="39"/>
      <c r="D19" s="11"/>
      <c r="E19" s="11"/>
      <c r="F19" s="36"/>
      <c r="G19" s="220"/>
      <c r="H19" s="85"/>
      <c r="I19" s="85"/>
      <c r="J19" s="85"/>
      <c r="K19" s="220"/>
      <c r="L19" s="96"/>
      <c r="M19" s="96"/>
      <c r="N19" s="96"/>
      <c r="O19" s="96"/>
      <c r="P19" s="96"/>
      <c r="Q19" s="85"/>
      <c r="R19" s="155"/>
      <c r="S19" s="74" t="s">
        <v>559</v>
      </c>
      <c r="T19" s="940" t="s">
        <v>560</v>
      </c>
      <c r="V19" s="231"/>
    </row>
    <row r="20" spans="1:22" ht="34.35" customHeight="1" thickBot="1">
      <c r="A20" s="152" t="s">
        <v>561</v>
      </c>
      <c r="B20" s="37"/>
      <c r="C20" s="39"/>
      <c r="D20" s="11"/>
      <c r="E20" s="11"/>
      <c r="F20" s="36"/>
      <c r="G20" s="220"/>
      <c r="H20" s="85"/>
      <c r="I20" s="85"/>
      <c r="J20" s="85"/>
      <c r="K20" s="220"/>
      <c r="L20" s="96"/>
      <c r="M20" s="96"/>
      <c r="N20" s="96"/>
      <c r="O20" s="96"/>
      <c r="P20" s="96"/>
      <c r="Q20" s="85"/>
      <c r="R20" s="155"/>
      <c r="S20" s="74" t="s">
        <v>562</v>
      </c>
      <c r="T20" s="942"/>
      <c r="V20" s="231"/>
    </row>
    <row r="21" spans="1:22" ht="32.25" customHeight="1">
      <c r="A21" s="1184" t="s">
        <v>1140</v>
      </c>
      <c r="B21" s="1180" t="s">
        <v>718</v>
      </c>
      <c r="C21" s="411" t="s">
        <v>668</v>
      </c>
      <c r="D21" s="1038" t="s">
        <v>662</v>
      </c>
      <c r="E21" s="1086" t="s">
        <v>1032</v>
      </c>
      <c r="F21" s="1182" t="s">
        <v>1201</v>
      </c>
      <c r="G21" s="1038" t="s">
        <v>705</v>
      </c>
      <c r="H21" s="433"/>
      <c r="I21" s="126">
        <v>230</v>
      </c>
      <c r="J21" s="126"/>
      <c r="K21" s="67"/>
      <c r="L21" s="127"/>
      <c r="M21" s="127">
        <v>230</v>
      </c>
      <c r="N21" s="127"/>
      <c r="O21" s="127"/>
      <c r="P21" s="127"/>
      <c r="Q21" s="112" t="s">
        <v>668</v>
      </c>
      <c r="R21" s="937" t="s">
        <v>744</v>
      </c>
      <c r="S21" s="927" t="s">
        <v>1139</v>
      </c>
      <c r="T21" s="940" t="s">
        <v>563</v>
      </c>
    </row>
    <row r="22" spans="1:22" ht="32.25" customHeight="1">
      <c r="A22" s="1341"/>
      <c r="B22" s="1181"/>
      <c r="C22" s="412" t="s">
        <v>669</v>
      </c>
      <c r="D22" s="980"/>
      <c r="E22" s="1087"/>
      <c r="F22" s="1313"/>
      <c r="G22" s="980"/>
      <c r="H22" s="434"/>
      <c r="I22" s="296">
        <v>170</v>
      </c>
      <c r="J22" s="296"/>
      <c r="K22" s="128"/>
      <c r="L22" s="297"/>
      <c r="M22" s="297">
        <v>154</v>
      </c>
      <c r="N22" s="297"/>
      <c r="O22" s="297"/>
      <c r="P22" s="297"/>
      <c r="Q22" s="113" t="s">
        <v>670</v>
      </c>
      <c r="R22" s="938"/>
      <c r="S22" s="928"/>
      <c r="T22" s="941"/>
    </row>
    <row r="23" spans="1:22" ht="32.25" customHeight="1">
      <c r="A23" s="1341"/>
      <c r="B23" s="1181"/>
      <c r="C23" s="412" t="s">
        <v>671</v>
      </c>
      <c r="D23" s="980"/>
      <c r="E23" s="1087"/>
      <c r="F23" s="1313"/>
      <c r="G23" s="980"/>
      <c r="H23" s="434"/>
      <c r="I23" s="296">
        <v>60</v>
      </c>
      <c r="J23" s="296"/>
      <c r="K23" s="128"/>
      <c r="L23" s="297"/>
      <c r="M23" s="297">
        <v>76</v>
      </c>
      <c r="N23" s="297"/>
      <c r="O23" s="297"/>
      <c r="P23" s="297"/>
      <c r="Q23" s="113" t="s">
        <v>672</v>
      </c>
      <c r="R23" s="1143"/>
      <c r="S23" s="928"/>
      <c r="T23" s="941"/>
    </row>
    <row r="24" spans="1:22" ht="51" customHeight="1">
      <c r="A24" s="1341"/>
      <c r="B24" s="1078" t="s">
        <v>1287</v>
      </c>
      <c r="C24" s="868" t="s">
        <v>668</v>
      </c>
      <c r="D24" s="917" t="s">
        <v>617</v>
      </c>
      <c r="E24" s="917" t="s">
        <v>1032</v>
      </c>
      <c r="F24" s="922" t="s">
        <v>1200</v>
      </c>
      <c r="G24" s="917" t="s">
        <v>1244</v>
      </c>
      <c r="H24" s="822"/>
      <c r="I24" s="855">
        <f>SUM(I25:I26)</f>
        <v>12952</v>
      </c>
      <c r="J24" s="856">
        <f t="shared" ref="J24:P24" si="0">SUM(J25:J26)</f>
        <v>12135</v>
      </c>
      <c r="K24" s="856">
        <f t="shared" si="0"/>
        <v>11517</v>
      </c>
      <c r="L24" s="856">
        <f t="shared" si="0"/>
        <v>10983</v>
      </c>
      <c r="M24" s="856">
        <f t="shared" si="0"/>
        <v>11002</v>
      </c>
      <c r="N24" s="856">
        <f t="shared" si="0"/>
        <v>11300</v>
      </c>
      <c r="O24" s="856">
        <f t="shared" si="0"/>
        <v>11517</v>
      </c>
      <c r="P24" s="857">
        <f t="shared" si="0"/>
        <v>12093</v>
      </c>
      <c r="Q24" s="114" t="s">
        <v>668</v>
      </c>
      <c r="R24" s="931" t="s">
        <v>1288</v>
      </c>
      <c r="S24" s="928"/>
      <c r="T24" s="941"/>
    </row>
    <row r="25" spans="1:22" ht="40.5" customHeight="1">
      <c r="A25" s="1341"/>
      <c r="B25" s="1078"/>
      <c r="C25" s="869" t="s">
        <v>669</v>
      </c>
      <c r="D25" s="917"/>
      <c r="E25" s="917"/>
      <c r="F25" s="922"/>
      <c r="G25" s="917"/>
      <c r="H25" s="283"/>
      <c r="I25" s="855">
        <v>6517</v>
      </c>
      <c r="J25" s="856">
        <v>6125</v>
      </c>
      <c r="K25" s="856">
        <v>5725</v>
      </c>
      <c r="L25" s="856">
        <v>5425</v>
      </c>
      <c r="M25" s="856">
        <v>5423</v>
      </c>
      <c r="N25" s="856">
        <v>5493</v>
      </c>
      <c r="O25" s="856">
        <v>5489</v>
      </c>
      <c r="P25" s="857">
        <v>5671</v>
      </c>
      <c r="Q25" s="836" t="s">
        <v>670</v>
      </c>
      <c r="R25" s="931"/>
      <c r="S25" s="928"/>
      <c r="T25" s="941"/>
    </row>
    <row r="26" spans="1:22" ht="51" customHeight="1" thickBot="1">
      <c r="A26" s="1026"/>
      <c r="B26" s="1079"/>
      <c r="C26" s="867" t="s">
        <v>671</v>
      </c>
      <c r="D26" s="918"/>
      <c r="E26" s="918"/>
      <c r="F26" s="923"/>
      <c r="G26" s="918"/>
      <c r="H26" s="870"/>
      <c r="I26" s="260">
        <v>6435</v>
      </c>
      <c r="J26" s="858">
        <v>6010</v>
      </c>
      <c r="K26" s="858">
        <v>5792</v>
      </c>
      <c r="L26" s="859">
        <v>5558</v>
      </c>
      <c r="M26" s="859">
        <v>5579</v>
      </c>
      <c r="N26" s="859">
        <v>5807</v>
      </c>
      <c r="O26" s="859">
        <v>6028</v>
      </c>
      <c r="P26" s="860">
        <v>6422</v>
      </c>
      <c r="Q26" s="115" t="s">
        <v>672</v>
      </c>
      <c r="R26" s="932"/>
      <c r="S26" s="929"/>
      <c r="T26" s="941"/>
    </row>
    <row r="27" spans="1:22" ht="61.35" customHeight="1" thickBot="1">
      <c r="A27" s="152" t="s">
        <v>564</v>
      </c>
      <c r="B27" s="37"/>
      <c r="C27" s="39"/>
      <c r="D27" s="11"/>
      <c r="E27" s="11"/>
      <c r="F27" s="36"/>
      <c r="G27" s="220"/>
      <c r="H27" s="85"/>
      <c r="I27" s="85"/>
      <c r="J27" s="85"/>
      <c r="K27" s="220"/>
      <c r="L27" s="96"/>
      <c r="M27" s="96"/>
      <c r="N27" s="96"/>
      <c r="O27" s="96"/>
      <c r="P27" s="96"/>
      <c r="Q27" s="85"/>
      <c r="R27" s="155"/>
      <c r="S27" s="74" t="s">
        <v>565</v>
      </c>
      <c r="T27" s="942"/>
    </row>
    <row r="28" spans="1:22" ht="48.6" customHeight="1">
      <c r="A28" s="1184" t="s">
        <v>829</v>
      </c>
      <c r="B28" s="553" t="s">
        <v>644</v>
      </c>
      <c r="C28" s="554"/>
      <c r="D28" s="1086" t="s">
        <v>617</v>
      </c>
      <c r="E28" s="1042" t="s">
        <v>1032</v>
      </c>
      <c r="F28" s="1083" t="s">
        <v>892</v>
      </c>
      <c r="G28" s="1086" t="s">
        <v>7</v>
      </c>
      <c r="H28" s="485">
        <v>1.4925373134328299</v>
      </c>
      <c r="I28" s="67"/>
      <c r="J28" s="67"/>
      <c r="K28" s="67"/>
      <c r="L28" s="67" t="s">
        <v>642</v>
      </c>
      <c r="M28" s="666">
        <v>1.4925373134328299</v>
      </c>
      <c r="N28" s="666">
        <v>1.4930000000000001</v>
      </c>
      <c r="O28" s="67"/>
      <c r="P28" s="67"/>
      <c r="Q28" s="1142" t="s">
        <v>624</v>
      </c>
      <c r="R28" s="973"/>
      <c r="S28" s="927" t="s">
        <v>566</v>
      </c>
      <c r="T28" s="940" t="s">
        <v>567</v>
      </c>
    </row>
    <row r="29" spans="1:22" ht="54" customHeight="1">
      <c r="A29" s="1188"/>
      <c r="B29" s="500" t="s">
        <v>655</v>
      </c>
      <c r="C29" s="390"/>
      <c r="D29" s="1087"/>
      <c r="E29" s="985"/>
      <c r="F29" s="981"/>
      <c r="G29" s="1087"/>
      <c r="H29" s="474">
        <v>1.29870129870129</v>
      </c>
      <c r="I29" s="474"/>
      <c r="J29" s="474"/>
      <c r="K29" s="474"/>
      <c r="L29" s="474">
        <v>1.26582278481012</v>
      </c>
      <c r="M29" s="474">
        <v>1.25</v>
      </c>
      <c r="N29" s="474">
        <v>1.25</v>
      </c>
      <c r="O29" s="128"/>
      <c r="P29" s="128"/>
      <c r="Q29" s="1312" t="s">
        <v>625</v>
      </c>
      <c r="R29" s="975"/>
      <c r="S29" s="928"/>
      <c r="T29" s="941"/>
    </row>
    <row r="30" spans="1:22" ht="48" customHeight="1">
      <c r="A30" s="1188"/>
      <c r="B30" s="500" t="s">
        <v>659</v>
      </c>
      <c r="C30" s="390"/>
      <c r="D30" s="1087"/>
      <c r="E30" s="985"/>
      <c r="F30" s="981"/>
      <c r="G30" s="1087"/>
      <c r="H30" s="128" t="s">
        <v>642</v>
      </c>
      <c r="I30" s="128"/>
      <c r="J30" s="128"/>
      <c r="K30" s="128"/>
      <c r="L30" s="128" t="s">
        <v>642</v>
      </c>
      <c r="M30" s="474">
        <v>1.8518518518518501</v>
      </c>
      <c r="N30" s="474">
        <v>1.8518518518518501</v>
      </c>
      <c r="O30" s="667">
        <v>1.8518518518518501</v>
      </c>
      <c r="P30" s="667"/>
      <c r="Q30" s="1312" t="s">
        <v>626</v>
      </c>
      <c r="R30" s="975"/>
      <c r="S30" s="928"/>
      <c r="T30" s="941"/>
    </row>
    <row r="31" spans="1:22" ht="48.6" customHeight="1">
      <c r="A31" s="1188"/>
      <c r="B31" s="500" t="s">
        <v>645</v>
      </c>
      <c r="C31" s="390"/>
      <c r="D31" s="1087"/>
      <c r="E31" s="985"/>
      <c r="F31" s="981"/>
      <c r="G31" s="1087"/>
      <c r="H31" s="474">
        <v>2.0833333333333299</v>
      </c>
      <c r="I31" s="128"/>
      <c r="J31" s="128"/>
      <c r="K31" s="128"/>
      <c r="L31" s="128" t="s">
        <v>642</v>
      </c>
      <c r="M31" s="474">
        <v>2.0833333333333299</v>
      </c>
      <c r="N31" s="474">
        <v>2.0833333333333299</v>
      </c>
      <c r="O31" s="128"/>
      <c r="P31" s="128"/>
      <c r="Q31" s="1312" t="s">
        <v>627</v>
      </c>
      <c r="R31" s="975"/>
      <c r="S31" s="928"/>
      <c r="T31" s="941"/>
    </row>
    <row r="32" spans="1:22" ht="55.9" customHeight="1">
      <c r="A32" s="1188"/>
      <c r="B32" s="500" t="s">
        <v>656</v>
      </c>
      <c r="C32" s="390"/>
      <c r="D32" s="1087"/>
      <c r="E32" s="985"/>
      <c r="F32" s="981"/>
      <c r="G32" s="1087"/>
      <c r="H32" s="474">
        <v>0.53475935828876997</v>
      </c>
      <c r="I32" s="128"/>
      <c r="J32" s="128"/>
      <c r="K32" s="128"/>
      <c r="L32" s="128" t="s">
        <v>642</v>
      </c>
      <c r="M32" s="474">
        <v>0.53191489999999997</v>
      </c>
      <c r="N32" s="474">
        <v>0.53191489999999997</v>
      </c>
      <c r="O32" s="667">
        <v>0.52910000000000001</v>
      </c>
      <c r="P32" s="667"/>
      <c r="Q32" s="1312" t="s">
        <v>628</v>
      </c>
      <c r="R32" s="975"/>
      <c r="S32" s="928"/>
      <c r="T32" s="941"/>
    </row>
    <row r="33" spans="1:20" ht="38.25">
      <c r="A33" s="1188"/>
      <c r="B33" s="500" t="s">
        <v>660</v>
      </c>
      <c r="C33" s="390"/>
      <c r="D33" s="1087"/>
      <c r="E33" s="985"/>
      <c r="F33" s="981"/>
      <c r="G33" s="1087"/>
      <c r="H33" s="474">
        <v>0.54945054945055005</v>
      </c>
      <c r="I33" s="128"/>
      <c r="J33" s="128"/>
      <c r="K33" s="128"/>
      <c r="L33" s="128" t="s">
        <v>642</v>
      </c>
      <c r="M33" s="667">
        <v>0.54347826086956497</v>
      </c>
      <c r="N33" s="667">
        <v>0.54347826086956497</v>
      </c>
      <c r="O33" s="667">
        <v>0.54347826086956497</v>
      </c>
      <c r="P33" s="667"/>
      <c r="Q33" s="1312" t="s">
        <v>629</v>
      </c>
      <c r="R33" s="975"/>
      <c r="S33" s="928"/>
      <c r="T33" s="941"/>
    </row>
    <row r="34" spans="1:20" ht="48.6" customHeight="1">
      <c r="A34" s="1188"/>
      <c r="B34" s="500" t="s">
        <v>646</v>
      </c>
      <c r="C34" s="390"/>
      <c r="D34" s="1087"/>
      <c r="E34" s="985"/>
      <c r="F34" s="981"/>
      <c r="G34" s="1087"/>
      <c r="H34" s="474">
        <v>0.54945054945055005</v>
      </c>
      <c r="I34" s="128"/>
      <c r="J34" s="128"/>
      <c r="K34" s="128"/>
      <c r="L34" s="128" t="s">
        <v>642</v>
      </c>
      <c r="M34" s="667">
        <v>0.53191489361702105</v>
      </c>
      <c r="N34" s="667">
        <v>0.53191489361702105</v>
      </c>
      <c r="O34" s="667">
        <v>0.52910000000000001</v>
      </c>
      <c r="P34" s="667"/>
      <c r="Q34" s="1312" t="s">
        <v>630</v>
      </c>
      <c r="R34" s="975"/>
      <c r="S34" s="928"/>
      <c r="T34" s="941"/>
    </row>
    <row r="35" spans="1:20" ht="48.6" customHeight="1">
      <c r="A35" s="1188"/>
      <c r="B35" s="500" t="s">
        <v>657</v>
      </c>
      <c r="C35" s="390"/>
      <c r="D35" s="1087"/>
      <c r="E35" s="985"/>
      <c r="F35" s="981"/>
      <c r="G35" s="1087"/>
      <c r="H35" s="474">
        <v>0.52083333333333304</v>
      </c>
      <c r="I35" s="474"/>
      <c r="J35" s="474"/>
      <c r="K35" s="474"/>
      <c r="L35" s="474" t="s">
        <v>642</v>
      </c>
      <c r="M35" s="474">
        <v>0.51813471502590702</v>
      </c>
      <c r="N35" s="474">
        <v>0.51813471502590702</v>
      </c>
      <c r="O35" s="667">
        <v>0.51813471502590702</v>
      </c>
      <c r="P35" s="667"/>
      <c r="Q35" s="1312" t="s">
        <v>631</v>
      </c>
      <c r="R35" s="975"/>
      <c r="S35" s="928"/>
      <c r="T35" s="941"/>
    </row>
    <row r="36" spans="1:20" ht="48.6" customHeight="1">
      <c r="A36" s="1188"/>
      <c r="B36" s="500" t="s">
        <v>647</v>
      </c>
      <c r="C36" s="390"/>
      <c r="D36" s="1087"/>
      <c r="E36" s="985"/>
      <c r="F36" s="981"/>
      <c r="G36" s="1087"/>
      <c r="H36" s="474">
        <v>0.65359477124182996</v>
      </c>
      <c r="I36" s="128"/>
      <c r="J36" s="128"/>
      <c r="K36" s="128"/>
      <c r="L36" s="128" t="s">
        <v>642</v>
      </c>
      <c r="M36" s="667">
        <v>0.625</v>
      </c>
      <c r="N36" s="667">
        <v>0.61728400000000005</v>
      </c>
      <c r="O36" s="667">
        <v>0.60975999999999997</v>
      </c>
      <c r="P36" s="667"/>
      <c r="Q36" s="1312" t="s">
        <v>632</v>
      </c>
      <c r="R36" s="975"/>
      <c r="S36" s="928"/>
      <c r="T36" s="941"/>
    </row>
    <row r="37" spans="1:20" ht="48.6" customHeight="1">
      <c r="A37" s="1188"/>
      <c r="B37" s="500" t="s">
        <v>648</v>
      </c>
      <c r="C37" s="390"/>
      <c r="D37" s="1087"/>
      <c r="E37" s="985"/>
      <c r="F37" s="981"/>
      <c r="G37" s="1087"/>
      <c r="H37" s="474">
        <v>0.40200000000000002</v>
      </c>
      <c r="I37" s="128"/>
      <c r="J37" s="128"/>
      <c r="K37" s="128"/>
      <c r="L37" s="128" t="s">
        <v>642</v>
      </c>
      <c r="M37" s="667">
        <v>0.38900000000000001</v>
      </c>
      <c r="N37" s="667">
        <v>0.38900000000000001</v>
      </c>
      <c r="O37" s="128"/>
      <c r="P37" s="128"/>
      <c r="Q37" s="1312" t="s">
        <v>633</v>
      </c>
      <c r="R37" s="975"/>
      <c r="S37" s="928"/>
      <c r="T37" s="941"/>
    </row>
    <row r="38" spans="1:20" ht="48.6" customHeight="1">
      <c r="A38" s="1188"/>
      <c r="B38" s="500" t="s">
        <v>649</v>
      </c>
      <c r="C38" s="390"/>
      <c r="D38" s="1087"/>
      <c r="E38" s="985"/>
      <c r="F38" s="981"/>
      <c r="G38" s="1087"/>
      <c r="H38" s="474">
        <v>0.26</v>
      </c>
      <c r="I38" s="128"/>
      <c r="J38" s="128"/>
      <c r="K38" s="128"/>
      <c r="L38" s="667">
        <v>0.249</v>
      </c>
      <c r="M38" s="667">
        <v>0.25</v>
      </c>
      <c r="N38" s="667">
        <v>0.24773999999999999</v>
      </c>
      <c r="O38" s="95"/>
      <c r="P38" s="95"/>
      <c r="Q38" s="1312" t="s">
        <v>634</v>
      </c>
      <c r="R38" s="975"/>
      <c r="S38" s="928"/>
      <c r="T38" s="941"/>
    </row>
    <row r="39" spans="1:20" ht="51">
      <c r="A39" s="1188"/>
      <c r="B39" s="500" t="s">
        <v>658</v>
      </c>
      <c r="C39" s="390"/>
      <c r="D39" s="1087"/>
      <c r="E39" s="985"/>
      <c r="F39" s="981"/>
      <c r="G39" s="1087"/>
      <c r="H39" s="128" t="s">
        <v>642</v>
      </c>
      <c r="I39" s="128"/>
      <c r="J39" s="128"/>
      <c r="K39" s="128"/>
      <c r="L39" s="128" t="s">
        <v>642</v>
      </c>
      <c r="M39" s="667">
        <v>1.85185</v>
      </c>
      <c r="N39" s="667">
        <v>1.85185</v>
      </c>
      <c r="O39" s="667">
        <v>1.85185</v>
      </c>
      <c r="P39" s="667"/>
      <c r="Q39" s="1312" t="s">
        <v>635</v>
      </c>
      <c r="R39" s="975"/>
      <c r="S39" s="928"/>
      <c r="T39" s="941"/>
    </row>
    <row r="40" spans="1:20" ht="48.6" customHeight="1">
      <c r="A40" s="1188"/>
      <c r="B40" s="500" t="s">
        <v>650</v>
      </c>
      <c r="C40" s="390"/>
      <c r="D40" s="1087"/>
      <c r="E40" s="985"/>
      <c r="F40" s="981"/>
      <c r="G40" s="1087"/>
      <c r="H40" s="474">
        <v>5.5E-2</v>
      </c>
      <c r="I40" s="128"/>
      <c r="J40" s="128"/>
      <c r="K40" s="128"/>
      <c r="L40" s="128" t="s">
        <v>642</v>
      </c>
      <c r="M40" s="474">
        <v>5.5E-2</v>
      </c>
      <c r="N40" s="474">
        <v>5.5E-2</v>
      </c>
      <c r="O40" s="128"/>
      <c r="P40" s="128"/>
      <c r="Q40" s="1312" t="s">
        <v>636</v>
      </c>
      <c r="R40" s="975"/>
      <c r="S40" s="928"/>
      <c r="T40" s="941"/>
    </row>
    <row r="41" spans="1:20" ht="48.6" customHeight="1">
      <c r="A41" s="1188"/>
      <c r="B41" s="500" t="s">
        <v>651</v>
      </c>
      <c r="C41" s="390"/>
      <c r="D41" s="1087"/>
      <c r="E41" s="985"/>
      <c r="F41" s="981"/>
      <c r="G41" s="1087"/>
      <c r="H41" s="474">
        <v>0.35219</v>
      </c>
      <c r="I41" s="128"/>
      <c r="J41" s="128"/>
      <c r="K41" s="128"/>
      <c r="L41" s="128" t="s">
        <v>642</v>
      </c>
      <c r="M41" s="667">
        <v>0.27559</v>
      </c>
      <c r="N41" s="667">
        <v>0.27</v>
      </c>
      <c r="O41" s="667">
        <v>0.28047</v>
      </c>
      <c r="P41" s="667"/>
      <c r="Q41" s="1312" t="s">
        <v>637</v>
      </c>
      <c r="R41" s="975"/>
      <c r="S41" s="928"/>
      <c r="T41" s="941"/>
    </row>
    <row r="42" spans="1:20" ht="48.6" customHeight="1">
      <c r="A42" s="1188"/>
      <c r="B42" s="500" t="s">
        <v>661</v>
      </c>
      <c r="C42" s="390"/>
      <c r="D42" s="1087"/>
      <c r="E42" s="985"/>
      <c r="F42" s="981"/>
      <c r="G42" s="1087"/>
      <c r="H42" s="474">
        <v>0.35504999999999998</v>
      </c>
      <c r="I42" s="128"/>
      <c r="J42" s="128"/>
      <c r="K42" s="128"/>
      <c r="L42" s="128" t="s">
        <v>642</v>
      </c>
      <c r="M42" s="667">
        <v>0.33689999999999998</v>
      </c>
      <c r="N42" s="667">
        <v>0.33689999999999998</v>
      </c>
      <c r="O42" s="667">
        <v>0.33689999999999998</v>
      </c>
      <c r="P42" s="667"/>
      <c r="Q42" s="1312" t="s">
        <v>638</v>
      </c>
      <c r="R42" s="975"/>
      <c r="S42" s="928"/>
      <c r="T42" s="941"/>
    </row>
    <row r="43" spans="1:20" ht="48.4" customHeight="1">
      <c r="A43" s="1188"/>
      <c r="B43" s="500" t="s">
        <v>652</v>
      </c>
      <c r="C43" s="390"/>
      <c r="D43" s="1087"/>
      <c r="E43" s="985"/>
      <c r="F43" s="981"/>
      <c r="G43" s="1087"/>
      <c r="H43" s="474">
        <v>0.40295999999999998</v>
      </c>
      <c r="I43" s="128"/>
      <c r="J43" s="128"/>
      <c r="K43" s="128"/>
      <c r="L43" s="128" t="s">
        <v>642</v>
      </c>
      <c r="M43" s="667">
        <v>0.43780000000000002</v>
      </c>
      <c r="N43" s="667">
        <v>0.442</v>
      </c>
      <c r="O43" s="667">
        <v>0.43862000000000001</v>
      </c>
      <c r="P43" s="667"/>
      <c r="Q43" s="1312" t="s">
        <v>639</v>
      </c>
      <c r="R43" s="975"/>
      <c r="S43" s="928"/>
      <c r="T43" s="941"/>
    </row>
    <row r="44" spans="1:20" ht="38.25">
      <c r="A44" s="1188"/>
      <c r="B44" s="500" t="s">
        <v>653</v>
      </c>
      <c r="C44" s="390"/>
      <c r="D44" s="1087"/>
      <c r="E44" s="985"/>
      <c r="F44" s="981"/>
      <c r="G44" s="1087"/>
      <c r="H44" s="474">
        <v>0.52083000000000002</v>
      </c>
      <c r="I44" s="128" t="s">
        <v>642</v>
      </c>
      <c r="J44" s="128" t="s">
        <v>642</v>
      </c>
      <c r="K44" s="128" t="s">
        <v>642</v>
      </c>
      <c r="L44" s="667" t="s">
        <v>642</v>
      </c>
      <c r="M44" s="667">
        <v>0.51812999999999998</v>
      </c>
      <c r="N44" s="667">
        <v>0.51812999999999998</v>
      </c>
      <c r="O44" s="667">
        <v>0.51812999999999998</v>
      </c>
      <c r="P44" s="667"/>
      <c r="Q44" s="1312" t="s">
        <v>640</v>
      </c>
      <c r="R44" s="975"/>
      <c r="S44" s="928"/>
      <c r="T44" s="941"/>
    </row>
    <row r="45" spans="1:20" ht="48.6" customHeight="1" thickBot="1">
      <c r="A45" s="1185"/>
      <c r="B45" s="437" t="s">
        <v>654</v>
      </c>
      <c r="C45" s="438"/>
      <c r="D45" s="1088"/>
      <c r="E45" s="986"/>
      <c r="F45" s="1085"/>
      <c r="G45" s="1088"/>
      <c r="H45" s="480">
        <v>0.65359</v>
      </c>
      <c r="I45" s="68" t="s">
        <v>642</v>
      </c>
      <c r="J45" s="68" t="s">
        <v>642</v>
      </c>
      <c r="K45" s="68" t="s">
        <v>642</v>
      </c>
      <c r="L45" s="707" t="s">
        <v>642</v>
      </c>
      <c r="M45" s="707">
        <v>0.625</v>
      </c>
      <c r="N45" s="707">
        <v>0.61728000000000005</v>
      </c>
      <c r="O45" s="707">
        <v>0.60975999999999997</v>
      </c>
      <c r="P45" s="707"/>
      <c r="Q45" s="1107" t="s">
        <v>641</v>
      </c>
      <c r="R45" s="977"/>
      <c r="S45" s="929"/>
      <c r="T45" s="942"/>
    </row>
    <row r="46" spans="1:20" ht="55.35" customHeight="1" thickBot="1">
      <c r="A46" s="152" t="s">
        <v>568</v>
      </c>
      <c r="B46" s="37"/>
      <c r="C46" s="39"/>
      <c r="D46" s="28" t="s">
        <v>617</v>
      </c>
      <c r="E46" s="28" t="s">
        <v>1032</v>
      </c>
      <c r="F46" s="5" t="s">
        <v>913</v>
      </c>
      <c r="G46" s="402" t="s">
        <v>7</v>
      </c>
      <c r="H46" s="85"/>
      <c r="I46" s="85"/>
      <c r="J46" s="85"/>
      <c r="K46" s="220"/>
      <c r="L46" s="26">
        <v>100</v>
      </c>
      <c r="M46" s="26"/>
      <c r="N46" s="26"/>
      <c r="O46" s="96"/>
      <c r="P46" s="96"/>
      <c r="Q46" s="85"/>
      <c r="R46" s="155"/>
      <c r="S46" s="74" t="s">
        <v>569</v>
      </c>
      <c r="T46" s="82" t="s">
        <v>570</v>
      </c>
    </row>
    <row r="47" spans="1:20" ht="77.099999999999994" customHeight="1" thickBot="1">
      <c r="A47" s="152" t="s">
        <v>571</v>
      </c>
      <c r="B47" s="37"/>
      <c r="C47" s="39"/>
      <c r="D47" s="28"/>
      <c r="E47" s="28"/>
      <c r="F47" s="5"/>
      <c r="G47" s="5"/>
      <c r="H47" s="24"/>
      <c r="I47" s="24"/>
      <c r="J47" s="24"/>
      <c r="K47" s="23"/>
      <c r="L47" s="26"/>
      <c r="M47" s="26"/>
      <c r="N47" s="26"/>
      <c r="O47" s="96"/>
      <c r="P47" s="96"/>
      <c r="Q47" s="85"/>
      <c r="R47" s="155"/>
      <c r="S47" s="74" t="s">
        <v>572</v>
      </c>
      <c r="T47" s="940" t="s">
        <v>573</v>
      </c>
    </row>
    <row r="48" spans="1:20" ht="62.1" customHeight="1" thickBot="1">
      <c r="A48" s="152" t="s">
        <v>574</v>
      </c>
      <c r="B48" s="37"/>
      <c r="C48" s="39"/>
      <c r="D48" s="11"/>
      <c r="E48" s="11"/>
      <c r="F48" s="36"/>
      <c r="G48" s="220"/>
      <c r="H48" s="85"/>
      <c r="I48" s="85"/>
      <c r="J48" s="85"/>
      <c r="K48" s="220"/>
      <c r="L48" s="96"/>
      <c r="M48" s="96"/>
      <c r="N48" s="96"/>
      <c r="O48" s="96"/>
      <c r="P48" s="96"/>
      <c r="Q48" s="85"/>
      <c r="R48" s="155"/>
      <c r="S48" s="74" t="s">
        <v>575</v>
      </c>
      <c r="T48" s="942"/>
    </row>
    <row r="49" spans="1:20" ht="64.5" thickBot="1">
      <c r="A49" s="152" t="s">
        <v>576</v>
      </c>
      <c r="B49" s="37"/>
      <c r="C49" s="39"/>
      <c r="D49" s="11"/>
      <c r="E49" s="11"/>
      <c r="F49" s="36"/>
      <c r="G49" s="220"/>
      <c r="H49" s="85"/>
      <c r="I49" s="85"/>
      <c r="J49" s="85"/>
      <c r="K49" s="220"/>
      <c r="L49" s="96"/>
      <c r="M49" s="96"/>
      <c r="N49" s="96"/>
      <c r="O49" s="96"/>
      <c r="P49" s="96"/>
      <c r="Q49" s="85"/>
      <c r="R49" s="155"/>
      <c r="S49" s="74" t="s">
        <v>577</v>
      </c>
      <c r="T49" s="82" t="s">
        <v>578</v>
      </c>
    </row>
    <row r="50" spans="1:20" ht="78.599999999999994" customHeight="1" thickBot="1">
      <c r="A50" s="152" t="s">
        <v>579</v>
      </c>
      <c r="B50" s="423" t="s">
        <v>847</v>
      </c>
      <c r="C50" s="424"/>
      <c r="D50" s="28" t="s">
        <v>662</v>
      </c>
      <c r="E50" s="28" t="s">
        <v>1032</v>
      </c>
      <c r="F50" s="420" t="s">
        <v>840</v>
      </c>
      <c r="G50" s="402" t="s">
        <v>7</v>
      </c>
      <c r="H50" s="85"/>
      <c r="I50" s="85"/>
      <c r="J50" s="138">
        <v>32</v>
      </c>
      <c r="K50" s="220"/>
      <c r="L50" s="96"/>
      <c r="M50" s="96"/>
      <c r="N50" s="96"/>
      <c r="O50" s="96"/>
      <c r="P50" s="96"/>
      <c r="Q50" s="1061" t="s">
        <v>846</v>
      </c>
      <c r="R50" s="1062"/>
      <c r="S50" s="74" t="s">
        <v>580</v>
      </c>
      <c r="T50" s="82" t="s">
        <v>581</v>
      </c>
    </row>
    <row r="52" spans="1:20" ht="15">
      <c r="H52" s="708"/>
    </row>
    <row r="53" spans="1:20" ht="51.75">
      <c r="A53" s="100" t="s">
        <v>216</v>
      </c>
      <c r="H53" s="708"/>
    </row>
    <row r="54" spans="1:20" ht="15">
      <c r="A54" s="84"/>
      <c r="F54" s="100"/>
      <c r="G54" s="151"/>
      <c r="H54" s="708"/>
      <c r="R54" s="84"/>
      <c r="S54" s="84"/>
      <c r="T54" s="84"/>
    </row>
    <row r="55" spans="1:20">
      <c r="A55" s="84"/>
      <c r="F55" s="100"/>
      <c r="G55" s="151"/>
      <c r="R55" s="84"/>
      <c r="S55" s="84"/>
      <c r="T55" s="84"/>
    </row>
    <row r="56" spans="1:20">
      <c r="A56" s="84"/>
      <c r="F56" s="100"/>
      <c r="G56" s="151"/>
      <c r="R56" s="84"/>
      <c r="S56" s="84"/>
      <c r="T56" s="84"/>
    </row>
    <row r="57" spans="1:20">
      <c r="T57" s="84"/>
    </row>
    <row r="58" spans="1:20">
      <c r="T58" s="84"/>
    </row>
    <row r="59" spans="1:20">
      <c r="T59" s="84"/>
    </row>
  </sheetData>
  <mergeCells count="66">
    <mergeCell ref="T6:T9"/>
    <mergeCell ref="T10:T12"/>
    <mergeCell ref="T13:T14"/>
    <mergeCell ref="T4:T5"/>
    <mergeCell ref="A4:A5"/>
    <mergeCell ref="D4:D5"/>
    <mergeCell ref="F4:F5"/>
    <mergeCell ref="G4:G5"/>
    <mergeCell ref="S4:S5"/>
    <mergeCell ref="E4:E5"/>
    <mergeCell ref="H4:P4"/>
    <mergeCell ref="B4:C5"/>
    <mergeCell ref="Q4:R5"/>
    <mergeCell ref="B12:C12"/>
    <mergeCell ref="B9:C9"/>
    <mergeCell ref="B11:C11"/>
    <mergeCell ref="B21:B23"/>
    <mergeCell ref="D21:D23"/>
    <mergeCell ref="E21:E23"/>
    <mergeCell ref="F21:F23"/>
    <mergeCell ref="B24:B26"/>
    <mergeCell ref="Q6:R6"/>
    <mergeCell ref="Q50:R50"/>
    <mergeCell ref="D28:D45"/>
    <mergeCell ref="G28:G45"/>
    <mergeCell ref="G21:G23"/>
    <mergeCell ref="R21:R23"/>
    <mergeCell ref="D24:D26"/>
    <mergeCell ref="E24:E26"/>
    <mergeCell ref="F24:F26"/>
    <mergeCell ref="G24:G26"/>
    <mergeCell ref="Q33:R33"/>
    <mergeCell ref="Q14:R14"/>
    <mergeCell ref="Q35:R35"/>
    <mergeCell ref="Q12:R12"/>
    <mergeCell ref="Q9:R9"/>
    <mergeCell ref="E28:E45"/>
    <mergeCell ref="S21:S26"/>
    <mergeCell ref="R24:R26"/>
    <mergeCell ref="Q30:R30"/>
    <mergeCell ref="Q31:R31"/>
    <mergeCell ref="Q32:R32"/>
    <mergeCell ref="T47:T48"/>
    <mergeCell ref="T15:T16"/>
    <mergeCell ref="T17:T18"/>
    <mergeCell ref="T19:T20"/>
    <mergeCell ref="A28:A45"/>
    <mergeCell ref="S28:S45"/>
    <mergeCell ref="T28:T45"/>
    <mergeCell ref="F28:F45"/>
    <mergeCell ref="T21:T27"/>
    <mergeCell ref="A21:A26"/>
    <mergeCell ref="Q28:R28"/>
    <mergeCell ref="Q29:R29"/>
    <mergeCell ref="Q42:R42"/>
    <mergeCell ref="Q40:R40"/>
    <mergeCell ref="Q34:R34"/>
    <mergeCell ref="Q36:R36"/>
    <mergeCell ref="Q11:R11"/>
    <mergeCell ref="Q45:R45"/>
    <mergeCell ref="Q37:R37"/>
    <mergeCell ref="Q38:R38"/>
    <mergeCell ref="Q39:R39"/>
    <mergeCell ref="Q41:R41"/>
    <mergeCell ref="Q43:R43"/>
    <mergeCell ref="Q44:R44"/>
  </mergeCells>
  <printOptions horizontalCentered="1" verticalCentered="1"/>
  <pageMargins left="0" right="0" top="0" bottom="0" header="0" footer="0"/>
  <pageSetup paperSize="8" scale="60" fitToHeight="2" orientation="landscape"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Y48"/>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8.85546875" style="84" customWidth="1"/>
    <col min="4" max="4" width="9.7109375" style="84" customWidth="1"/>
    <col min="5" max="5" width="11.28515625" style="84" customWidth="1"/>
    <col min="6" max="6" width="12" style="84" customWidth="1"/>
    <col min="7" max="7" width="9.42578125" style="84" customWidth="1"/>
    <col min="8" max="11" width="9" style="84" bestFit="1" customWidth="1"/>
    <col min="12" max="14" width="9" style="84" customWidth="1"/>
    <col min="15" max="15" width="5.5703125" style="84" bestFit="1" customWidth="1"/>
    <col min="16" max="16" width="3" style="84" customWidth="1"/>
    <col min="17" max="17" width="5.42578125" style="84" customWidth="1"/>
    <col min="18" max="18" width="3.140625" style="84" customWidth="1"/>
    <col min="19" max="19" width="8.85546875" style="84" customWidth="1"/>
    <col min="20" max="20" width="9" style="84" customWidth="1"/>
    <col min="21" max="21" width="33.5703125" style="100" customWidth="1"/>
    <col min="22" max="22" width="43.5703125" style="6" customWidth="1"/>
    <col min="23" max="23" width="43.5703125" style="100" hidden="1" customWidth="1"/>
    <col min="24" max="24" width="8.5703125" style="84"/>
    <col min="25" max="25" width="32.5703125" style="84" customWidth="1"/>
    <col min="26" max="26" width="17.5703125" style="84" customWidth="1"/>
    <col min="27" max="16384" width="8.5703125" style="84"/>
  </cols>
  <sheetData>
    <row r="1" spans="1:25" s="1337" customFormat="1" ht="20.25" customHeight="1">
      <c r="A1" s="1338" t="s">
        <v>882</v>
      </c>
      <c r="B1" s="1338"/>
      <c r="C1" s="1338"/>
      <c r="D1" s="1338"/>
      <c r="E1" s="1338"/>
      <c r="F1" s="1338"/>
      <c r="I1" s="1336"/>
      <c r="J1" s="1336"/>
      <c r="K1" s="1336"/>
      <c r="L1" s="1336"/>
      <c r="M1" s="1336"/>
      <c r="N1" s="1336"/>
      <c r="O1" s="1336"/>
      <c r="P1" s="1336"/>
    </row>
    <row r="2" spans="1:25" s="254" customFormat="1" ht="19.5" customHeight="1">
      <c r="A2" s="255" t="s">
        <v>160</v>
      </c>
      <c r="B2" s="255"/>
      <c r="C2" s="255"/>
      <c r="D2" s="255"/>
      <c r="E2" s="255"/>
      <c r="F2" s="255"/>
    </row>
    <row r="3" spans="1:25" ht="13.5" thickBot="1"/>
    <row r="4" spans="1:25" ht="28.35" customHeight="1" thickBot="1">
      <c r="A4" s="1099" t="s">
        <v>2</v>
      </c>
      <c r="B4" s="1101" t="s">
        <v>10</v>
      </c>
      <c r="C4" s="1102"/>
      <c r="D4" s="919" t="s">
        <v>8</v>
      </c>
      <c r="E4" s="919" t="s">
        <v>1031</v>
      </c>
      <c r="F4" s="919" t="s">
        <v>4</v>
      </c>
      <c r="G4" s="919" t="s">
        <v>5</v>
      </c>
      <c r="H4" s="953" t="s">
        <v>1132</v>
      </c>
      <c r="I4" s="954"/>
      <c r="J4" s="954"/>
      <c r="K4" s="954"/>
      <c r="L4" s="954"/>
      <c r="M4" s="954"/>
      <c r="N4" s="954"/>
      <c r="O4" s="954"/>
      <c r="P4" s="954"/>
      <c r="Q4" s="954"/>
      <c r="R4" s="954"/>
      <c r="S4" s="955"/>
      <c r="T4" s="951" t="s">
        <v>9</v>
      </c>
      <c r="U4" s="962"/>
      <c r="V4" s="964" t="s">
        <v>1</v>
      </c>
      <c r="W4" s="964" t="s">
        <v>3</v>
      </c>
    </row>
    <row r="5" spans="1:25" ht="15.75" customHeight="1" thickBot="1">
      <c r="A5" s="1100"/>
      <c r="B5" s="1103"/>
      <c r="C5" s="1104"/>
      <c r="D5" s="920"/>
      <c r="E5" s="920"/>
      <c r="F5" s="920"/>
      <c r="G5" s="920"/>
      <c r="H5" s="393">
        <v>2010</v>
      </c>
      <c r="I5" s="393">
        <v>2011</v>
      </c>
      <c r="J5" s="393">
        <v>2012</v>
      </c>
      <c r="K5" s="395">
        <v>2013</v>
      </c>
      <c r="L5" s="394">
        <v>2014</v>
      </c>
      <c r="M5" s="393">
        <v>2015</v>
      </c>
      <c r="N5" s="393">
        <v>2016</v>
      </c>
      <c r="O5" s="948">
        <v>2017</v>
      </c>
      <c r="P5" s="949"/>
      <c r="Q5" s="948">
        <v>2018</v>
      </c>
      <c r="R5" s="949"/>
      <c r="S5" s="804">
        <v>2019</v>
      </c>
      <c r="T5" s="952"/>
      <c r="U5" s="963"/>
      <c r="V5" s="965"/>
      <c r="W5" s="965"/>
    </row>
    <row r="6" spans="1:25" ht="53.1" customHeight="1">
      <c r="A6" s="910" t="s">
        <v>757</v>
      </c>
      <c r="B6" s="1180" t="s">
        <v>752</v>
      </c>
      <c r="C6" s="1197"/>
      <c r="D6" s="916" t="s">
        <v>617</v>
      </c>
      <c r="E6" s="916" t="s">
        <v>1032</v>
      </c>
      <c r="F6" s="921" t="s">
        <v>884</v>
      </c>
      <c r="G6" s="916" t="s">
        <v>7</v>
      </c>
      <c r="H6" s="144">
        <v>30.4</v>
      </c>
      <c r="I6" s="144">
        <v>32.299999999999997</v>
      </c>
      <c r="J6" s="144">
        <v>31.8</v>
      </c>
      <c r="K6" s="327">
        <v>34.1</v>
      </c>
      <c r="L6" s="544">
        <v>34.299999999999997</v>
      </c>
      <c r="M6" s="327">
        <v>34.4</v>
      </c>
      <c r="N6" s="327">
        <v>34.1</v>
      </c>
      <c r="O6" s="545">
        <v>34.4</v>
      </c>
      <c r="P6" s="544" t="s">
        <v>622</v>
      </c>
      <c r="Q6" s="144">
        <v>35.4</v>
      </c>
      <c r="R6" s="802" t="s">
        <v>756</v>
      </c>
      <c r="S6" s="447"/>
      <c r="T6" s="1142" t="s">
        <v>758</v>
      </c>
      <c r="U6" s="973"/>
      <c r="V6" s="940" t="s">
        <v>161</v>
      </c>
      <c r="W6" s="940" t="s">
        <v>582</v>
      </c>
    </row>
    <row r="7" spans="1:25" ht="45.6" customHeight="1">
      <c r="A7" s="911"/>
      <c r="B7" s="1181" t="s">
        <v>753</v>
      </c>
      <c r="C7" s="1235"/>
      <c r="D7" s="917"/>
      <c r="E7" s="917"/>
      <c r="F7" s="922"/>
      <c r="G7" s="917"/>
      <c r="H7" s="54">
        <v>8.5012087935711271</v>
      </c>
      <c r="I7" s="54">
        <v>9.4814091240394092</v>
      </c>
      <c r="J7" s="54">
        <v>9.1446108830445567</v>
      </c>
      <c r="K7" s="328">
        <v>11.40125608178389</v>
      </c>
      <c r="L7" s="502">
        <v>10.979641066332375</v>
      </c>
      <c r="M7" s="328">
        <v>10.86106222422239</v>
      </c>
      <c r="N7" s="328">
        <v>10.2208257743864</v>
      </c>
      <c r="O7" s="546">
        <v>10.13233534415342</v>
      </c>
      <c r="P7" s="502" t="s">
        <v>622</v>
      </c>
      <c r="Q7" s="54">
        <v>10.411807253406986</v>
      </c>
      <c r="R7" s="803" t="s">
        <v>756</v>
      </c>
      <c r="S7" s="166"/>
      <c r="T7" s="1312" t="s">
        <v>759</v>
      </c>
      <c r="U7" s="975"/>
      <c r="V7" s="941"/>
      <c r="W7" s="941"/>
    </row>
    <row r="8" spans="1:25" ht="44.1" customHeight="1">
      <c r="A8" s="911"/>
      <c r="B8" s="1181" t="s">
        <v>754</v>
      </c>
      <c r="C8" s="1235"/>
      <c r="D8" s="917"/>
      <c r="E8" s="917"/>
      <c r="F8" s="922"/>
      <c r="G8" s="917"/>
      <c r="H8" s="54">
        <v>13.313395781239409</v>
      </c>
      <c r="I8" s="54">
        <v>13.952194723337369</v>
      </c>
      <c r="J8" s="54">
        <v>13.952211620794547</v>
      </c>
      <c r="K8" s="328">
        <v>13.78023359427503</v>
      </c>
      <c r="L8" s="502">
        <v>14.276396990958846</v>
      </c>
      <c r="M8" s="328">
        <v>14.585880074197149</v>
      </c>
      <c r="N8" s="328">
        <v>14.830532021825707</v>
      </c>
      <c r="O8" s="546">
        <v>15.085678603555625</v>
      </c>
      <c r="P8" s="502" t="s">
        <v>622</v>
      </c>
      <c r="Q8" s="54">
        <v>15.491185936254848</v>
      </c>
      <c r="R8" s="803" t="s">
        <v>756</v>
      </c>
      <c r="S8" s="166"/>
      <c r="T8" s="1312" t="s">
        <v>760</v>
      </c>
      <c r="U8" s="975"/>
      <c r="V8" s="941"/>
      <c r="W8" s="941"/>
    </row>
    <row r="9" spans="1:25" ht="44.1" customHeight="1" thickBot="1">
      <c r="A9" s="912"/>
      <c r="B9" s="1105" t="s">
        <v>755</v>
      </c>
      <c r="C9" s="1106"/>
      <c r="D9" s="918"/>
      <c r="E9" s="918"/>
      <c r="F9" s="923"/>
      <c r="G9" s="918"/>
      <c r="H9" s="143">
        <v>8.5903224308376416</v>
      </c>
      <c r="I9" s="143">
        <v>8.895288299236876</v>
      </c>
      <c r="J9" s="143">
        <v>8.6826545989993509</v>
      </c>
      <c r="K9" s="329">
        <v>8.891212684478397</v>
      </c>
      <c r="L9" s="153">
        <v>8.9993355926284675</v>
      </c>
      <c r="M9" s="329">
        <v>8.9996738262261413</v>
      </c>
      <c r="N9" s="329">
        <v>9.0724314046194596</v>
      </c>
      <c r="O9" s="709">
        <v>9.2233268174772665</v>
      </c>
      <c r="P9" s="153" t="s">
        <v>622</v>
      </c>
      <c r="Q9" s="143">
        <v>9.4914845686829068</v>
      </c>
      <c r="R9" s="800" t="s">
        <v>756</v>
      </c>
      <c r="S9" s="171"/>
      <c r="T9" s="1107" t="s">
        <v>761</v>
      </c>
      <c r="U9" s="977"/>
      <c r="V9" s="942"/>
      <c r="W9" s="941"/>
    </row>
    <row r="10" spans="1:25" ht="39.6" customHeight="1" thickBot="1">
      <c r="A10" s="159" t="s">
        <v>162</v>
      </c>
      <c r="B10" s="37"/>
      <c r="C10" s="39"/>
      <c r="D10" s="737" t="s">
        <v>617</v>
      </c>
      <c r="E10" s="737" t="s">
        <v>1032</v>
      </c>
      <c r="F10" s="1" t="s">
        <v>1256</v>
      </c>
      <c r="G10" s="5" t="s">
        <v>7</v>
      </c>
      <c r="H10" s="145">
        <v>58.311976259461197</v>
      </c>
      <c r="I10" s="145">
        <v>60.040578970465788</v>
      </c>
      <c r="J10" s="145">
        <v>60.525543744335195</v>
      </c>
      <c r="K10" s="146">
        <v>58.920079914113124</v>
      </c>
      <c r="L10" s="547">
        <v>62.101189288793023</v>
      </c>
      <c r="M10" s="146">
        <v>61.276745043606319</v>
      </c>
      <c r="N10" s="146">
        <v>64.610032574058835</v>
      </c>
      <c r="O10" s="1242">
        <v>64.55417863328141</v>
      </c>
      <c r="P10" s="1243"/>
      <c r="Q10" s="1242">
        <v>67.406245975470654</v>
      </c>
      <c r="R10" s="1243"/>
      <c r="S10" s="548">
        <v>69.162336147930517</v>
      </c>
      <c r="T10" s="154"/>
      <c r="U10" s="155"/>
      <c r="V10" s="119" t="s">
        <v>163</v>
      </c>
      <c r="W10" s="942"/>
    </row>
    <row r="11" spans="1:25" ht="52.5" customHeight="1">
      <c r="A11" s="910" t="s">
        <v>164</v>
      </c>
      <c r="B11" s="1180" t="s">
        <v>949</v>
      </c>
      <c r="C11" s="1197"/>
      <c r="D11" s="417" t="s">
        <v>617</v>
      </c>
      <c r="E11" s="417" t="s">
        <v>1032</v>
      </c>
      <c r="F11" s="374" t="s">
        <v>940</v>
      </c>
      <c r="G11" s="1038" t="s">
        <v>7</v>
      </c>
      <c r="H11" s="90">
        <v>0.28999999999999998</v>
      </c>
      <c r="I11" s="90">
        <v>0.31</v>
      </c>
      <c r="J11" s="90">
        <v>0.27999999999999997</v>
      </c>
      <c r="K11" s="90">
        <v>0.22999999999999998</v>
      </c>
      <c r="L11" s="90">
        <v>0.19</v>
      </c>
      <c r="M11" s="90">
        <v>0.16</v>
      </c>
      <c r="N11" s="90">
        <v>0.16999999999999998</v>
      </c>
      <c r="O11" s="1146">
        <v>0.18</v>
      </c>
      <c r="P11" s="1147"/>
      <c r="Q11" s="801"/>
      <c r="R11" s="802"/>
      <c r="S11" s="447"/>
      <c r="T11" s="1142" t="s">
        <v>822</v>
      </c>
      <c r="U11" s="973"/>
      <c r="V11" s="940" t="s">
        <v>165</v>
      </c>
      <c r="W11" s="940" t="s">
        <v>583</v>
      </c>
      <c r="Y11" s="7"/>
    </row>
    <row r="12" spans="1:25" ht="51" customHeight="1" thickBot="1">
      <c r="A12" s="912"/>
      <c r="B12" s="1105" t="s">
        <v>950</v>
      </c>
      <c r="C12" s="1106"/>
      <c r="D12" s="419" t="s">
        <v>617</v>
      </c>
      <c r="E12" s="419" t="s">
        <v>1032</v>
      </c>
      <c r="F12" s="375" t="s">
        <v>940</v>
      </c>
      <c r="G12" s="1039"/>
      <c r="H12" s="93">
        <v>0.13</v>
      </c>
      <c r="I12" s="93">
        <v>0.15</v>
      </c>
      <c r="J12" s="93">
        <v>0.09</v>
      </c>
      <c r="K12" s="93">
        <v>6.9999999999999993E-2</v>
      </c>
      <c r="L12" s="93">
        <v>0.05</v>
      </c>
      <c r="M12" s="93">
        <v>0.05</v>
      </c>
      <c r="N12" s="707">
        <v>0.05</v>
      </c>
      <c r="O12" s="1291">
        <v>0.06</v>
      </c>
      <c r="P12" s="1292"/>
      <c r="Q12" s="732"/>
      <c r="R12" s="733"/>
      <c r="S12" s="808"/>
      <c r="T12" s="1107" t="s">
        <v>821</v>
      </c>
      <c r="U12" s="977"/>
      <c r="V12" s="942"/>
      <c r="W12" s="942"/>
    </row>
    <row r="13" spans="1:25" ht="61.35" customHeight="1" thickBot="1">
      <c r="A13" s="159" t="s">
        <v>166</v>
      </c>
      <c r="B13" s="1000"/>
      <c r="C13" s="1001"/>
      <c r="D13" s="11"/>
      <c r="E13" s="11"/>
      <c r="F13" s="36"/>
      <c r="G13" s="220"/>
      <c r="H13" s="85"/>
      <c r="I13" s="85"/>
      <c r="J13" s="85"/>
      <c r="K13" s="220"/>
      <c r="L13" s="96"/>
      <c r="M13" s="220"/>
      <c r="N13" s="220"/>
      <c r="O13" s="106"/>
      <c r="P13" s="96"/>
      <c r="Q13" s="85"/>
      <c r="R13" s="96"/>
      <c r="S13" s="106"/>
      <c r="T13" s="154"/>
      <c r="U13" s="155"/>
      <c r="V13" s="119" t="s">
        <v>167</v>
      </c>
      <c r="W13" s="940" t="s">
        <v>584</v>
      </c>
      <c r="Y13" s="231"/>
    </row>
    <row r="14" spans="1:25" ht="39.6" customHeight="1" thickBot="1">
      <c r="A14" s="78" t="s">
        <v>168</v>
      </c>
      <c r="B14" s="1073" t="s">
        <v>827</v>
      </c>
      <c r="C14" s="1074"/>
      <c r="D14" s="28" t="s">
        <v>617</v>
      </c>
      <c r="E14" s="28" t="s">
        <v>1032</v>
      </c>
      <c r="F14" s="1" t="s">
        <v>826</v>
      </c>
      <c r="G14" s="5" t="s">
        <v>7</v>
      </c>
      <c r="H14" s="710">
        <v>1</v>
      </c>
      <c r="I14" s="710">
        <v>0.95</v>
      </c>
      <c r="J14" s="710">
        <v>1.2250000000000001</v>
      </c>
      <c r="K14" s="337">
        <v>1.3499999999999999</v>
      </c>
      <c r="L14" s="711">
        <v>1.4249999999999998</v>
      </c>
      <c r="M14" s="337">
        <v>1.5249999999999999</v>
      </c>
      <c r="N14" s="337">
        <v>1.5249999999999999</v>
      </c>
      <c r="O14" s="1315">
        <v>1.55</v>
      </c>
      <c r="P14" s="1243"/>
      <c r="Q14" s="805">
        <v>1.5</v>
      </c>
      <c r="R14" s="806"/>
      <c r="S14" s="807"/>
      <c r="T14" s="1061" t="s">
        <v>828</v>
      </c>
      <c r="U14" s="1062"/>
      <c r="V14" s="119" t="s">
        <v>169</v>
      </c>
      <c r="W14" s="942"/>
    </row>
    <row r="15" spans="1:25" ht="77.25" thickBot="1">
      <c r="A15" s="159" t="s">
        <v>170</v>
      </c>
      <c r="B15" s="37"/>
      <c r="C15" s="39"/>
      <c r="D15" s="11"/>
      <c r="E15" s="11"/>
      <c r="F15" s="36"/>
      <c r="G15" s="220"/>
      <c r="H15" s="85"/>
      <c r="I15" s="85"/>
      <c r="J15" s="85"/>
      <c r="K15" s="220"/>
      <c r="L15" s="96"/>
      <c r="M15" s="220"/>
      <c r="N15" s="220"/>
      <c r="O15" s="106"/>
      <c r="P15" s="96"/>
      <c r="Q15" s="85"/>
      <c r="R15" s="96"/>
      <c r="S15" s="106"/>
      <c r="T15" s="154"/>
      <c r="U15" s="155"/>
      <c r="V15" s="119" t="s">
        <v>171</v>
      </c>
      <c r="W15" s="82" t="s">
        <v>585</v>
      </c>
      <c r="Y15" s="231"/>
    </row>
    <row r="16" spans="1:25" ht="57.75" customHeight="1" thickBot="1">
      <c r="A16" s="78" t="s">
        <v>172</v>
      </c>
      <c r="B16" s="38"/>
      <c r="C16" s="156"/>
      <c r="D16" s="435"/>
      <c r="E16" s="435"/>
      <c r="F16" s="1"/>
      <c r="G16" s="5"/>
      <c r="H16" s="37"/>
      <c r="I16" s="37"/>
      <c r="J16" s="37"/>
      <c r="K16" s="11"/>
      <c r="L16" s="39"/>
      <c r="M16" s="11"/>
      <c r="N16" s="11"/>
      <c r="O16" s="98"/>
      <c r="P16" s="73"/>
      <c r="Q16" s="88"/>
      <c r="R16" s="73"/>
      <c r="S16" s="89"/>
      <c r="T16" s="157"/>
      <c r="U16" s="124"/>
      <c r="V16" s="119" t="s">
        <v>173</v>
      </c>
      <c r="W16" s="82" t="s">
        <v>586</v>
      </c>
      <c r="Y16" s="231"/>
    </row>
    <row r="17" spans="1:25" ht="57.6" customHeight="1" thickBot="1">
      <c r="A17" s="78" t="s">
        <v>174</v>
      </c>
      <c r="B17" s="38"/>
      <c r="C17" s="156"/>
      <c r="D17" s="435"/>
      <c r="E17" s="435"/>
      <c r="F17" s="1"/>
      <c r="G17" s="5"/>
      <c r="H17" s="37"/>
      <c r="I17" s="37"/>
      <c r="J17" s="37"/>
      <c r="K17" s="11"/>
      <c r="L17" s="39"/>
      <c r="M17" s="11"/>
      <c r="N17" s="11"/>
      <c r="O17" s="98"/>
      <c r="P17" s="39"/>
      <c r="Q17" s="37"/>
      <c r="R17" s="73"/>
      <c r="S17" s="89"/>
      <c r="T17" s="158"/>
      <c r="U17" s="245"/>
      <c r="V17" s="119" t="s">
        <v>175</v>
      </c>
      <c r="W17" s="940" t="s">
        <v>587</v>
      </c>
      <c r="Y17" s="231"/>
    </row>
    <row r="18" spans="1:25" ht="26.25" customHeight="1" thickBot="1">
      <c r="A18" s="910" t="s">
        <v>176</v>
      </c>
      <c r="B18" s="913" t="s">
        <v>1254</v>
      </c>
      <c r="C18" s="554" t="s">
        <v>668</v>
      </c>
      <c r="D18" s="1042" t="s">
        <v>617</v>
      </c>
      <c r="E18" s="1042" t="s">
        <v>1032</v>
      </c>
      <c r="F18" s="921" t="s">
        <v>883</v>
      </c>
      <c r="G18" s="921" t="s">
        <v>705</v>
      </c>
      <c r="H18" s="712">
        <v>20.100000000000001</v>
      </c>
      <c r="I18" s="712">
        <v>21.4</v>
      </c>
      <c r="J18" s="712">
        <v>22.8</v>
      </c>
      <c r="K18" s="713">
        <v>24.6</v>
      </c>
      <c r="L18" s="714">
        <v>27.5</v>
      </c>
      <c r="M18" s="715">
        <v>30.4</v>
      </c>
      <c r="N18" s="715">
        <v>32.700000000000003</v>
      </c>
      <c r="O18" s="1322">
        <v>34.700000000000003</v>
      </c>
      <c r="P18" s="1323"/>
      <c r="Q18" s="91"/>
      <c r="R18" s="92"/>
      <c r="S18" s="809"/>
      <c r="T18" s="91" t="s">
        <v>668</v>
      </c>
      <c r="U18" s="1332" t="s">
        <v>1255</v>
      </c>
      <c r="V18" s="940" t="s">
        <v>177</v>
      </c>
      <c r="W18" s="942"/>
      <c r="Y18" s="231"/>
    </row>
    <row r="19" spans="1:25" ht="13.5" thickBot="1">
      <c r="A19" s="911"/>
      <c r="B19" s="914"/>
      <c r="C19" s="390" t="s">
        <v>1225</v>
      </c>
      <c r="D19" s="985"/>
      <c r="E19" s="985"/>
      <c r="F19" s="922"/>
      <c r="G19" s="922"/>
      <c r="H19" s="716">
        <v>10.5</v>
      </c>
      <c r="I19" s="716">
        <v>10.5</v>
      </c>
      <c r="J19" s="716">
        <v>10.3</v>
      </c>
      <c r="K19" s="717">
        <v>10.5</v>
      </c>
      <c r="L19" s="718">
        <v>10.5</v>
      </c>
      <c r="M19" s="719">
        <v>10.1</v>
      </c>
      <c r="N19" s="719">
        <v>8.9</v>
      </c>
      <c r="O19" s="1324">
        <v>7.3</v>
      </c>
      <c r="P19" s="1325"/>
      <c r="Q19" s="102"/>
      <c r="R19" s="103"/>
      <c r="S19" s="720"/>
      <c r="T19" s="442" t="s">
        <v>1225</v>
      </c>
      <c r="U19" s="1332"/>
      <c r="V19" s="941"/>
      <c r="W19" s="77"/>
      <c r="Y19" s="231"/>
    </row>
    <row r="20" spans="1:25" ht="15.75" customHeight="1" thickBot="1">
      <c r="A20" s="911"/>
      <c r="B20" s="914"/>
      <c r="C20" s="390" t="s">
        <v>1217</v>
      </c>
      <c r="D20" s="985"/>
      <c r="E20" s="985"/>
      <c r="F20" s="922"/>
      <c r="G20" s="922"/>
      <c r="H20" s="716">
        <v>8.1</v>
      </c>
      <c r="I20" s="716">
        <v>8.6</v>
      </c>
      <c r="J20" s="716">
        <v>9</v>
      </c>
      <c r="K20" s="717">
        <v>9.3000000000000007</v>
      </c>
      <c r="L20" s="718">
        <v>9.6999999999999993</v>
      </c>
      <c r="M20" s="719">
        <v>10.3</v>
      </c>
      <c r="N20" s="719">
        <v>10.8</v>
      </c>
      <c r="O20" s="1324">
        <v>11.3</v>
      </c>
      <c r="P20" s="1325"/>
      <c r="Q20" s="102"/>
      <c r="R20" s="103"/>
      <c r="S20" s="720"/>
      <c r="T20" s="442" t="s">
        <v>1220</v>
      </c>
      <c r="U20" s="1332"/>
      <c r="V20" s="941"/>
      <c r="W20" s="77"/>
      <c r="Y20" s="231"/>
    </row>
    <row r="21" spans="1:25" ht="39" thickBot="1">
      <c r="A21" s="911"/>
      <c r="B21" s="914"/>
      <c r="C21" s="390" t="s">
        <v>1227</v>
      </c>
      <c r="D21" s="985"/>
      <c r="E21" s="985"/>
      <c r="F21" s="922"/>
      <c r="G21" s="922"/>
      <c r="H21" s="716">
        <v>1.2</v>
      </c>
      <c r="I21" s="716">
        <v>2.2000000000000002</v>
      </c>
      <c r="J21" s="716">
        <v>3.5</v>
      </c>
      <c r="K21" s="717">
        <v>4.4000000000000004</v>
      </c>
      <c r="L21" s="718">
        <v>6</v>
      </c>
      <c r="M21" s="719">
        <v>8.1</v>
      </c>
      <c r="N21" s="719">
        <v>10.6</v>
      </c>
      <c r="O21" s="1324">
        <v>13.4</v>
      </c>
      <c r="P21" s="1325"/>
      <c r="Q21" s="102"/>
      <c r="R21" s="103"/>
      <c r="S21" s="720"/>
      <c r="T21" s="442" t="s">
        <v>1226</v>
      </c>
      <c r="U21" s="1332"/>
      <c r="V21" s="941"/>
      <c r="W21" s="77"/>
      <c r="Y21" s="231"/>
    </row>
    <row r="22" spans="1:25" ht="15.75" customHeight="1" thickBot="1">
      <c r="A22" s="994"/>
      <c r="B22" s="915"/>
      <c r="C22" s="438" t="s">
        <v>1218</v>
      </c>
      <c r="D22" s="986"/>
      <c r="E22" s="986"/>
      <c r="F22" s="923"/>
      <c r="G22" s="923"/>
      <c r="H22" s="721">
        <v>0.2</v>
      </c>
      <c r="I22" s="721">
        <v>0.1</v>
      </c>
      <c r="J22" s="721">
        <v>0</v>
      </c>
      <c r="K22" s="722">
        <v>0.4</v>
      </c>
      <c r="L22" s="723">
        <v>1.3</v>
      </c>
      <c r="M22" s="724">
        <v>2</v>
      </c>
      <c r="N22" s="724">
        <v>2.4</v>
      </c>
      <c r="O22" s="1334">
        <v>2.7</v>
      </c>
      <c r="P22" s="1335"/>
      <c r="Q22" s="104"/>
      <c r="R22" s="105"/>
      <c r="S22" s="725"/>
      <c r="T22" s="432" t="s">
        <v>1219</v>
      </c>
      <c r="U22" s="1333"/>
      <c r="V22" s="942"/>
      <c r="W22" s="77"/>
      <c r="Y22" s="231"/>
    </row>
    <row r="23" spans="1:25" ht="86.85" customHeight="1" thickBot="1">
      <c r="A23" s="78" t="s">
        <v>178</v>
      </c>
      <c r="B23" s="38"/>
      <c r="C23" s="156"/>
      <c r="D23" s="435"/>
      <c r="E23" s="435"/>
      <c r="F23" s="1"/>
      <c r="G23" s="5"/>
      <c r="H23" s="37"/>
      <c r="I23" s="37"/>
      <c r="J23" s="37"/>
      <c r="K23" s="37"/>
      <c r="L23" s="37"/>
      <c r="M23" s="37"/>
      <c r="N23" s="37"/>
      <c r="O23" s="37"/>
      <c r="P23" s="39"/>
      <c r="Q23" s="37"/>
      <c r="R23" s="39"/>
      <c r="S23" s="98"/>
      <c r="T23" s="158"/>
      <c r="U23" s="124"/>
      <c r="V23" s="119" t="s">
        <v>179</v>
      </c>
      <c r="W23" s="82" t="s">
        <v>588</v>
      </c>
      <c r="Y23" s="231"/>
    </row>
    <row r="24" spans="1:25" ht="28.5" customHeight="1">
      <c r="A24" s="910" t="s">
        <v>180</v>
      </c>
      <c r="B24" s="1077" t="s">
        <v>1206</v>
      </c>
      <c r="C24" s="411" t="s">
        <v>668</v>
      </c>
      <c r="D24" s="916" t="s">
        <v>617</v>
      </c>
      <c r="E24" s="916" t="s">
        <v>1032</v>
      </c>
      <c r="F24" s="921" t="s">
        <v>883</v>
      </c>
      <c r="G24" s="916" t="s">
        <v>7</v>
      </c>
      <c r="H24" s="726">
        <v>51.1</v>
      </c>
      <c r="I24" s="726">
        <v>55.3</v>
      </c>
      <c r="J24" s="726">
        <v>60.3</v>
      </c>
      <c r="K24" s="727">
        <v>62.1</v>
      </c>
      <c r="L24" s="728">
        <v>64.599999999999994</v>
      </c>
      <c r="M24" s="729">
        <v>68.599999999999994</v>
      </c>
      <c r="N24" s="729">
        <v>70.400000000000006</v>
      </c>
      <c r="O24" s="1316">
        <v>73.8</v>
      </c>
      <c r="P24" s="1317"/>
      <c r="Q24" s="1330">
        <v>74.7</v>
      </c>
      <c r="R24" s="1331"/>
      <c r="S24" s="810"/>
      <c r="T24" s="112" t="s">
        <v>668</v>
      </c>
      <c r="U24" s="930" t="s">
        <v>1207</v>
      </c>
      <c r="V24" s="940" t="s">
        <v>181</v>
      </c>
      <c r="W24" s="940" t="s">
        <v>589</v>
      </c>
    </row>
    <row r="25" spans="1:25" ht="28.5" customHeight="1">
      <c r="A25" s="911"/>
      <c r="B25" s="1078"/>
      <c r="C25" s="412" t="s">
        <v>669</v>
      </c>
      <c r="D25" s="917"/>
      <c r="E25" s="917"/>
      <c r="F25" s="922"/>
      <c r="G25" s="917"/>
      <c r="H25" s="726">
        <v>56.2</v>
      </c>
      <c r="I25" s="726">
        <v>58.1</v>
      </c>
      <c r="J25" s="726">
        <v>64.599999999999994</v>
      </c>
      <c r="K25" s="727">
        <v>66.3</v>
      </c>
      <c r="L25" s="728">
        <v>68.599999999999994</v>
      </c>
      <c r="M25" s="729">
        <v>71.8</v>
      </c>
      <c r="N25" s="729">
        <v>72</v>
      </c>
      <c r="O25" s="1318">
        <v>76.2</v>
      </c>
      <c r="P25" s="1319"/>
      <c r="Q25" s="1328">
        <v>76.400000000000006</v>
      </c>
      <c r="R25" s="1329"/>
      <c r="S25" s="811"/>
      <c r="T25" s="113" t="s">
        <v>670</v>
      </c>
      <c r="U25" s="931"/>
      <c r="V25" s="941"/>
      <c r="W25" s="941"/>
    </row>
    <row r="26" spans="1:25" ht="28.5" customHeight="1" thickBot="1">
      <c r="A26" s="912"/>
      <c r="B26" s="1079"/>
      <c r="C26" s="413" t="s">
        <v>671</v>
      </c>
      <c r="D26" s="918"/>
      <c r="E26" s="918"/>
      <c r="F26" s="923"/>
      <c r="G26" s="918"/>
      <c r="H26" s="138">
        <v>46.2</v>
      </c>
      <c r="I26" s="138">
        <v>52.5</v>
      </c>
      <c r="J26" s="138">
        <v>56.3</v>
      </c>
      <c r="K26" s="663">
        <v>58.2</v>
      </c>
      <c r="L26" s="139">
        <v>60.9</v>
      </c>
      <c r="M26" s="730">
        <v>65.7</v>
      </c>
      <c r="N26" s="731">
        <v>69</v>
      </c>
      <c r="O26" s="1320">
        <v>71.599999999999994</v>
      </c>
      <c r="P26" s="1321"/>
      <c r="Q26" s="1326">
        <v>73</v>
      </c>
      <c r="R26" s="1327"/>
      <c r="S26" s="812"/>
      <c r="T26" s="115" t="s">
        <v>672</v>
      </c>
      <c r="U26" s="932"/>
      <c r="V26" s="942"/>
      <c r="W26" s="942"/>
    </row>
    <row r="27" spans="1:25" ht="77.25" thickBot="1">
      <c r="A27" s="884" t="s">
        <v>182</v>
      </c>
      <c r="B27" s="1000"/>
      <c r="C27" s="1001"/>
      <c r="D27" s="36"/>
      <c r="E27" s="36"/>
      <c r="F27" s="36"/>
      <c r="G27" s="36"/>
      <c r="H27" s="85"/>
      <c r="I27" s="85"/>
      <c r="J27" s="85"/>
      <c r="K27" s="220"/>
      <c r="L27" s="96"/>
      <c r="M27" s="220"/>
      <c r="N27" s="220"/>
      <c r="O27" s="106"/>
      <c r="P27" s="96"/>
      <c r="Q27" s="85"/>
      <c r="R27" s="96"/>
      <c r="S27" s="106"/>
      <c r="T27" s="85"/>
      <c r="U27" s="155"/>
      <c r="V27" s="119" t="s">
        <v>183</v>
      </c>
      <c r="W27" s="46" t="s">
        <v>590</v>
      </c>
      <c r="Y27" s="231"/>
    </row>
    <row r="28" spans="1:25" ht="83.1" customHeight="1" thickBot="1">
      <c r="A28" s="884" t="s">
        <v>184</v>
      </c>
      <c r="B28" s="37"/>
      <c r="C28" s="39"/>
      <c r="D28" s="36"/>
      <c r="E28" s="36"/>
      <c r="F28" s="36"/>
      <c r="G28" s="36"/>
      <c r="H28" s="85"/>
      <c r="I28" s="85"/>
      <c r="J28" s="85"/>
      <c r="K28" s="220"/>
      <c r="L28" s="96"/>
      <c r="M28" s="220"/>
      <c r="N28" s="220"/>
      <c r="O28" s="106"/>
      <c r="P28" s="96"/>
      <c r="Q28" s="85"/>
      <c r="R28" s="96"/>
      <c r="S28" s="106"/>
      <c r="T28" s="85"/>
      <c r="U28" s="155"/>
      <c r="V28" s="119" t="s">
        <v>591</v>
      </c>
      <c r="W28" s="82" t="s">
        <v>592</v>
      </c>
      <c r="Y28" s="231"/>
    </row>
    <row r="29" spans="1:25" ht="51.75" thickBot="1">
      <c r="A29" s="884" t="s">
        <v>185</v>
      </c>
      <c r="B29" s="37"/>
      <c r="C29" s="39"/>
      <c r="D29" s="36"/>
      <c r="E29" s="36"/>
      <c r="F29" s="36"/>
      <c r="G29" s="36"/>
      <c r="H29" s="85"/>
      <c r="I29" s="85"/>
      <c r="J29" s="85"/>
      <c r="K29" s="220"/>
      <c r="L29" s="96"/>
      <c r="M29" s="220"/>
      <c r="N29" s="220"/>
      <c r="O29" s="106"/>
      <c r="P29" s="96"/>
      <c r="Q29" s="85"/>
      <c r="R29" s="96"/>
      <c r="S29" s="106"/>
      <c r="T29" s="85"/>
      <c r="U29" s="155"/>
      <c r="V29" s="119" t="s">
        <v>593</v>
      </c>
      <c r="W29" s="46" t="s">
        <v>594</v>
      </c>
      <c r="Y29" s="231"/>
    </row>
    <row r="30" spans="1:25" ht="126.6" customHeight="1" thickBot="1">
      <c r="A30" s="884" t="s">
        <v>186</v>
      </c>
      <c r="B30" s="37"/>
      <c r="C30" s="39"/>
      <c r="D30" s="11"/>
      <c r="E30" s="11"/>
      <c r="F30" s="36"/>
      <c r="G30" s="220"/>
      <c r="H30" s="85"/>
      <c r="I30" s="85"/>
      <c r="J30" s="85"/>
      <c r="K30" s="220"/>
      <c r="L30" s="96"/>
      <c r="M30" s="220"/>
      <c r="N30" s="220"/>
      <c r="O30" s="106"/>
      <c r="P30" s="96"/>
      <c r="Q30" s="85"/>
      <c r="R30" s="96"/>
      <c r="S30" s="106"/>
      <c r="T30" s="85"/>
      <c r="U30" s="155"/>
      <c r="V30" s="119" t="s">
        <v>595</v>
      </c>
      <c r="W30" s="46" t="s">
        <v>596</v>
      </c>
      <c r="Y30" s="231"/>
    </row>
    <row r="31" spans="1:25" ht="48.6" customHeight="1" thickBot="1">
      <c r="A31" s="884" t="s">
        <v>187</v>
      </c>
      <c r="B31" s="37"/>
      <c r="C31" s="39"/>
      <c r="D31" s="11"/>
      <c r="E31" s="11"/>
      <c r="F31" s="36"/>
      <c r="G31" s="220"/>
      <c r="H31" s="85"/>
      <c r="I31" s="85"/>
      <c r="J31" s="85"/>
      <c r="K31" s="220"/>
      <c r="L31" s="96"/>
      <c r="M31" s="220"/>
      <c r="N31" s="220"/>
      <c r="O31" s="106"/>
      <c r="P31" s="96"/>
      <c r="Q31" s="85"/>
      <c r="R31" s="96"/>
      <c r="S31" s="106"/>
      <c r="T31" s="85"/>
      <c r="U31" s="155"/>
      <c r="V31" s="119" t="s">
        <v>597</v>
      </c>
      <c r="W31" s="46" t="s">
        <v>598</v>
      </c>
      <c r="Y31" s="231"/>
    </row>
    <row r="32" spans="1:25" ht="56.1" customHeight="1" thickBot="1">
      <c r="A32" s="884" t="s">
        <v>188</v>
      </c>
      <c r="B32" s="37"/>
      <c r="C32" s="39"/>
      <c r="D32" s="11"/>
      <c r="E32" s="11"/>
      <c r="F32" s="36"/>
      <c r="G32" s="220"/>
      <c r="H32" s="85"/>
      <c r="I32" s="85"/>
      <c r="J32" s="85"/>
      <c r="K32" s="220"/>
      <c r="L32" s="96"/>
      <c r="M32" s="220"/>
      <c r="N32" s="220"/>
      <c r="O32" s="106"/>
      <c r="P32" s="96"/>
      <c r="Q32" s="85"/>
      <c r="R32" s="96"/>
      <c r="S32" s="106"/>
      <c r="T32" s="85"/>
      <c r="U32" s="155"/>
      <c r="V32" s="119" t="s">
        <v>599</v>
      </c>
      <c r="W32" s="46" t="s">
        <v>600</v>
      </c>
      <c r="Y32" s="231"/>
    </row>
    <row r="33" spans="1:25" ht="75" customHeight="1" thickBot="1">
      <c r="A33" s="884" t="s">
        <v>751</v>
      </c>
      <c r="B33" s="1000"/>
      <c r="C33" s="1001"/>
      <c r="D33" s="11"/>
      <c r="E33" s="11"/>
      <c r="F33" s="36"/>
      <c r="G33" s="220"/>
      <c r="H33" s="85"/>
      <c r="I33" s="85"/>
      <c r="J33" s="85"/>
      <c r="K33" s="220"/>
      <c r="L33" s="96"/>
      <c r="M33" s="220"/>
      <c r="N33" s="311"/>
      <c r="O33" s="167"/>
      <c r="P33" s="96"/>
      <c r="Q33" s="85"/>
      <c r="R33" s="96"/>
      <c r="S33" s="106"/>
      <c r="T33" s="85"/>
      <c r="U33" s="155"/>
      <c r="V33" s="119" t="s">
        <v>601</v>
      </c>
      <c r="W33" s="46" t="s">
        <v>602</v>
      </c>
      <c r="Y33" s="231"/>
    </row>
    <row r="34" spans="1:25" ht="90" thickBot="1">
      <c r="A34" s="884" t="s">
        <v>189</v>
      </c>
      <c r="B34" s="37"/>
      <c r="C34" s="39"/>
      <c r="D34" s="11"/>
      <c r="E34" s="11"/>
      <c r="F34" s="36"/>
      <c r="G34" s="220"/>
      <c r="H34" s="85"/>
      <c r="I34" s="85"/>
      <c r="J34" s="85"/>
      <c r="K34" s="220"/>
      <c r="L34" s="96"/>
      <c r="M34" s="220"/>
      <c r="N34" s="220"/>
      <c r="O34" s="106"/>
      <c r="P34" s="96"/>
      <c r="Q34" s="85"/>
      <c r="R34" s="96"/>
      <c r="S34" s="106"/>
      <c r="T34" s="85"/>
      <c r="U34" s="155"/>
      <c r="V34" s="119" t="s">
        <v>603</v>
      </c>
      <c r="W34" s="46" t="s">
        <v>604</v>
      </c>
      <c r="Y34" s="231"/>
    </row>
    <row r="35" spans="1:25" ht="66.599999999999994" customHeight="1" thickBot="1">
      <c r="A35" s="884" t="s">
        <v>190</v>
      </c>
      <c r="B35" s="37"/>
      <c r="C35" s="39"/>
      <c r="D35" s="11"/>
      <c r="E35" s="11"/>
      <c r="F35" s="36"/>
      <c r="G35" s="220"/>
      <c r="H35" s="85"/>
      <c r="I35" s="85"/>
      <c r="J35" s="85"/>
      <c r="K35" s="220"/>
      <c r="L35" s="96"/>
      <c r="M35" s="220"/>
      <c r="N35" s="220"/>
      <c r="O35" s="106"/>
      <c r="P35" s="96"/>
      <c r="Q35" s="85"/>
      <c r="R35" s="96"/>
      <c r="S35" s="106"/>
      <c r="T35" s="85"/>
      <c r="U35" s="155"/>
      <c r="V35" s="119" t="s">
        <v>605</v>
      </c>
      <c r="W35" s="46" t="s">
        <v>606</v>
      </c>
      <c r="Y35" s="231"/>
    </row>
    <row r="36" spans="1:25" ht="75.599999999999994" customHeight="1" thickBot="1">
      <c r="A36" s="884" t="s">
        <v>191</v>
      </c>
      <c r="B36" s="37"/>
      <c r="C36" s="39"/>
      <c r="D36" s="11"/>
      <c r="E36" s="11"/>
      <c r="F36" s="36"/>
      <c r="G36" s="220"/>
      <c r="H36" s="85"/>
      <c r="I36" s="85"/>
      <c r="J36" s="85"/>
      <c r="K36" s="220"/>
      <c r="L36" s="96"/>
      <c r="M36" s="220"/>
      <c r="N36" s="220"/>
      <c r="O36" s="106"/>
      <c r="P36" s="96"/>
      <c r="Q36" s="85"/>
      <c r="R36" s="96"/>
      <c r="S36" s="106"/>
      <c r="T36" s="85"/>
      <c r="U36" s="155"/>
      <c r="V36" s="119" t="s">
        <v>607</v>
      </c>
      <c r="W36" s="940" t="s">
        <v>608</v>
      </c>
      <c r="Y36" s="231"/>
    </row>
    <row r="37" spans="1:25" ht="53.1" customHeight="1" thickBot="1">
      <c r="A37" s="884" t="s">
        <v>192</v>
      </c>
      <c r="B37" s="37"/>
      <c r="C37" s="39"/>
      <c r="D37" s="11"/>
      <c r="E37" s="11"/>
      <c r="F37" s="36"/>
      <c r="G37" s="220"/>
      <c r="H37" s="85"/>
      <c r="I37" s="85"/>
      <c r="J37" s="85"/>
      <c r="K37" s="220"/>
      <c r="L37" s="96"/>
      <c r="M37" s="220"/>
      <c r="N37" s="220"/>
      <c r="O37" s="106"/>
      <c r="P37" s="96"/>
      <c r="Q37" s="85"/>
      <c r="R37" s="96"/>
      <c r="S37" s="106"/>
      <c r="T37" s="85"/>
      <c r="U37" s="155"/>
      <c r="V37" s="119" t="s">
        <v>609</v>
      </c>
      <c r="W37" s="941"/>
      <c r="Y37" s="231"/>
    </row>
    <row r="38" spans="1:25" ht="52.35" customHeight="1" thickBot="1">
      <c r="A38" s="884" t="s">
        <v>193</v>
      </c>
      <c r="B38" s="37"/>
      <c r="C38" s="39"/>
      <c r="D38" s="11"/>
      <c r="E38" s="11"/>
      <c r="F38" s="36"/>
      <c r="G38" s="220"/>
      <c r="H38" s="85"/>
      <c r="I38" s="85"/>
      <c r="J38" s="85"/>
      <c r="K38" s="220"/>
      <c r="L38" s="96"/>
      <c r="M38" s="220"/>
      <c r="N38" s="220"/>
      <c r="O38" s="106"/>
      <c r="P38" s="96"/>
      <c r="Q38" s="85"/>
      <c r="R38" s="96"/>
      <c r="S38" s="106"/>
      <c r="T38" s="85"/>
      <c r="U38" s="155"/>
      <c r="V38" s="119" t="s">
        <v>610</v>
      </c>
      <c r="W38" s="942"/>
      <c r="Y38" s="231"/>
    </row>
    <row r="39" spans="1:25" ht="48.6" customHeight="1" thickBot="1">
      <c r="A39" s="884" t="s">
        <v>194</v>
      </c>
      <c r="B39" s="1073" t="s">
        <v>1236</v>
      </c>
      <c r="C39" s="1074"/>
      <c r="D39" s="737" t="s">
        <v>617</v>
      </c>
      <c r="E39" s="564" t="s">
        <v>1032</v>
      </c>
      <c r="F39" s="736" t="s">
        <v>940</v>
      </c>
      <c r="G39" s="1" t="s">
        <v>1235</v>
      </c>
      <c r="H39" s="565">
        <v>0.70699999999999996</v>
      </c>
      <c r="I39" s="565">
        <v>0.69899999999999995</v>
      </c>
      <c r="J39" s="565">
        <v>0.56000000000000005</v>
      </c>
      <c r="K39" s="42">
        <v>0.57899999999999996</v>
      </c>
      <c r="L39" s="566">
        <v>0.26300000000000001</v>
      </c>
      <c r="M39" s="42">
        <v>0.35</v>
      </c>
      <c r="N39" s="42">
        <v>0.20499999999999999</v>
      </c>
      <c r="O39" s="1199">
        <v>0.23799999999999999</v>
      </c>
      <c r="P39" s="1200"/>
      <c r="Q39" s="85"/>
      <c r="R39" s="96"/>
      <c r="S39" s="106"/>
      <c r="T39" s="85"/>
      <c r="U39" s="155"/>
      <c r="V39" s="119" t="s">
        <v>611</v>
      </c>
      <c r="W39" s="940" t="s">
        <v>612</v>
      </c>
      <c r="Y39" s="231"/>
    </row>
    <row r="40" spans="1:25" ht="74.099999999999994" customHeight="1" thickBot="1">
      <c r="A40" s="884" t="s">
        <v>937</v>
      </c>
      <c r="B40" s="37"/>
      <c r="C40" s="39"/>
      <c r="D40" s="11"/>
      <c r="E40" s="11"/>
      <c r="F40" s="36"/>
      <c r="G40" s="220"/>
      <c r="H40" s="85"/>
      <c r="I40" s="85"/>
      <c r="J40" s="85"/>
      <c r="K40" s="220"/>
      <c r="L40" s="96"/>
      <c r="M40" s="220"/>
      <c r="N40" s="220"/>
      <c r="O40" s="106"/>
      <c r="P40" s="96"/>
      <c r="Q40" s="85"/>
      <c r="R40" s="96"/>
      <c r="S40" s="106"/>
      <c r="T40" s="85"/>
      <c r="U40" s="155"/>
      <c r="V40" s="119" t="s">
        <v>613</v>
      </c>
      <c r="W40" s="942"/>
      <c r="Y40" s="231"/>
    </row>
    <row r="44" spans="1:25" ht="51">
      <c r="A44" s="100" t="s">
        <v>216</v>
      </c>
    </row>
    <row r="46" spans="1:25">
      <c r="A46" s="27" t="s">
        <v>623</v>
      </c>
    </row>
    <row r="47" spans="1:25">
      <c r="A47" s="6" t="s">
        <v>1012</v>
      </c>
    </row>
    <row r="48" spans="1:25">
      <c r="A48" s="84" t="s">
        <v>1013</v>
      </c>
    </row>
  </sheetData>
  <mergeCells count="79">
    <mergeCell ref="W4:W5"/>
    <mergeCell ref="F4:F5"/>
    <mergeCell ref="G4:G5"/>
    <mergeCell ref="O5:P5"/>
    <mergeCell ref="V6:V9"/>
    <mergeCell ref="Q5:R5"/>
    <mergeCell ref="T8:U8"/>
    <mergeCell ref="F6:F9"/>
    <mergeCell ref="G6:G9"/>
    <mergeCell ref="V4:V5"/>
    <mergeCell ref="T7:U7"/>
    <mergeCell ref="T4:U5"/>
    <mergeCell ref="T6:U6"/>
    <mergeCell ref="T9:U9"/>
    <mergeCell ref="H4:S4"/>
    <mergeCell ref="V11:V12"/>
    <mergeCell ref="W11:W12"/>
    <mergeCell ref="Q10:R10"/>
    <mergeCell ref="O10:P10"/>
    <mergeCell ref="O11:P11"/>
    <mergeCell ref="O12:P12"/>
    <mergeCell ref="Q26:R26"/>
    <mergeCell ref="W39:W40"/>
    <mergeCell ref="W6:W10"/>
    <mergeCell ref="W13:W14"/>
    <mergeCell ref="W17:W18"/>
    <mergeCell ref="W36:W38"/>
    <mergeCell ref="W24:W26"/>
    <mergeCell ref="V24:V26"/>
    <mergeCell ref="Q25:R25"/>
    <mergeCell ref="Q24:R24"/>
    <mergeCell ref="U24:U26"/>
    <mergeCell ref="T12:U12"/>
    <mergeCell ref="T14:U14"/>
    <mergeCell ref="V18:V22"/>
    <mergeCell ref="U18:U22"/>
    <mergeCell ref="T11:U11"/>
    <mergeCell ref="F24:F26"/>
    <mergeCell ref="G24:G26"/>
    <mergeCell ref="O14:P14"/>
    <mergeCell ref="O24:P24"/>
    <mergeCell ref="O25:P25"/>
    <mergeCell ref="O26:P26"/>
    <mergeCell ref="G18:G22"/>
    <mergeCell ref="O18:P18"/>
    <mergeCell ref="F18:F22"/>
    <mergeCell ref="O20:P20"/>
    <mergeCell ref="O19:P19"/>
    <mergeCell ref="O22:P22"/>
    <mergeCell ref="O21:P21"/>
    <mergeCell ref="G11:G12"/>
    <mergeCell ref="O39:P39"/>
    <mergeCell ref="B4:C5"/>
    <mergeCell ref="B6:C6"/>
    <mergeCell ref="B7:C7"/>
    <mergeCell ref="B8:C8"/>
    <mergeCell ref="B13:C13"/>
    <mergeCell ref="B27:C27"/>
    <mergeCell ref="B14:C14"/>
    <mergeCell ref="B12:C12"/>
    <mergeCell ref="E24:E26"/>
    <mergeCell ref="B33:C33"/>
    <mergeCell ref="B9:C9"/>
    <mergeCell ref="B11:C11"/>
    <mergeCell ref="B39:C39"/>
    <mergeCell ref="E18:E22"/>
    <mergeCell ref="A24:A26"/>
    <mergeCell ref="D6:D9"/>
    <mergeCell ref="E6:E9"/>
    <mergeCell ref="E4:E5"/>
    <mergeCell ref="A6:A9"/>
    <mergeCell ref="A4:A5"/>
    <mergeCell ref="D4:D5"/>
    <mergeCell ref="A18:A22"/>
    <mergeCell ref="A11:A12"/>
    <mergeCell ref="B24:B26"/>
    <mergeCell ref="D24:D26"/>
    <mergeCell ref="B18:B22"/>
    <mergeCell ref="D18:D22"/>
  </mergeCells>
  <printOptions horizontalCentered="1" verticalCentered="1"/>
  <pageMargins left="0" right="0" top="0" bottom="0" header="0" footer="0"/>
  <pageSetup paperSize="8" scale="55" fitToHeight="2" orientation="landscape" verticalDpi="0" r:id="rId1"/>
</worksheet>
</file>

<file path=xl/worksheets/sheet2.xml><?xml version="1.0" encoding="utf-8"?>
<worksheet xmlns="http://schemas.openxmlformats.org/spreadsheetml/2006/main" xmlns:r="http://schemas.openxmlformats.org/officeDocument/2006/relationships">
  <dimension ref="A1:A21"/>
  <sheetViews>
    <sheetView showGridLines="0" workbookViewId="0">
      <selection activeCell="A28" sqref="A28"/>
    </sheetView>
  </sheetViews>
  <sheetFormatPr defaultRowHeight="15"/>
  <cols>
    <col min="1" max="1" width="142.28515625" customWidth="1"/>
  </cols>
  <sheetData>
    <row r="1" spans="1:1" ht="18.75">
      <c r="A1" s="1357" t="s">
        <v>1325</v>
      </c>
    </row>
    <row r="2" spans="1:1" ht="18.75">
      <c r="A2" s="1357" t="s">
        <v>1326</v>
      </c>
    </row>
    <row r="5" spans="1:1" s="1348" customFormat="1" ht="19.5" customHeight="1">
      <c r="A5" s="1347" t="s">
        <v>133</v>
      </c>
    </row>
    <row r="6" spans="1:1" s="1348" customFormat="1" ht="19.5" customHeight="1">
      <c r="A6" s="1347" t="s">
        <v>11</v>
      </c>
    </row>
    <row r="7" spans="1:1" s="1348" customFormat="1" ht="19.5" customHeight="1">
      <c r="A7" s="1347" t="s">
        <v>43</v>
      </c>
    </row>
    <row r="8" spans="1:1" s="1348" customFormat="1" ht="19.5" customHeight="1">
      <c r="A8" s="1347" t="s">
        <v>44</v>
      </c>
    </row>
    <row r="9" spans="1:1" s="1348" customFormat="1" ht="19.5" customHeight="1">
      <c r="A9" s="1347" t="s">
        <v>45</v>
      </c>
    </row>
    <row r="10" spans="1:1" s="1348" customFormat="1" ht="19.5" customHeight="1">
      <c r="A10" s="1347" t="s">
        <v>255</v>
      </c>
    </row>
    <row r="11" spans="1:1" s="1348" customFormat="1" ht="19.5" customHeight="1">
      <c r="A11" s="1347" t="s">
        <v>271</v>
      </c>
    </row>
    <row r="12" spans="1:1" s="1348" customFormat="1" ht="19.5" customHeight="1">
      <c r="A12" s="1347" t="s">
        <v>314</v>
      </c>
    </row>
    <row r="13" spans="1:1" s="1348" customFormat="1" ht="19.5" customHeight="1">
      <c r="A13" s="1347" t="s">
        <v>315</v>
      </c>
    </row>
    <row r="14" spans="1:1" s="1348" customFormat="1" ht="19.5" customHeight="1">
      <c r="A14" s="1347" t="s">
        <v>364</v>
      </c>
    </row>
    <row r="15" spans="1:1" s="1348" customFormat="1" ht="19.5" customHeight="1">
      <c r="A15" s="1347" t="s">
        <v>392</v>
      </c>
    </row>
    <row r="16" spans="1:1" s="1348" customFormat="1" ht="19.5" customHeight="1">
      <c r="A16" s="1347" t="s">
        <v>431</v>
      </c>
    </row>
    <row r="17" spans="1:1" s="1348" customFormat="1" ht="19.5" customHeight="1">
      <c r="A17" s="1347" t="s">
        <v>363</v>
      </c>
    </row>
    <row r="18" spans="1:1" s="1348" customFormat="1" ht="19.5" customHeight="1">
      <c r="A18" s="1347" t="s">
        <v>462</v>
      </c>
    </row>
    <row r="19" spans="1:1" s="1348" customFormat="1" ht="19.5" customHeight="1">
      <c r="A19" s="1347" t="s">
        <v>486</v>
      </c>
    </row>
    <row r="20" spans="1:1" s="1348" customFormat="1" ht="19.5" customHeight="1">
      <c r="A20" s="1347" t="s">
        <v>527</v>
      </c>
    </row>
    <row r="21" spans="1:1" s="1348" customFormat="1" ht="19.5" customHeight="1">
      <c r="A21" s="1347" t="s">
        <v>160</v>
      </c>
    </row>
  </sheetData>
  <hyperlinks>
    <hyperlink ref="A5" location="'ODS 1'!A2" display="SDG 1 End poverty in all its forms everywhere  "/>
    <hyperlink ref="A6" location="'ODS 2'!A2" display="SDG 2 End hunger, achieve food security and improved nutrition and promote sustainable agriculture"/>
    <hyperlink ref="A7" location="'ODS 3'!A2" display="SDG 3 Ensure healthy lives and promote well-being for all at all ages"/>
    <hyperlink ref="A8" location="'ODS 4'!A2" display="SDG 4 Ensure inclusive and equitable quality education and promote lifelong learning opportunities for all"/>
    <hyperlink ref="A9" location="'ODS 5'!A2" display="SDG 5 Achieve gender equality and empower all women and girls"/>
    <hyperlink ref="A10" location="'ODS 6'!A2" display="SDG 6 Ensure availability and sustainable management of water and sanitation for all "/>
    <hyperlink ref="A11" location="'ODS 7'!A2" display="SDG 7 Ensure access to affordable, reliable, sustainable and modern energy for all"/>
    <hyperlink ref="A12" location="'ODS 8'!A2" display="SDG 8 Promote sustained, inclusive and sustainable economic growth, full and productive employment and decent work for all"/>
    <hyperlink ref="A13" location="'ODS 9'!A2" display="SDG 9 Build resilient infrastructure, promote inclusive and sustainable industrialization and foster innovation"/>
    <hyperlink ref="A14" location="'ODS 10'!A2" display="SDG 10 Reduce inequality within and among countries"/>
    <hyperlink ref="A15" location="'ODS 11'!A2" display="SDG 11 Make cities and human settlements inclusive, safe, resilient and sustainable"/>
    <hyperlink ref="A16" location="'ODS 12'!A2" display="SDG 12 Ensure sustainable consumption and production patterns"/>
    <hyperlink ref="A17" location="'ODS 13'!A2" display="SDG 13 Take urgent action to combat climate change and its impacts"/>
    <hyperlink ref="A18" location="'ODS 14'!A2" display="SDG 14 Conserve and sustainably use the oceans, seas and marine resources for sustainable development"/>
    <hyperlink ref="A19" location="'ODS 15'!A2" display="SDG 15 Protect, restore and promote sustainable use of terrestrial ecosystems, sustainably manage forests, combat desertification, and halt and reverse land degradation and halt biodiversity loss"/>
    <hyperlink ref="A20" location="'ODS 16'!A2" display="SDG 16 Promote peaceful and inclusive societies for sustainable development, provide access to justice for all and build effective, accountable and inclusive institutions at all levels"/>
    <hyperlink ref="A21" location="'ODS 17'!A2" display="SDG 17 Strengthen the means of implementation and revitalize the Global Partnership for Sustainable Development"/>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U67"/>
  <sheetViews>
    <sheetView showGridLines="0" zoomScale="80" zoomScaleNormal="80" workbookViewId="0">
      <pane ySplit="5" topLeftCell="A6" activePane="bottomLeft" state="frozen"/>
      <selection pane="bottomLeft"/>
    </sheetView>
  </sheetViews>
  <sheetFormatPr defaultColWidth="8.5703125" defaultRowHeight="12.75"/>
  <cols>
    <col min="1" max="1" width="44.42578125" style="84" customWidth="1"/>
    <col min="2" max="2" width="33.5703125" style="84" customWidth="1"/>
    <col min="3" max="3" width="15.42578125" style="84" customWidth="1"/>
    <col min="4" max="4" width="9.28515625" style="84" customWidth="1"/>
    <col min="5" max="5" width="12.7109375" style="84" customWidth="1"/>
    <col min="6" max="6" width="13.42578125" style="84" customWidth="1"/>
    <col min="7" max="7" width="9.42578125" style="84" customWidth="1"/>
    <col min="8" max="12" width="8.5703125" style="84"/>
    <col min="13" max="13" width="8.7109375" style="84" customWidth="1"/>
    <col min="14" max="14" width="8.5703125" style="84"/>
    <col min="15" max="15" width="6.28515625" style="84" customWidth="1"/>
    <col min="16" max="16" width="2.85546875" style="84" customWidth="1"/>
    <col min="17" max="17" width="10.140625" style="84" customWidth="1"/>
    <col min="18" max="18" width="15.5703125" style="84" customWidth="1"/>
    <col min="19" max="19" width="24.42578125" style="84" customWidth="1"/>
    <col min="20" max="20" width="43.5703125" style="84" customWidth="1"/>
    <col min="21" max="21" width="43.5703125" style="84" hidden="1" customWidth="1"/>
    <col min="22" max="16384" width="8.5703125" style="84"/>
  </cols>
  <sheetData>
    <row r="1" spans="1:21" s="1337" customFormat="1" ht="20.25" customHeight="1">
      <c r="A1" s="1338" t="s">
        <v>866</v>
      </c>
      <c r="B1" s="1338"/>
      <c r="D1" s="1340"/>
      <c r="E1" s="1340"/>
      <c r="F1" s="1340"/>
    </row>
    <row r="2" spans="1:21" s="254" customFormat="1" ht="19.5" customHeight="1">
      <c r="A2" s="255" t="s">
        <v>133</v>
      </c>
      <c r="B2" s="255"/>
      <c r="D2" s="1351"/>
      <c r="E2" s="1351"/>
      <c r="F2" s="1351"/>
    </row>
    <row r="3" spans="1:21" ht="13.5" thickBot="1"/>
    <row r="4" spans="1:21" ht="26.45" customHeight="1" thickBot="1">
      <c r="A4" s="919" t="s">
        <v>776</v>
      </c>
      <c r="B4" s="946" t="s">
        <v>775</v>
      </c>
      <c r="C4" s="947"/>
      <c r="D4" s="919" t="s">
        <v>8</v>
      </c>
      <c r="E4" s="919" t="s">
        <v>1089</v>
      </c>
      <c r="F4" s="919" t="s">
        <v>4</v>
      </c>
      <c r="G4" s="919" t="s">
        <v>5</v>
      </c>
      <c r="H4" s="953" t="s">
        <v>1132</v>
      </c>
      <c r="I4" s="954"/>
      <c r="J4" s="954"/>
      <c r="K4" s="954"/>
      <c r="L4" s="954"/>
      <c r="M4" s="954"/>
      <c r="N4" s="954"/>
      <c r="O4" s="954"/>
      <c r="P4" s="954"/>
      <c r="Q4" s="955"/>
      <c r="R4" s="951" t="s">
        <v>9</v>
      </c>
      <c r="S4" s="962"/>
      <c r="T4" s="964" t="s">
        <v>1</v>
      </c>
      <c r="U4" s="951" t="s">
        <v>3</v>
      </c>
    </row>
    <row r="5" spans="1:21" ht="27.6" customHeight="1" thickBot="1">
      <c r="A5" s="920"/>
      <c r="B5" s="948"/>
      <c r="C5" s="949"/>
      <c r="D5" s="920"/>
      <c r="E5" s="920"/>
      <c r="F5" s="920"/>
      <c r="G5" s="920"/>
      <c r="H5" s="355">
        <v>2010</v>
      </c>
      <c r="I5" s="355">
        <v>2011</v>
      </c>
      <c r="J5" s="355">
        <v>2012</v>
      </c>
      <c r="K5" s="344">
        <v>2013</v>
      </c>
      <c r="L5" s="356">
        <v>2014</v>
      </c>
      <c r="M5" s="356">
        <v>2015</v>
      </c>
      <c r="N5" s="356">
        <v>2016</v>
      </c>
      <c r="O5" s="948">
        <v>2017</v>
      </c>
      <c r="P5" s="949"/>
      <c r="Q5" s="324">
        <v>2018</v>
      </c>
      <c r="R5" s="952"/>
      <c r="S5" s="963"/>
      <c r="T5" s="965"/>
      <c r="U5" s="952"/>
    </row>
    <row r="6" spans="1:21" ht="68.25" customHeight="1" thickBot="1">
      <c r="A6" s="905" t="s">
        <v>1138</v>
      </c>
      <c r="B6" s="37"/>
      <c r="C6" s="73"/>
      <c r="D6" s="85"/>
      <c r="E6" s="351"/>
      <c r="F6" s="220"/>
      <c r="G6" s="87"/>
      <c r="H6" s="88"/>
      <c r="I6" s="88"/>
      <c r="J6" s="88"/>
      <c r="K6" s="87"/>
      <c r="L6" s="73"/>
      <c r="M6" s="73"/>
      <c r="N6" s="73"/>
      <c r="O6" s="88"/>
      <c r="P6" s="73"/>
      <c r="Q6" s="89"/>
      <c r="R6" s="88"/>
      <c r="S6" s="39"/>
      <c r="T6" s="4" t="s">
        <v>0</v>
      </c>
      <c r="U6" s="82" t="s">
        <v>134</v>
      </c>
    </row>
    <row r="7" spans="1:21" ht="19.5" customHeight="1">
      <c r="A7" s="910" t="s">
        <v>1252</v>
      </c>
      <c r="B7" s="913" t="s">
        <v>719</v>
      </c>
      <c r="C7" s="371" t="s">
        <v>668</v>
      </c>
      <c r="D7" s="916" t="s">
        <v>617</v>
      </c>
      <c r="E7" s="921" t="s">
        <v>1032</v>
      </c>
      <c r="F7" s="921" t="s">
        <v>886</v>
      </c>
      <c r="G7" s="916" t="s">
        <v>7</v>
      </c>
      <c r="H7" s="444">
        <v>18</v>
      </c>
      <c r="I7" s="444">
        <v>17.899999999999999</v>
      </c>
      <c r="J7" s="444">
        <v>18.7</v>
      </c>
      <c r="K7" s="444">
        <v>19.5</v>
      </c>
      <c r="L7" s="444">
        <v>19.5</v>
      </c>
      <c r="M7" s="445">
        <v>19</v>
      </c>
      <c r="N7" s="444">
        <v>18.3</v>
      </c>
      <c r="O7" s="287">
        <v>17.3</v>
      </c>
      <c r="P7" s="446"/>
      <c r="Q7" s="447"/>
      <c r="R7" s="60" t="s">
        <v>668</v>
      </c>
      <c r="S7" s="937" t="s">
        <v>732</v>
      </c>
      <c r="T7" s="927" t="s">
        <v>135</v>
      </c>
      <c r="U7" s="940" t="s">
        <v>136</v>
      </c>
    </row>
    <row r="8" spans="1:21" ht="19.5" customHeight="1">
      <c r="A8" s="911"/>
      <c r="B8" s="914"/>
      <c r="C8" s="380" t="s">
        <v>669</v>
      </c>
      <c r="D8" s="917"/>
      <c r="E8" s="922"/>
      <c r="F8" s="922"/>
      <c r="G8" s="917"/>
      <c r="H8" s="448">
        <v>17.600000000000001</v>
      </c>
      <c r="I8" s="448">
        <v>17.5</v>
      </c>
      <c r="J8" s="448">
        <v>18.8</v>
      </c>
      <c r="K8" s="448">
        <v>18.899999999999999</v>
      </c>
      <c r="L8" s="448">
        <v>18.8</v>
      </c>
      <c r="M8" s="449">
        <v>18.2</v>
      </c>
      <c r="N8" s="448">
        <v>17.8</v>
      </c>
      <c r="O8" s="288">
        <v>16.600000000000001</v>
      </c>
      <c r="P8" s="450"/>
      <c r="Q8" s="166"/>
      <c r="R8" s="61" t="s">
        <v>670</v>
      </c>
      <c r="S8" s="938"/>
      <c r="T8" s="928"/>
      <c r="U8" s="941"/>
    </row>
    <row r="9" spans="1:21" ht="19.5" customHeight="1">
      <c r="A9" s="911"/>
      <c r="B9" s="914"/>
      <c r="C9" s="380" t="s">
        <v>671</v>
      </c>
      <c r="D9" s="917"/>
      <c r="E9" s="922"/>
      <c r="F9" s="922"/>
      <c r="G9" s="917"/>
      <c r="H9" s="448">
        <v>18.399999999999999</v>
      </c>
      <c r="I9" s="448">
        <v>18.2</v>
      </c>
      <c r="J9" s="448" t="s">
        <v>938</v>
      </c>
      <c r="K9" s="448">
        <v>20</v>
      </c>
      <c r="L9" s="448">
        <v>20.100000000000001</v>
      </c>
      <c r="M9" s="449">
        <v>19.600000000000001</v>
      </c>
      <c r="N9" s="448">
        <v>18.7</v>
      </c>
      <c r="O9" s="288">
        <v>17.899999999999999</v>
      </c>
      <c r="P9" s="450"/>
      <c r="Q9" s="166"/>
      <c r="R9" s="61" t="s">
        <v>672</v>
      </c>
      <c r="S9" s="938"/>
      <c r="T9" s="928"/>
      <c r="U9" s="941"/>
    </row>
    <row r="10" spans="1:21" ht="19.5" customHeight="1">
      <c r="A10" s="911"/>
      <c r="B10" s="914"/>
      <c r="C10" s="380" t="s">
        <v>673</v>
      </c>
      <c r="D10" s="917"/>
      <c r="E10" s="922"/>
      <c r="F10" s="922"/>
      <c r="G10" s="917"/>
      <c r="H10" s="448">
        <v>22.4</v>
      </c>
      <c r="I10" s="448">
        <v>21.8</v>
      </c>
      <c r="J10" s="448">
        <v>24.4</v>
      </c>
      <c r="K10" s="448">
        <v>25.6</v>
      </c>
      <c r="L10" s="448">
        <v>24.8</v>
      </c>
      <c r="M10" s="449">
        <v>22.4</v>
      </c>
      <c r="N10" s="448">
        <v>20.7</v>
      </c>
      <c r="O10" s="288">
        <v>19</v>
      </c>
      <c r="P10" s="450"/>
      <c r="Q10" s="166"/>
      <c r="R10" s="61" t="s">
        <v>673</v>
      </c>
      <c r="S10" s="938"/>
      <c r="T10" s="928"/>
      <c r="U10" s="941"/>
    </row>
    <row r="11" spans="1:21" ht="19.5" customHeight="1">
      <c r="A11" s="911"/>
      <c r="B11" s="914"/>
      <c r="C11" s="380" t="s">
        <v>674</v>
      </c>
      <c r="D11" s="917"/>
      <c r="E11" s="922"/>
      <c r="F11" s="922"/>
      <c r="G11" s="917"/>
      <c r="H11" s="448">
        <v>16.2</v>
      </c>
      <c r="I11" s="448">
        <v>16.899999999999999</v>
      </c>
      <c r="J11" s="448">
        <v>18.399999999999999</v>
      </c>
      <c r="K11" s="448">
        <v>19.100000000000001</v>
      </c>
      <c r="L11" s="448">
        <v>18.8</v>
      </c>
      <c r="M11" s="449">
        <v>18.2</v>
      </c>
      <c r="N11" s="448">
        <v>18.100000000000001</v>
      </c>
      <c r="O11" s="288">
        <v>16.7</v>
      </c>
      <c r="P11" s="450"/>
      <c r="Q11" s="166"/>
      <c r="R11" s="61" t="s">
        <v>674</v>
      </c>
      <c r="S11" s="938"/>
      <c r="T11" s="928"/>
      <c r="U11" s="941"/>
    </row>
    <row r="12" spans="1:21" ht="19.5" customHeight="1" thickBot="1">
      <c r="A12" s="912"/>
      <c r="B12" s="915"/>
      <c r="C12" s="373" t="s">
        <v>675</v>
      </c>
      <c r="D12" s="918"/>
      <c r="E12" s="923"/>
      <c r="F12" s="923"/>
      <c r="G12" s="918"/>
      <c r="H12" s="451">
        <v>20</v>
      </c>
      <c r="I12" s="451">
        <v>17.399999999999999</v>
      </c>
      <c r="J12" s="451">
        <v>14.6</v>
      </c>
      <c r="K12" s="451">
        <v>15.1</v>
      </c>
      <c r="L12" s="451">
        <v>17</v>
      </c>
      <c r="M12" s="452">
        <v>18.3</v>
      </c>
      <c r="N12" s="451">
        <v>17</v>
      </c>
      <c r="O12" s="334">
        <v>17.7</v>
      </c>
      <c r="P12" s="453"/>
      <c r="Q12" s="171"/>
      <c r="R12" s="62" t="s">
        <v>675</v>
      </c>
      <c r="S12" s="939"/>
      <c r="T12" s="929"/>
      <c r="U12" s="941"/>
    </row>
    <row r="13" spans="1:21" ht="21.95" customHeight="1">
      <c r="A13" s="910" t="s">
        <v>6</v>
      </c>
      <c r="B13" s="913" t="s">
        <v>968</v>
      </c>
      <c r="C13" s="454" t="s">
        <v>668</v>
      </c>
      <c r="D13" s="916" t="s">
        <v>617</v>
      </c>
      <c r="E13" s="921" t="s">
        <v>1032</v>
      </c>
      <c r="F13" s="921" t="s">
        <v>969</v>
      </c>
      <c r="G13" s="916" t="s">
        <v>7</v>
      </c>
      <c r="H13" s="455"/>
      <c r="I13" s="455"/>
      <c r="J13" s="455"/>
      <c r="K13" s="455"/>
      <c r="L13" s="455"/>
      <c r="M13" s="456"/>
      <c r="N13" s="455"/>
      <c r="O13" s="457"/>
      <c r="P13" s="458"/>
      <c r="Q13" s="459"/>
      <c r="R13" s="60" t="s">
        <v>668</v>
      </c>
      <c r="S13" s="937" t="s">
        <v>1080</v>
      </c>
      <c r="T13" s="927" t="s">
        <v>137</v>
      </c>
      <c r="U13" s="941"/>
    </row>
    <row r="14" spans="1:21" ht="21.95" customHeight="1">
      <c r="A14" s="911"/>
      <c r="B14" s="914"/>
      <c r="C14" s="372" t="s">
        <v>963</v>
      </c>
      <c r="D14" s="917"/>
      <c r="E14" s="922"/>
      <c r="F14" s="922"/>
      <c r="G14" s="917"/>
      <c r="H14" s="460">
        <v>10.3</v>
      </c>
      <c r="I14" s="460">
        <v>9.9</v>
      </c>
      <c r="J14" s="460">
        <v>10.5</v>
      </c>
      <c r="K14" s="460">
        <v>10.7</v>
      </c>
      <c r="L14" s="460">
        <v>10.9</v>
      </c>
      <c r="M14" s="461">
        <v>10.9</v>
      </c>
      <c r="N14" s="460">
        <v>10.8</v>
      </c>
      <c r="O14" s="462">
        <v>9.6999999999999993</v>
      </c>
      <c r="P14" s="463"/>
      <c r="Q14" s="464"/>
      <c r="R14" s="209" t="s">
        <v>966</v>
      </c>
      <c r="S14" s="938"/>
      <c r="T14" s="928"/>
      <c r="U14" s="941"/>
    </row>
    <row r="15" spans="1:21" ht="21.95" customHeight="1">
      <c r="A15" s="911"/>
      <c r="B15" s="914"/>
      <c r="C15" s="380" t="s">
        <v>964</v>
      </c>
      <c r="D15" s="917"/>
      <c r="E15" s="922"/>
      <c r="F15" s="922"/>
      <c r="G15" s="917"/>
      <c r="H15" s="448">
        <v>24.3</v>
      </c>
      <c r="I15" s="448">
        <v>24.1</v>
      </c>
      <c r="J15" s="448">
        <v>23.8</v>
      </c>
      <c r="K15" s="448">
        <v>24.7</v>
      </c>
      <c r="L15" s="448">
        <v>25.2</v>
      </c>
      <c r="M15" s="449">
        <v>25.4</v>
      </c>
      <c r="N15" s="448">
        <v>25.1</v>
      </c>
      <c r="O15" s="288">
        <v>24.8</v>
      </c>
      <c r="P15" s="450"/>
      <c r="Q15" s="464"/>
      <c r="R15" s="209" t="s">
        <v>967</v>
      </c>
      <c r="S15" s="938"/>
      <c r="T15" s="928"/>
      <c r="U15" s="941"/>
    </row>
    <row r="16" spans="1:21" ht="21.95" customHeight="1">
      <c r="A16" s="911"/>
      <c r="B16" s="914"/>
      <c r="C16" s="380" t="s">
        <v>669</v>
      </c>
      <c r="D16" s="917"/>
      <c r="E16" s="922"/>
      <c r="F16" s="922"/>
      <c r="G16" s="917"/>
      <c r="H16" s="465"/>
      <c r="I16" s="465"/>
      <c r="J16" s="465"/>
      <c r="K16" s="465"/>
      <c r="L16" s="465"/>
      <c r="M16" s="466"/>
      <c r="N16" s="465"/>
      <c r="O16" s="467"/>
      <c r="P16" s="468"/>
      <c r="Q16" s="469"/>
      <c r="R16" s="61" t="s">
        <v>670</v>
      </c>
      <c r="S16" s="938"/>
      <c r="T16" s="928"/>
      <c r="U16" s="941"/>
    </row>
    <row r="17" spans="1:21" ht="21.95" customHeight="1">
      <c r="A17" s="911"/>
      <c r="B17" s="914"/>
      <c r="C17" s="372" t="s">
        <v>963</v>
      </c>
      <c r="D17" s="917"/>
      <c r="E17" s="922"/>
      <c r="F17" s="922"/>
      <c r="G17" s="917"/>
      <c r="H17" s="460">
        <v>10.6</v>
      </c>
      <c r="I17" s="460">
        <v>11.1</v>
      </c>
      <c r="J17" s="460" t="s">
        <v>965</v>
      </c>
      <c r="K17" s="460">
        <v>11.5</v>
      </c>
      <c r="L17" s="460">
        <v>11.6</v>
      </c>
      <c r="M17" s="461">
        <v>11.3</v>
      </c>
      <c r="N17" s="460">
        <v>11.2</v>
      </c>
      <c r="O17" s="462">
        <v>10.4</v>
      </c>
      <c r="P17" s="463"/>
      <c r="Q17" s="464"/>
      <c r="R17" s="209" t="s">
        <v>966</v>
      </c>
      <c r="S17" s="938"/>
      <c r="T17" s="928"/>
      <c r="U17" s="941"/>
    </row>
    <row r="18" spans="1:21" ht="21.95" customHeight="1">
      <c r="A18" s="911"/>
      <c r="B18" s="914"/>
      <c r="C18" s="380" t="s">
        <v>964</v>
      </c>
      <c r="D18" s="917"/>
      <c r="E18" s="922"/>
      <c r="F18" s="922"/>
      <c r="G18" s="917"/>
      <c r="H18" s="460">
        <v>23.3</v>
      </c>
      <c r="I18" s="460">
        <v>22.6</v>
      </c>
      <c r="J18" s="460">
        <v>23.7</v>
      </c>
      <c r="K18" s="460">
        <v>23.6</v>
      </c>
      <c r="L18" s="460">
        <v>24.3</v>
      </c>
      <c r="M18" s="449">
        <v>24.5</v>
      </c>
      <c r="N18" s="460">
        <v>24.6</v>
      </c>
      <c r="O18" s="288">
        <v>23.5</v>
      </c>
      <c r="P18" s="463"/>
      <c r="Q18" s="464"/>
      <c r="R18" s="209" t="s">
        <v>967</v>
      </c>
      <c r="S18" s="938"/>
      <c r="T18" s="928"/>
      <c r="U18" s="941"/>
    </row>
    <row r="19" spans="1:21" ht="21.95" customHeight="1">
      <c r="A19" s="911"/>
      <c r="B19" s="914"/>
      <c r="C19" s="380" t="s">
        <v>671</v>
      </c>
      <c r="D19" s="917"/>
      <c r="E19" s="922"/>
      <c r="F19" s="922"/>
      <c r="G19" s="917"/>
      <c r="H19" s="465"/>
      <c r="I19" s="465"/>
      <c r="J19" s="465"/>
      <c r="K19" s="465"/>
      <c r="L19" s="465"/>
      <c r="M19" s="466"/>
      <c r="N19" s="465"/>
      <c r="O19" s="467"/>
      <c r="P19" s="468"/>
      <c r="Q19" s="469"/>
      <c r="R19" s="61" t="s">
        <v>672</v>
      </c>
      <c r="S19" s="938"/>
      <c r="T19" s="928"/>
      <c r="U19" s="941"/>
    </row>
    <row r="20" spans="1:21" ht="21.95" customHeight="1">
      <c r="A20" s="911"/>
      <c r="B20" s="914"/>
      <c r="C20" s="372" t="s">
        <v>963</v>
      </c>
      <c r="D20" s="917"/>
      <c r="E20" s="922"/>
      <c r="F20" s="922"/>
      <c r="G20" s="917"/>
      <c r="H20" s="460">
        <v>9.9</v>
      </c>
      <c r="I20" s="460">
        <v>8.5</v>
      </c>
      <c r="J20" s="460">
        <v>9.1999999999999993</v>
      </c>
      <c r="K20" s="460">
        <v>9.9</v>
      </c>
      <c r="L20" s="460">
        <v>10.199999999999999</v>
      </c>
      <c r="M20" s="461">
        <v>10.5</v>
      </c>
      <c r="N20" s="460">
        <v>10.4</v>
      </c>
      <c r="O20" s="462">
        <v>9</v>
      </c>
      <c r="P20" s="463"/>
      <c r="Q20" s="464"/>
      <c r="R20" s="209" t="s">
        <v>966</v>
      </c>
      <c r="S20" s="938"/>
      <c r="T20" s="928"/>
      <c r="U20" s="941"/>
    </row>
    <row r="21" spans="1:21" ht="21.95" customHeight="1" thickBot="1">
      <c r="A21" s="912"/>
      <c r="B21" s="915"/>
      <c r="C21" s="373" t="s">
        <v>964</v>
      </c>
      <c r="D21" s="918"/>
      <c r="E21" s="923"/>
      <c r="F21" s="923"/>
      <c r="G21" s="918"/>
      <c r="H21" s="451">
        <v>25</v>
      </c>
      <c r="I21" s="451">
        <v>25.1</v>
      </c>
      <c r="J21" s="451">
        <v>23.8</v>
      </c>
      <c r="K21" s="451">
        <v>25.5</v>
      </c>
      <c r="L21" s="451">
        <v>26</v>
      </c>
      <c r="M21" s="452">
        <v>26.1</v>
      </c>
      <c r="N21" s="451">
        <v>25.5</v>
      </c>
      <c r="O21" s="334">
        <v>25.8</v>
      </c>
      <c r="P21" s="453"/>
      <c r="Q21" s="171"/>
      <c r="R21" s="62" t="s">
        <v>967</v>
      </c>
      <c r="S21" s="939"/>
      <c r="T21" s="929"/>
      <c r="U21" s="942"/>
    </row>
    <row r="22" spans="1:21" ht="24.95" customHeight="1">
      <c r="A22" s="910" t="s">
        <v>138</v>
      </c>
      <c r="B22" s="913" t="s">
        <v>1004</v>
      </c>
      <c r="C22" s="368" t="s">
        <v>668</v>
      </c>
      <c r="D22" s="916" t="s">
        <v>662</v>
      </c>
      <c r="E22" s="921" t="s">
        <v>1032</v>
      </c>
      <c r="F22" s="921" t="s">
        <v>969</v>
      </c>
      <c r="G22" s="916" t="s">
        <v>7</v>
      </c>
      <c r="H22" s="470">
        <v>100</v>
      </c>
      <c r="I22" s="470">
        <v>100</v>
      </c>
      <c r="J22" s="470">
        <v>100</v>
      </c>
      <c r="K22" s="470">
        <v>100</v>
      </c>
      <c r="L22" s="470">
        <v>100</v>
      </c>
      <c r="M22" s="471">
        <v>100</v>
      </c>
      <c r="N22" s="470">
        <v>100</v>
      </c>
      <c r="O22" s="472"/>
      <c r="P22" s="473"/>
      <c r="Q22" s="472"/>
      <c r="R22" s="217" t="s">
        <v>668</v>
      </c>
      <c r="S22" s="937" t="s">
        <v>1005</v>
      </c>
      <c r="T22" s="927" t="s">
        <v>1003</v>
      </c>
      <c r="U22" s="940" t="s">
        <v>1002</v>
      </c>
    </row>
    <row r="23" spans="1:21" ht="24.95" customHeight="1">
      <c r="A23" s="911"/>
      <c r="B23" s="914"/>
      <c r="C23" s="380" t="s">
        <v>986</v>
      </c>
      <c r="D23" s="917"/>
      <c r="E23" s="922"/>
      <c r="F23" s="922"/>
      <c r="G23" s="917"/>
      <c r="H23" s="474">
        <v>27.56</v>
      </c>
      <c r="I23" s="474">
        <v>25.05</v>
      </c>
      <c r="J23" s="474">
        <v>24.99</v>
      </c>
      <c r="K23" s="474">
        <v>23.77</v>
      </c>
      <c r="L23" s="474">
        <v>23.86</v>
      </c>
      <c r="M23" s="475">
        <v>24.28</v>
      </c>
      <c r="N23" s="474">
        <v>25.185803245944495</v>
      </c>
      <c r="O23" s="476"/>
      <c r="P23" s="477"/>
      <c r="Q23" s="476"/>
      <c r="R23" s="215" t="s">
        <v>994</v>
      </c>
      <c r="S23" s="938"/>
      <c r="T23" s="928"/>
      <c r="U23" s="941"/>
    </row>
    <row r="24" spans="1:21" ht="24.95" customHeight="1">
      <c r="A24" s="911"/>
      <c r="B24" s="914"/>
      <c r="C24" s="380" t="s">
        <v>987</v>
      </c>
      <c r="D24" s="917"/>
      <c r="E24" s="922"/>
      <c r="F24" s="922"/>
      <c r="G24" s="917"/>
      <c r="H24" s="474">
        <v>8.17</v>
      </c>
      <c r="I24" s="474">
        <v>8.25</v>
      </c>
      <c r="J24" s="474">
        <v>7.4</v>
      </c>
      <c r="K24" s="474">
        <v>7.68</v>
      </c>
      <c r="L24" s="474">
        <v>7.38</v>
      </c>
      <c r="M24" s="475">
        <v>7.34</v>
      </c>
      <c r="N24" s="474">
        <v>7.2310255355513693</v>
      </c>
      <c r="O24" s="476"/>
      <c r="P24" s="477"/>
      <c r="Q24" s="476"/>
      <c r="R24" s="215" t="s">
        <v>995</v>
      </c>
      <c r="S24" s="938"/>
      <c r="T24" s="928"/>
      <c r="U24" s="941"/>
    </row>
    <row r="25" spans="1:21" ht="24.95" customHeight="1">
      <c r="A25" s="911"/>
      <c r="B25" s="914"/>
      <c r="C25" s="380" t="s">
        <v>988</v>
      </c>
      <c r="D25" s="917"/>
      <c r="E25" s="922"/>
      <c r="F25" s="922"/>
      <c r="G25" s="917"/>
      <c r="H25" s="478">
        <v>44.43</v>
      </c>
      <c r="I25" s="478">
        <v>47.78</v>
      </c>
      <c r="J25" s="478">
        <v>47.24</v>
      </c>
      <c r="K25" s="478">
        <v>48.84</v>
      </c>
      <c r="L25" s="478">
        <v>50.04</v>
      </c>
      <c r="M25" s="475">
        <v>50.69</v>
      </c>
      <c r="N25" s="478">
        <v>50.239713331566868</v>
      </c>
      <c r="O25" s="476"/>
      <c r="P25" s="479"/>
      <c r="Q25" s="476"/>
      <c r="R25" s="215" t="s">
        <v>996</v>
      </c>
      <c r="S25" s="938"/>
      <c r="T25" s="928"/>
      <c r="U25" s="941"/>
    </row>
    <row r="26" spans="1:21" ht="24.95" customHeight="1">
      <c r="A26" s="911"/>
      <c r="B26" s="914"/>
      <c r="C26" s="380" t="s">
        <v>989</v>
      </c>
      <c r="D26" s="917"/>
      <c r="E26" s="922"/>
      <c r="F26" s="922"/>
      <c r="G26" s="917"/>
      <c r="H26" s="478">
        <v>7.29</v>
      </c>
      <c r="I26" s="478">
        <v>7.39</v>
      </c>
      <c r="J26" s="478">
        <v>7.53</v>
      </c>
      <c r="K26" s="478">
        <v>7.34</v>
      </c>
      <c r="L26" s="478">
        <v>7.49</v>
      </c>
      <c r="M26" s="475">
        <v>7.58</v>
      </c>
      <c r="N26" s="478">
        <v>7.635877152794003</v>
      </c>
      <c r="O26" s="476"/>
      <c r="P26" s="479"/>
      <c r="Q26" s="476"/>
      <c r="R26" s="215" t="s">
        <v>997</v>
      </c>
      <c r="S26" s="938"/>
      <c r="T26" s="928"/>
      <c r="U26" s="941"/>
    </row>
    <row r="27" spans="1:21" ht="24.95" customHeight="1">
      <c r="A27" s="911"/>
      <c r="B27" s="914"/>
      <c r="C27" s="380" t="s">
        <v>990</v>
      </c>
      <c r="D27" s="917"/>
      <c r="E27" s="922"/>
      <c r="F27" s="922"/>
      <c r="G27" s="917"/>
      <c r="H27" s="478">
        <v>5.47</v>
      </c>
      <c r="I27" s="478">
        <v>4.8600000000000003</v>
      </c>
      <c r="J27" s="478">
        <v>4.8899999999999997</v>
      </c>
      <c r="K27" s="478">
        <v>4.59</v>
      </c>
      <c r="L27" s="478">
        <v>4.59</v>
      </c>
      <c r="M27" s="475">
        <v>4.6900000000000004</v>
      </c>
      <c r="N27" s="478">
        <v>4.9012198832775447</v>
      </c>
      <c r="O27" s="476"/>
      <c r="P27" s="479"/>
      <c r="Q27" s="476"/>
      <c r="R27" s="215" t="s">
        <v>998</v>
      </c>
      <c r="S27" s="938"/>
      <c r="T27" s="928"/>
      <c r="U27" s="941"/>
    </row>
    <row r="28" spans="1:21" ht="24.95" customHeight="1">
      <c r="A28" s="911"/>
      <c r="B28" s="914"/>
      <c r="C28" s="380" t="s">
        <v>991</v>
      </c>
      <c r="D28" s="917"/>
      <c r="E28" s="922"/>
      <c r="F28" s="922"/>
      <c r="G28" s="917"/>
      <c r="H28" s="478">
        <v>5.68</v>
      </c>
      <c r="I28" s="478">
        <v>5.5</v>
      </c>
      <c r="J28" s="478">
        <v>6.81</v>
      </c>
      <c r="K28" s="478">
        <v>6.86</v>
      </c>
      <c r="L28" s="478">
        <v>5.76</v>
      </c>
      <c r="M28" s="475">
        <v>4.57</v>
      </c>
      <c r="N28" s="478">
        <v>3.844340565275949</v>
      </c>
      <c r="O28" s="476"/>
      <c r="P28" s="479"/>
      <c r="Q28" s="476"/>
      <c r="R28" s="215" t="s">
        <v>999</v>
      </c>
      <c r="S28" s="938"/>
      <c r="T28" s="928"/>
      <c r="U28" s="941"/>
    </row>
    <row r="29" spans="1:21" ht="24.95" customHeight="1">
      <c r="A29" s="911"/>
      <c r="B29" s="914"/>
      <c r="C29" s="380" t="s">
        <v>992</v>
      </c>
      <c r="D29" s="917"/>
      <c r="E29" s="922"/>
      <c r="F29" s="922"/>
      <c r="G29" s="917"/>
      <c r="H29" s="474">
        <v>0.01</v>
      </c>
      <c r="I29" s="474">
        <v>0.01</v>
      </c>
      <c r="J29" s="474">
        <v>0.01</v>
      </c>
      <c r="K29" s="474">
        <v>0.01</v>
      </c>
      <c r="L29" s="474">
        <v>0.01</v>
      </c>
      <c r="M29" s="475">
        <v>0.01</v>
      </c>
      <c r="N29" s="474">
        <v>0.01</v>
      </c>
      <c r="O29" s="476"/>
      <c r="P29" s="477"/>
      <c r="Q29" s="476"/>
      <c r="R29" s="215" t="s">
        <v>1000</v>
      </c>
      <c r="S29" s="938"/>
      <c r="T29" s="928"/>
      <c r="U29" s="941"/>
    </row>
    <row r="30" spans="1:21" ht="24.95" customHeight="1" thickBot="1">
      <c r="A30" s="911"/>
      <c r="B30" s="915"/>
      <c r="C30" s="373" t="s">
        <v>993</v>
      </c>
      <c r="D30" s="918"/>
      <c r="E30" s="923"/>
      <c r="F30" s="923"/>
      <c r="G30" s="918"/>
      <c r="H30" s="480">
        <v>1.38</v>
      </c>
      <c r="I30" s="480">
        <v>1.1599999999999999</v>
      </c>
      <c r="J30" s="480">
        <v>1.1399999999999999</v>
      </c>
      <c r="K30" s="480">
        <v>0.91</v>
      </c>
      <c r="L30" s="480">
        <v>0.87</v>
      </c>
      <c r="M30" s="481">
        <v>0.84</v>
      </c>
      <c r="N30" s="480">
        <v>0.95</v>
      </c>
      <c r="O30" s="482"/>
      <c r="P30" s="483"/>
      <c r="Q30" s="482"/>
      <c r="R30" s="216" t="s">
        <v>1001</v>
      </c>
      <c r="S30" s="939"/>
      <c r="T30" s="928"/>
      <c r="U30" s="941"/>
    </row>
    <row r="31" spans="1:21" ht="24.95" customHeight="1">
      <c r="A31" s="911"/>
      <c r="B31" s="924" t="s">
        <v>1090</v>
      </c>
      <c r="C31" s="368" t="s">
        <v>668</v>
      </c>
      <c r="D31" s="916" t="s">
        <v>662</v>
      </c>
      <c r="E31" s="921" t="s">
        <v>1032</v>
      </c>
      <c r="F31" s="921" t="s">
        <v>969</v>
      </c>
      <c r="G31" s="916" t="s">
        <v>7</v>
      </c>
      <c r="H31" s="484">
        <v>24.36</v>
      </c>
      <c r="I31" s="485">
        <v>24.24</v>
      </c>
      <c r="J31" s="485">
        <v>24.95</v>
      </c>
      <c r="K31" s="485">
        <v>26.06</v>
      </c>
      <c r="L31" s="485">
        <v>25.48</v>
      </c>
      <c r="M31" s="486">
        <v>24.71</v>
      </c>
      <c r="N31" s="485">
        <v>23.98</v>
      </c>
      <c r="O31" s="487"/>
      <c r="P31" s="488"/>
      <c r="Q31" s="472"/>
      <c r="R31" s="214" t="s">
        <v>668</v>
      </c>
      <c r="S31" s="937" t="s">
        <v>1091</v>
      </c>
      <c r="T31" s="928"/>
      <c r="U31" s="941"/>
    </row>
    <row r="32" spans="1:21" ht="24.95" customHeight="1">
      <c r="A32" s="911"/>
      <c r="B32" s="925"/>
      <c r="C32" s="380" t="s">
        <v>986</v>
      </c>
      <c r="D32" s="917"/>
      <c r="E32" s="922"/>
      <c r="F32" s="922"/>
      <c r="G32" s="917"/>
      <c r="H32" s="489">
        <v>6.71</v>
      </c>
      <c r="I32" s="474">
        <v>6.07</v>
      </c>
      <c r="J32" s="474">
        <v>6.23</v>
      </c>
      <c r="K32" s="474">
        <v>6.19</v>
      </c>
      <c r="L32" s="474">
        <v>6.08</v>
      </c>
      <c r="M32" s="490">
        <v>6</v>
      </c>
      <c r="N32" s="474">
        <v>6.04</v>
      </c>
      <c r="O32" s="476"/>
      <c r="P32" s="477"/>
      <c r="Q32" s="476"/>
      <c r="R32" s="215" t="s">
        <v>994</v>
      </c>
      <c r="S32" s="938"/>
      <c r="T32" s="928"/>
      <c r="U32" s="941"/>
    </row>
    <row r="33" spans="1:21" ht="24.95" customHeight="1">
      <c r="A33" s="911"/>
      <c r="B33" s="925"/>
      <c r="C33" s="380" t="s">
        <v>987</v>
      </c>
      <c r="D33" s="917"/>
      <c r="E33" s="922"/>
      <c r="F33" s="922"/>
      <c r="G33" s="917"/>
      <c r="H33" s="489">
        <v>1.99</v>
      </c>
      <c r="I33" s="474">
        <v>2</v>
      </c>
      <c r="J33" s="474">
        <v>1.85</v>
      </c>
      <c r="K33" s="474">
        <v>2</v>
      </c>
      <c r="L33" s="474">
        <v>1.88</v>
      </c>
      <c r="M33" s="490">
        <v>1.81</v>
      </c>
      <c r="N33" s="474">
        <v>1.73</v>
      </c>
      <c r="O33" s="476"/>
      <c r="P33" s="477"/>
      <c r="Q33" s="476"/>
      <c r="R33" s="215" t="s">
        <v>995</v>
      </c>
      <c r="S33" s="938"/>
      <c r="T33" s="928"/>
      <c r="U33" s="941"/>
    </row>
    <row r="34" spans="1:21" ht="24.95" customHeight="1">
      <c r="A34" s="911"/>
      <c r="B34" s="925"/>
      <c r="C34" s="380" t="s">
        <v>988</v>
      </c>
      <c r="D34" s="917"/>
      <c r="E34" s="922"/>
      <c r="F34" s="922"/>
      <c r="G34" s="917"/>
      <c r="H34" s="489">
        <v>10.82</v>
      </c>
      <c r="I34" s="478">
        <v>11.58</v>
      </c>
      <c r="J34" s="478">
        <v>11.78</v>
      </c>
      <c r="K34" s="478">
        <v>12.73</v>
      </c>
      <c r="L34" s="478">
        <v>12.75</v>
      </c>
      <c r="M34" s="490">
        <v>12.53</v>
      </c>
      <c r="N34" s="478">
        <v>12.05</v>
      </c>
      <c r="O34" s="476"/>
      <c r="P34" s="479"/>
      <c r="Q34" s="476"/>
      <c r="R34" s="215" t="s">
        <v>996</v>
      </c>
      <c r="S34" s="938"/>
      <c r="T34" s="928"/>
      <c r="U34" s="941"/>
    </row>
    <row r="35" spans="1:21" ht="24.95" customHeight="1">
      <c r="A35" s="911"/>
      <c r="B35" s="925"/>
      <c r="C35" s="380" t="s">
        <v>989</v>
      </c>
      <c r="D35" s="917"/>
      <c r="E35" s="922"/>
      <c r="F35" s="922"/>
      <c r="G35" s="917"/>
      <c r="H35" s="489">
        <v>1.78</v>
      </c>
      <c r="I35" s="478">
        <v>1.79</v>
      </c>
      <c r="J35" s="478">
        <v>1.88</v>
      </c>
      <c r="K35" s="478">
        <v>1.91</v>
      </c>
      <c r="L35" s="478">
        <v>1.91</v>
      </c>
      <c r="M35" s="490">
        <v>1.87</v>
      </c>
      <c r="N35" s="478">
        <v>1.83</v>
      </c>
      <c r="O35" s="476"/>
      <c r="P35" s="479"/>
      <c r="Q35" s="476"/>
      <c r="R35" s="215" t="s">
        <v>997</v>
      </c>
      <c r="S35" s="938"/>
      <c r="T35" s="928"/>
      <c r="U35" s="941"/>
    </row>
    <row r="36" spans="1:21" ht="24.95" customHeight="1">
      <c r="A36" s="911"/>
      <c r="B36" s="925"/>
      <c r="C36" s="380" t="s">
        <v>990</v>
      </c>
      <c r="D36" s="917"/>
      <c r="E36" s="922"/>
      <c r="F36" s="922"/>
      <c r="G36" s="917"/>
      <c r="H36" s="489">
        <v>1.33</v>
      </c>
      <c r="I36" s="478">
        <v>1.18</v>
      </c>
      <c r="J36" s="478">
        <v>1.22</v>
      </c>
      <c r="K36" s="478">
        <v>1.2</v>
      </c>
      <c r="L36" s="478">
        <v>1.17</v>
      </c>
      <c r="M36" s="490">
        <v>1.1599999999999999</v>
      </c>
      <c r="N36" s="478">
        <v>1.18</v>
      </c>
      <c r="O36" s="476"/>
      <c r="P36" s="479"/>
      <c r="Q36" s="476"/>
      <c r="R36" s="215" t="s">
        <v>998</v>
      </c>
      <c r="S36" s="938"/>
      <c r="T36" s="928"/>
      <c r="U36" s="941"/>
    </row>
    <row r="37" spans="1:21" ht="24.95" customHeight="1">
      <c r="A37" s="911"/>
      <c r="B37" s="925"/>
      <c r="C37" s="380" t="s">
        <v>991</v>
      </c>
      <c r="D37" s="917"/>
      <c r="E37" s="922"/>
      <c r="F37" s="922"/>
      <c r="G37" s="917"/>
      <c r="H37" s="489">
        <v>1.38</v>
      </c>
      <c r="I37" s="478">
        <v>1.33</v>
      </c>
      <c r="J37" s="478">
        <v>1.7</v>
      </c>
      <c r="K37" s="478">
        <v>1.79</v>
      </c>
      <c r="L37" s="478">
        <v>1.47</v>
      </c>
      <c r="M37" s="490">
        <v>1.1299999999999999</v>
      </c>
      <c r="N37" s="478">
        <v>0.92</v>
      </c>
      <c r="O37" s="476"/>
      <c r="P37" s="479"/>
      <c r="Q37" s="476"/>
      <c r="R37" s="215" t="s">
        <v>999</v>
      </c>
      <c r="S37" s="938"/>
      <c r="T37" s="928"/>
      <c r="U37" s="941"/>
    </row>
    <row r="38" spans="1:21" ht="24.95" customHeight="1">
      <c r="A38" s="911"/>
      <c r="B38" s="925"/>
      <c r="C38" s="380" t="s">
        <v>992</v>
      </c>
      <c r="D38" s="917"/>
      <c r="E38" s="922"/>
      <c r="F38" s="922"/>
      <c r="G38" s="917"/>
      <c r="H38" s="489" t="s">
        <v>1006</v>
      </c>
      <c r="I38" s="474" t="s">
        <v>1006</v>
      </c>
      <c r="J38" s="474" t="s">
        <v>1006</v>
      </c>
      <c r="K38" s="474" t="s">
        <v>1006</v>
      </c>
      <c r="L38" s="474" t="s">
        <v>1006</v>
      </c>
      <c r="M38" s="491" t="s">
        <v>1006</v>
      </c>
      <c r="N38" s="491" t="s">
        <v>1006</v>
      </c>
      <c r="O38" s="476"/>
      <c r="P38" s="477"/>
      <c r="Q38" s="476"/>
      <c r="R38" s="215" t="s">
        <v>1000</v>
      </c>
      <c r="S38" s="938"/>
      <c r="T38" s="928"/>
      <c r="U38" s="941"/>
    </row>
    <row r="39" spans="1:21" ht="24.95" customHeight="1" thickBot="1">
      <c r="A39" s="911"/>
      <c r="B39" s="926"/>
      <c r="C39" s="368" t="s">
        <v>993</v>
      </c>
      <c r="D39" s="918"/>
      <c r="E39" s="923"/>
      <c r="F39" s="923"/>
      <c r="G39" s="918"/>
      <c r="H39" s="492">
        <v>0.34</v>
      </c>
      <c r="I39" s="480">
        <v>0.28000000000000003</v>
      </c>
      <c r="J39" s="480">
        <v>0.28000000000000003</v>
      </c>
      <c r="K39" s="480">
        <v>0.24</v>
      </c>
      <c r="L39" s="480">
        <v>0.22</v>
      </c>
      <c r="M39" s="493">
        <v>0.21</v>
      </c>
      <c r="N39" s="480">
        <v>0.23</v>
      </c>
      <c r="O39" s="482"/>
      <c r="P39" s="483"/>
      <c r="Q39" s="482"/>
      <c r="R39" s="216" t="s">
        <v>1001</v>
      </c>
      <c r="S39" s="939"/>
      <c r="T39" s="928"/>
      <c r="U39" s="942"/>
    </row>
    <row r="40" spans="1:21" ht="24.95" customHeight="1">
      <c r="A40" s="911"/>
      <c r="B40" s="957" t="s">
        <v>1263</v>
      </c>
      <c r="C40" s="817" t="s">
        <v>668</v>
      </c>
      <c r="D40" s="916" t="s">
        <v>662</v>
      </c>
      <c r="E40" s="921" t="s">
        <v>1032</v>
      </c>
      <c r="F40" s="921" t="s">
        <v>1155</v>
      </c>
      <c r="G40" s="916" t="s">
        <v>7</v>
      </c>
      <c r="H40" s="494"/>
      <c r="I40" s="495">
        <v>35.602926405442915</v>
      </c>
      <c r="J40" s="495">
        <v>36.747271700739311</v>
      </c>
      <c r="K40" s="495">
        <v>38.20020530642072</v>
      </c>
      <c r="L40" s="495">
        <v>35.695933068564528</v>
      </c>
      <c r="M40" s="495">
        <v>32.544897740134843</v>
      </c>
      <c r="N40" s="495">
        <v>28.851120268218679</v>
      </c>
      <c r="O40" s="935">
        <v>27.899542660252031</v>
      </c>
      <c r="P40" s="936"/>
      <c r="Q40" s="495">
        <v>28.932693939683553</v>
      </c>
      <c r="R40" s="325" t="s">
        <v>668</v>
      </c>
      <c r="S40" s="930" t="s">
        <v>1264</v>
      </c>
      <c r="T40" s="928"/>
      <c r="U40" s="352"/>
    </row>
    <row r="41" spans="1:21" ht="24.95" customHeight="1">
      <c r="A41" s="911"/>
      <c r="B41" s="958"/>
      <c r="C41" s="816" t="s">
        <v>669</v>
      </c>
      <c r="D41" s="917"/>
      <c r="E41" s="922"/>
      <c r="F41" s="922"/>
      <c r="G41" s="917"/>
      <c r="H41" s="489"/>
      <c r="I41" s="448">
        <v>37.461721287467689</v>
      </c>
      <c r="J41" s="448">
        <v>38.247045619056436</v>
      </c>
      <c r="K41" s="448">
        <v>40.609536407261722</v>
      </c>
      <c r="L41" s="448">
        <v>38.878802558669577</v>
      </c>
      <c r="M41" s="448">
        <v>33.60216244191033</v>
      </c>
      <c r="N41" s="448">
        <v>29.162055845716427</v>
      </c>
      <c r="O41" s="933">
        <v>28.203889795339453</v>
      </c>
      <c r="P41" s="934"/>
      <c r="Q41" s="448">
        <v>28.549199405300239</v>
      </c>
      <c r="R41" s="193" t="s">
        <v>670</v>
      </c>
      <c r="S41" s="931"/>
      <c r="T41" s="928"/>
      <c r="U41" s="352"/>
    </row>
    <row r="42" spans="1:21" ht="24.95" customHeight="1">
      <c r="A42" s="911"/>
      <c r="B42" s="958"/>
      <c r="C42" s="816" t="s">
        <v>671</v>
      </c>
      <c r="D42" s="917"/>
      <c r="E42" s="922"/>
      <c r="F42" s="922"/>
      <c r="G42" s="917"/>
      <c r="H42" s="489"/>
      <c r="I42" s="448">
        <v>33.642406061574675</v>
      </c>
      <c r="J42" s="448">
        <v>35.10113359651416</v>
      </c>
      <c r="K42" s="448">
        <v>35.670709313924931</v>
      </c>
      <c r="L42" s="448">
        <v>32.532215058085882</v>
      </c>
      <c r="M42" s="448">
        <v>31.468718425556407</v>
      </c>
      <c r="N42" s="448">
        <v>28.532049865643284</v>
      </c>
      <c r="O42" s="933">
        <v>27.617356948469268</v>
      </c>
      <c r="P42" s="934"/>
      <c r="Q42" s="448">
        <v>29.2714464158434</v>
      </c>
      <c r="R42" s="193" t="s">
        <v>672</v>
      </c>
      <c r="S42" s="931"/>
      <c r="T42" s="928"/>
      <c r="U42" s="352"/>
    </row>
    <row r="43" spans="1:21" ht="24.95" customHeight="1">
      <c r="A43" s="911"/>
      <c r="B43" s="958"/>
      <c r="C43" s="816" t="s">
        <v>1156</v>
      </c>
      <c r="D43" s="917"/>
      <c r="E43" s="922"/>
      <c r="F43" s="922"/>
      <c r="G43" s="917"/>
      <c r="H43" s="489"/>
      <c r="I43" s="460">
        <v>25.29950431157652</v>
      </c>
      <c r="J43" s="460">
        <v>28.117329300198179</v>
      </c>
      <c r="K43" s="460">
        <v>26.608000258517698</v>
      </c>
      <c r="L43" s="460">
        <v>23.253718328165533</v>
      </c>
      <c r="M43" s="460">
        <v>22.311485440262036</v>
      </c>
      <c r="N43" s="460">
        <v>20.705443532936904</v>
      </c>
      <c r="O43" s="933">
        <v>18.856108178040415</v>
      </c>
      <c r="P43" s="934"/>
      <c r="Q43" s="460">
        <v>16.867086409134942</v>
      </c>
      <c r="R43" s="193" t="s">
        <v>1156</v>
      </c>
      <c r="S43" s="931"/>
      <c r="T43" s="928"/>
      <c r="U43" s="352"/>
    </row>
    <row r="44" spans="1:21" ht="24.95" customHeight="1">
      <c r="A44" s="911"/>
      <c r="B44" s="958"/>
      <c r="C44" s="816" t="s">
        <v>954</v>
      </c>
      <c r="D44" s="917"/>
      <c r="E44" s="922"/>
      <c r="F44" s="922"/>
      <c r="G44" s="917"/>
      <c r="H44" s="489"/>
      <c r="I44" s="460">
        <v>39.454978388329721</v>
      </c>
      <c r="J44" s="460">
        <v>39.581317780900918</v>
      </c>
      <c r="K44" s="460">
        <v>42.287235469063866</v>
      </c>
      <c r="L44" s="460">
        <v>36.033264274272</v>
      </c>
      <c r="M44" s="460">
        <v>29.246183338065855</v>
      </c>
      <c r="N44" s="460">
        <v>28.854227948631621</v>
      </c>
      <c r="O44" s="933">
        <v>29.603290550248719</v>
      </c>
      <c r="P44" s="934"/>
      <c r="Q44" s="460">
        <v>31.137882312275835</v>
      </c>
      <c r="R44" s="193" t="s">
        <v>954</v>
      </c>
      <c r="S44" s="931"/>
      <c r="T44" s="928"/>
      <c r="U44" s="352"/>
    </row>
    <row r="45" spans="1:21" ht="24.95" customHeight="1" thickBot="1">
      <c r="A45" s="912"/>
      <c r="B45" s="959"/>
      <c r="C45" s="816" t="s">
        <v>1157</v>
      </c>
      <c r="D45" s="918"/>
      <c r="E45" s="923"/>
      <c r="F45" s="923"/>
      <c r="G45" s="918"/>
      <c r="H45" s="492"/>
      <c r="I45" s="498">
        <v>44.425615009463151</v>
      </c>
      <c r="J45" s="498">
        <v>44.490890681330313</v>
      </c>
      <c r="K45" s="498">
        <v>46.889395475593176</v>
      </c>
      <c r="L45" s="498">
        <v>46.46874509054625</v>
      </c>
      <c r="M45" s="498">
        <v>42.430139666473394</v>
      </c>
      <c r="N45" s="498">
        <v>35.238733418603871</v>
      </c>
      <c r="O45" s="966">
        <v>34.089584113402097</v>
      </c>
      <c r="P45" s="967"/>
      <c r="Q45" s="498">
        <v>37.575508926658102</v>
      </c>
      <c r="R45" s="193" t="s">
        <v>1157</v>
      </c>
      <c r="S45" s="932"/>
      <c r="T45" s="929"/>
      <c r="U45" s="352"/>
    </row>
    <row r="46" spans="1:21" ht="38.1" customHeight="1">
      <c r="A46" s="910" t="s">
        <v>1133</v>
      </c>
      <c r="B46" s="499" t="s">
        <v>859</v>
      </c>
      <c r="C46" s="389"/>
      <c r="D46" s="362" t="s">
        <v>662</v>
      </c>
      <c r="E46" s="362" t="s">
        <v>1036</v>
      </c>
      <c r="F46" s="374" t="s">
        <v>884</v>
      </c>
      <c r="G46" s="362" t="s">
        <v>7</v>
      </c>
      <c r="H46" s="271"/>
      <c r="I46" s="271">
        <v>97.78</v>
      </c>
      <c r="J46" s="271">
        <v>98.09</v>
      </c>
      <c r="K46" s="271">
        <v>98.17</v>
      </c>
      <c r="L46" s="271">
        <v>98.41</v>
      </c>
      <c r="M46" s="271">
        <v>98.65</v>
      </c>
      <c r="N46" s="495">
        <v>98.69</v>
      </c>
      <c r="O46" s="978">
        <v>98.72</v>
      </c>
      <c r="P46" s="979"/>
      <c r="Q46" s="48"/>
      <c r="R46" s="972" t="s">
        <v>860</v>
      </c>
      <c r="S46" s="973"/>
      <c r="T46" s="927" t="s">
        <v>139</v>
      </c>
      <c r="U46" s="940" t="s">
        <v>140</v>
      </c>
    </row>
    <row r="47" spans="1:21" ht="38.1" customHeight="1">
      <c r="A47" s="911"/>
      <c r="B47" s="500" t="s">
        <v>861</v>
      </c>
      <c r="C47" s="390"/>
      <c r="D47" s="363" t="s">
        <v>662</v>
      </c>
      <c r="E47" s="363" t="s">
        <v>1036</v>
      </c>
      <c r="F47" s="379" t="s">
        <v>884</v>
      </c>
      <c r="G47" s="363" t="s">
        <v>7</v>
      </c>
      <c r="H47" s="448"/>
      <c r="I47" s="448">
        <v>94</v>
      </c>
      <c r="J47" s="448">
        <v>94.7</v>
      </c>
      <c r="K47" s="448">
        <v>95.1</v>
      </c>
      <c r="L47" s="448">
        <v>95.4</v>
      </c>
      <c r="M47" s="448">
        <v>95.8</v>
      </c>
      <c r="N47" s="448">
        <v>96</v>
      </c>
      <c r="O47" s="968">
        <v>95.9</v>
      </c>
      <c r="P47" s="969"/>
      <c r="Q47" s="50"/>
      <c r="R47" s="974" t="s">
        <v>862</v>
      </c>
      <c r="S47" s="975"/>
      <c r="T47" s="928"/>
      <c r="U47" s="941"/>
    </row>
    <row r="48" spans="1:21" ht="38.1" customHeight="1">
      <c r="A48" s="911"/>
      <c r="B48" s="971" t="s">
        <v>1009</v>
      </c>
      <c r="C48" s="502" t="s">
        <v>668</v>
      </c>
      <c r="D48" s="980" t="s">
        <v>662</v>
      </c>
      <c r="E48" s="981" t="s">
        <v>1032</v>
      </c>
      <c r="F48" s="981" t="s">
        <v>884</v>
      </c>
      <c r="G48" s="980" t="s">
        <v>7</v>
      </c>
      <c r="H48" s="448">
        <v>1.6</v>
      </c>
      <c r="I48" s="448">
        <v>1</v>
      </c>
      <c r="J48" s="448">
        <v>0.9</v>
      </c>
      <c r="K48" s="448">
        <v>0.9</v>
      </c>
      <c r="L48" s="448">
        <v>0.9</v>
      </c>
      <c r="M48" s="448">
        <v>0.9</v>
      </c>
      <c r="N48" s="448">
        <v>0.9</v>
      </c>
      <c r="O48" s="968">
        <v>0.8</v>
      </c>
      <c r="P48" s="969"/>
      <c r="Q48" s="448">
        <v>0.6</v>
      </c>
      <c r="R48" s="503" t="s">
        <v>668</v>
      </c>
      <c r="S48" s="975" t="s">
        <v>1026</v>
      </c>
      <c r="T48" s="928"/>
      <c r="U48" s="941"/>
    </row>
    <row r="49" spans="1:21" ht="38.1" customHeight="1">
      <c r="A49" s="911"/>
      <c r="B49" s="971"/>
      <c r="C49" s="190" t="s">
        <v>1010</v>
      </c>
      <c r="D49" s="980"/>
      <c r="E49" s="981"/>
      <c r="F49" s="981"/>
      <c r="G49" s="980"/>
      <c r="H49" s="460">
        <v>3.2</v>
      </c>
      <c r="I49" s="460">
        <v>1.7</v>
      </c>
      <c r="J49" s="460">
        <v>1.8</v>
      </c>
      <c r="K49" s="460">
        <v>1.4</v>
      </c>
      <c r="L49" s="460">
        <v>2.1</v>
      </c>
      <c r="M49" s="460">
        <v>2.4</v>
      </c>
      <c r="N49" s="460">
        <v>3.1</v>
      </c>
      <c r="O49" s="968">
        <v>2.9</v>
      </c>
      <c r="P49" s="969"/>
      <c r="Q49" s="448">
        <v>1.5</v>
      </c>
      <c r="R49" s="243" t="s">
        <v>1025</v>
      </c>
      <c r="S49" s="975"/>
      <c r="T49" s="928"/>
      <c r="U49" s="941"/>
    </row>
    <row r="50" spans="1:21" ht="38.1" customHeight="1" thickBot="1">
      <c r="A50" s="912"/>
      <c r="B50" s="504" t="s">
        <v>932</v>
      </c>
      <c r="C50" s="384"/>
      <c r="D50" s="364" t="s">
        <v>662</v>
      </c>
      <c r="E50" s="364" t="s">
        <v>1036</v>
      </c>
      <c r="F50" s="375" t="s">
        <v>884</v>
      </c>
      <c r="G50" s="364" t="s">
        <v>7</v>
      </c>
      <c r="H50" s="460"/>
      <c r="I50" s="460">
        <v>80</v>
      </c>
      <c r="J50" s="460">
        <v>81</v>
      </c>
      <c r="K50" s="460">
        <v>82</v>
      </c>
      <c r="L50" s="460">
        <v>82</v>
      </c>
      <c r="M50" s="460">
        <v>83</v>
      </c>
      <c r="N50" s="498">
        <v>84</v>
      </c>
      <c r="O50" s="960">
        <v>85</v>
      </c>
      <c r="P50" s="961"/>
      <c r="Q50" s="52"/>
      <c r="R50" s="976" t="s">
        <v>1008</v>
      </c>
      <c r="S50" s="977"/>
      <c r="T50" s="929"/>
      <c r="U50" s="941"/>
    </row>
    <row r="51" spans="1:21" ht="52.35" customHeight="1">
      <c r="A51" s="910" t="s">
        <v>141</v>
      </c>
      <c r="B51" s="913"/>
      <c r="C51" s="950"/>
      <c r="D51" s="365"/>
      <c r="E51" s="345"/>
      <c r="F51" s="345"/>
      <c r="G51" s="365"/>
      <c r="H51" s="365"/>
      <c r="I51" s="365"/>
      <c r="J51" s="365"/>
      <c r="K51" s="365"/>
      <c r="L51" s="365"/>
      <c r="M51" s="88"/>
      <c r="N51" s="365"/>
      <c r="O51" s="88"/>
      <c r="P51" s="218"/>
      <c r="Q51" s="281"/>
      <c r="R51" s="982"/>
      <c r="S51" s="937"/>
      <c r="T51" s="927" t="s">
        <v>142</v>
      </c>
      <c r="U51" s="941"/>
    </row>
    <row r="52" spans="1:21" ht="47.1" customHeight="1" thickBot="1">
      <c r="A52" s="912"/>
      <c r="B52" s="915"/>
      <c r="C52" s="970"/>
      <c r="D52" s="357"/>
      <c r="E52" s="346"/>
      <c r="F52" s="346"/>
      <c r="G52" s="357"/>
      <c r="H52" s="357"/>
      <c r="I52" s="357"/>
      <c r="J52" s="357"/>
      <c r="K52" s="357"/>
      <c r="L52" s="357"/>
      <c r="M52" s="106"/>
      <c r="N52" s="357"/>
      <c r="O52" s="85"/>
      <c r="P52" s="130"/>
      <c r="Q52" s="285"/>
      <c r="R52" s="956"/>
      <c r="S52" s="939"/>
      <c r="T52" s="929"/>
      <c r="U52" s="942"/>
    </row>
    <row r="53" spans="1:21" ht="69" customHeight="1" thickBot="1">
      <c r="A53" s="349" t="s">
        <v>923</v>
      </c>
      <c r="B53" s="85"/>
      <c r="C53" s="96"/>
      <c r="D53" s="320"/>
      <c r="E53" s="321"/>
      <c r="F53" s="321"/>
      <c r="G53" s="320"/>
      <c r="H53" s="322"/>
      <c r="I53" s="322"/>
      <c r="J53" s="322"/>
      <c r="K53" s="322"/>
      <c r="L53" s="322"/>
      <c r="M53" s="197"/>
      <c r="N53" s="5"/>
      <c r="O53" s="85"/>
      <c r="P53" s="130"/>
      <c r="Q53" s="285"/>
      <c r="R53" s="88"/>
      <c r="S53" s="73"/>
      <c r="T53" s="82" t="s">
        <v>143</v>
      </c>
      <c r="U53" s="940" t="s">
        <v>144</v>
      </c>
    </row>
    <row r="54" spans="1:21" ht="69" customHeight="1" thickBot="1">
      <c r="A54" s="78" t="s">
        <v>145</v>
      </c>
      <c r="B54" s="85"/>
      <c r="C54" s="96"/>
      <c r="D54" s="99"/>
      <c r="E54" s="1"/>
      <c r="F54" s="1"/>
      <c r="G54" s="99"/>
      <c r="H54" s="223"/>
      <c r="I54" s="223"/>
      <c r="J54" s="223"/>
      <c r="K54" s="223"/>
      <c r="L54" s="223"/>
      <c r="M54" s="37"/>
      <c r="N54" s="290"/>
      <c r="O54" s="85"/>
      <c r="P54" s="130"/>
      <c r="Q54" s="285"/>
      <c r="R54" s="88"/>
      <c r="S54" s="73"/>
      <c r="T54" s="82" t="s">
        <v>146</v>
      </c>
      <c r="U54" s="941"/>
    </row>
    <row r="55" spans="1:21" ht="62.85" customHeight="1" thickBot="1">
      <c r="A55" s="159" t="s">
        <v>147</v>
      </c>
      <c r="B55" s="85"/>
      <c r="C55" s="96"/>
      <c r="D55" s="85"/>
      <c r="E55" s="85"/>
      <c r="F55" s="85"/>
      <c r="G55" s="85"/>
      <c r="H55" s="85"/>
      <c r="I55" s="85"/>
      <c r="J55" s="85"/>
      <c r="K55" s="11"/>
      <c r="L55" s="11"/>
      <c r="M55" s="37"/>
      <c r="N55" s="220"/>
      <c r="O55" s="37"/>
      <c r="P55" s="39"/>
      <c r="Q55" s="98"/>
      <c r="R55" s="37"/>
      <c r="S55" s="39"/>
      <c r="T55" s="82" t="s">
        <v>148</v>
      </c>
      <c r="U55" s="941"/>
    </row>
    <row r="56" spans="1:21" ht="61.35" customHeight="1" thickBot="1">
      <c r="A56" s="159" t="s">
        <v>149</v>
      </c>
      <c r="B56" s="85"/>
      <c r="C56" s="95"/>
      <c r="D56" s="85"/>
      <c r="E56" s="85"/>
      <c r="F56" s="85"/>
      <c r="G56" s="97"/>
      <c r="H56" s="88"/>
      <c r="I56" s="88"/>
      <c r="J56" s="87"/>
      <c r="K56" s="73"/>
      <c r="L56" s="73"/>
      <c r="M56" s="94"/>
      <c r="N56" s="87"/>
      <c r="O56" s="37"/>
      <c r="P56" s="73"/>
      <c r="Q56" s="11"/>
      <c r="R56" s="37"/>
      <c r="S56" s="96"/>
      <c r="T56" s="82" t="s">
        <v>150</v>
      </c>
      <c r="U56" s="942"/>
    </row>
    <row r="57" spans="1:21" ht="48.6" customHeight="1" thickBot="1">
      <c r="A57" s="349" t="s">
        <v>151</v>
      </c>
      <c r="B57" s="85"/>
      <c r="C57" s="39"/>
      <c r="D57" s="85"/>
      <c r="E57" s="85"/>
      <c r="F57" s="85"/>
      <c r="G57" s="37"/>
      <c r="H57" s="37"/>
      <c r="I57" s="37"/>
      <c r="J57" s="11"/>
      <c r="K57" s="39"/>
      <c r="L57" s="39"/>
      <c r="M57" s="98"/>
      <c r="N57" s="11"/>
      <c r="O57" s="37"/>
      <c r="P57" s="39"/>
      <c r="Q57" s="106"/>
      <c r="R57" s="85"/>
      <c r="S57" s="96"/>
      <c r="T57" s="82" t="s">
        <v>152</v>
      </c>
      <c r="U57" s="943" t="s">
        <v>153</v>
      </c>
    </row>
    <row r="58" spans="1:21" ht="49.35" customHeight="1" thickBot="1">
      <c r="A58" s="78" t="s">
        <v>154</v>
      </c>
      <c r="B58" s="85"/>
      <c r="C58" s="96"/>
      <c r="D58" s="99" t="s">
        <v>617</v>
      </c>
      <c r="E58" s="1" t="s">
        <v>1032</v>
      </c>
      <c r="F58" s="1" t="s">
        <v>884</v>
      </c>
      <c r="G58" s="5" t="s">
        <v>7</v>
      </c>
      <c r="H58" s="176">
        <v>61.01</v>
      </c>
      <c r="I58" s="176">
        <v>62.43</v>
      </c>
      <c r="J58" s="505">
        <v>63.08</v>
      </c>
      <c r="K58" s="303">
        <v>63.17</v>
      </c>
      <c r="L58" s="505">
        <v>59.31</v>
      </c>
      <c r="M58" s="506">
        <v>61.32</v>
      </c>
      <c r="N58" s="505">
        <v>64.2</v>
      </c>
      <c r="O58" s="507">
        <v>62.19</v>
      </c>
      <c r="P58" s="315" t="s">
        <v>622</v>
      </c>
      <c r="Q58" s="508"/>
      <c r="R58" s="85"/>
      <c r="S58" s="96"/>
      <c r="T58" s="4" t="s">
        <v>155</v>
      </c>
      <c r="U58" s="944"/>
    </row>
    <row r="59" spans="1:21" ht="61.35" customHeight="1" thickBot="1">
      <c r="A59" s="159" t="s">
        <v>865</v>
      </c>
      <c r="C59" s="73"/>
      <c r="D59" s="88"/>
      <c r="E59" s="88"/>
      <c r="F59" s="88"/>
      <c r="G59" s="88"/>
      <c r="H59" s="88"/>
      <c r="I59" s="88"/>
      <c r="J59" s="88"/>
      <c r="K59" s="87"/>
      <c r="L59" s="73"/>
      <c r="M59" s="89"/>
      <c r="N59" s="87"/>
      <c r="O59" s="88"/>
      <c r="P59" s="73"/>
      <c r="Q59" s="89"/>
      <c r="R59" s="88"/>
      <c r="S59" s="73"/>
      <c r="T59" s="82" t="s">
        <v>156</v>
      </c>
      <c r="U59" s="945"/>
    </row>
    <row r="60" spans="1:21" ht="87" customHeight="1" thickBot="1">
      <c r="A60" s="78" t="s">
        <v>157</v>
      </c>
      <c r="B60" s="37"/>
      <c r="C60" s="39"/>
      <c r="D60" s="37"/>
      <c r="E60" s="37"/>
      <c r="F60" s="37"/>
      <c r="G60" s="37"/>
      <c r="H60" s="37"/>
      <c r="I60" s="37"/>
      <c r="J60" s="37"/>
      <c r="K60" s="11"/>
      <c r="L60" s="39"/>
      <c r="M60" s="98"/>
      <c r="N60" s="11"/>
      <c r="O60" s="37"/>
      <c r="P60" s="39"/>
      <c r="Q60" s="98"/>
      <c r="R60" s="37"/>
      <c r="S60" s="39"/>
      <c r="T60" s="342" t="s">
        <v>158</v>
      </c>
      <c r="U60" s="82" t="s">
        <v>159</v>
      </c>
    </row>
    <row r="62" spans="1:21" ht="51">
      <c r="A62" s="100" t="s">
        <v>216</v>
      </c>
    </row>
    <row r="64" spans="1:21">
      <c r="A64" s="27" t="s">
        <v>623</v>
      </c>
    </row>
    <row r="65" spans="1:1">
      <c r="A65" s="6" t="s">
        <v>1012</v>
      </c>
    </row>
    <row r="66" spans="1:1">
      <c r="A66" s="84" t="s">
        <v>1070</v>
      </c>
    </row>
    <row r="67" spans="1:1">
      <c r="A67" s="6" t="s">
        <v>1071</v>
      </c>
    </row>
  </sheetData>
  <mergeCells count="80">
    <mergeCell ref="R51:S51"/>
    <mergeCell ref="R46:S46"/>
    <mergeCell ref="R47:S47"/>
    <mergeCell ref="S48:S49"/>
    <mergeCell ref="R50:S50"/>
    <mergeCell ref="O46:P46"/>
    <mergeCell ref="O47:P47"/>
    <mergeCell ref="O48:P48"/>
    <mergeCell ref="F22:F30"/>
    <mergeCell ref="D22:D30"/>
    <mergeCell ref="O45:P45"/>
    <mergeCell ref="O49:P49"/>
    <mergeCell ref="A46:A50"/>
    <mergeCell ref="B48:B49"/>
    <mergeCell ref="G48:G49"/>
    <mergeCell ref="D48:D49"/>
    <mergeCell ref="E48:E49"/>
    <mergeCell ref="F48:F49"/>
    <mergeCell ref="R52:S52"/>
    <mergeCell ref="T51:T52"/>
    <mergeCell ref="O5:P5"/>
    <mergeCell ref="T46:T50"/>
    <mergeCell ref="B22:B30"/>
    <mergeCell ref="B40:B45"/>
    <mergeCell ref="D40:D45"/>
    <mergeCell ref="E40:E45"/>
    <mergeCell ref="O50:P50"/>
    <mergeCell ref="R4:S5"/>
    <mergeCell ref="T4:T5"/>
    <mergeCell ref="S7:S12"/>
    <mergeCell ref="G13:G21"/>
    <mergeCell ref="F13:F21"/>
    <mergeCell ref="E22:E30"/>
    <mergeCell ref="E31:E39"/>
    <mergeCell ref="U53:U56"/>
    <mergeCell ref="U57:U59"/>
    <mergeCell ref="B4:C5"/>
    <mergeCell ref="D4:D5"/>
    <mergeCell ref="G7:G12"/>
    <mergeCell ref="S13:S21"/>
    <mergeCell ref="B51:C51"/>
    <mergeCell ref="G4:G5"/>
    <mergeCell ref="F4:F5"/>
    <mergeCell ref="E4:E5"/>
    <mergeCell ref="U4:U5"/>
    <mergeCell ref="U7:U21"/>
    <mergeCell ref="U22:U39"/>
    <mergeCell ref="U46:U52"/>
    <mergeCell ref="T7:T12"/>
    <mergeCell ref="H4:Q4"/>
    <mergeCell ref="A13:A21"/>
    <mergeCell ref="B13:B21"/>
    <mergeCell ref="D13:D21"/>
    <mergeCell ref="T13:T21"/>
    <mergeCell ref="A22:A45"/>
    <mergeCell ref="S40:S45"/>
    <mergeCell ref="O42:P42"/>
    <mergeCell ref="O43:P43"/>
    <mergeCell ref="O44:P44"/>
    <mergeCell ref="O40:P40"/>
    <mergeCell ref="G22:G30"/>
    <mergeCell ref="E13:E21"/>
    <mergeCell ref="T22:T45"/>
    <mergeCell ref="S22:S30"/>
    <mergeCell ref="S31:S39"/>
    <mergeCell ref="O41:P41"/>
    <mergeCell ref="A51:A52"/>
    <mergeCell ref="D31:D39"/>
    <mergeCell ref="F31:F39"/>
    <mergeCell ref="G31:G39"/>
    <mergeCell ref="B31:B39"/>
    <mergeCell ref="G40:G45"/>
    <mergeCell ref="F40:F45"/>
    <mergeCell ref="B52:C52"/>
    <mergeCell ref="A7:A12"/>
    <mergeCell ref="B7:B12"/>
    <mergeCell ref="D7:D12"/>
    <mergeCell ref="A4:A5"/>
    <mergeCell ref="F7:F12"/>
    <mergeCell ref="E7:E12"/>
  </mergeCells>
  <pageMargins left="0" right="0" top="0" bottom="0" header="0" footer="0"/>
  <pageSetup paperSize="8" scale="70" orientation="portrait" verticalDpi="0" r:id="rId1"/>
  <headerFooter>
    <oddFooter>&amp;L&amp;F&amp;C&amp;A&amp;R&amp;D</oddFooter>
  </headerFooter>
</worksheet>
</file>

<file path=xl/worksheets/sheet4.xml><?xml version="1.0" encoding="utf-8"?>
<worksheet xmlns="http://schemas.openxmlformats.org/spreadsheetml/2006/main" xmlns:r="http://schemas.openxmlformats.org/officeDocument/2006/relationships">
  <dimension ref="A1:V40"/>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4" width="8.5703125" style="84" customWidth="1"/>
    <col min="5" max="5" width="10.42578125" style="84" customWidth="1"/>
    <col min="6" max="6" width="12" style="84" customWidth="1"/>
    <col min="7" max="7" width="9.42578125" style="84" customWidth="1"/>
    <col min="8" max="15" width="9.5703125" style="84" customWidth="1"/>
    <col min="16" max="16" width="8.85546875" style="84" customWidth="1"/>
    <col min="17" max="17" width="3" style="84" customWidth="1"/>
    <col min="18" max="18" width="10.5703125" style="84" customWidth="1"/>
    <col min="19" max="19" width="33.5703125" style="84" customWidth="1"/>
    <col min="20" max="20" width="43.5703125" style="84" customWidth="1"/>
    <col min="21" max="21" width="43.5703125" style="84" hidden="1" customWidth="1"/>
    <col min="22" max="16384" width="8.5703125" style="84"/>
  </cols>
  <sheetData>
    <row r="1" spans="1:21" s="1337" customFormat="1" ht="20.25" customHeight="1">
      <c r="A1" s="1338" t="s">
        <v>867</v>
      </c>
      <c r="B1" s="1338"/>
      <c r="C1" s="1338"/>
      <c r="D1" s="1338"/>
      <c r="E1" s="1338"/>
      <c r="F1" s="1338"/>
    </row>
    <row r="2" spans="1:21" s="254" customFormat="1" ht="19.5" customHeight="1">
      <c r="A2" s="255" t="s">
        <v>11</v>
      </c>
      <c r="B2" s="255"/>
      <c r="C2" s="255"/>
      <c r="D2" s="255"/>
      <c r="E2" s="255"/>
      <c r="F2" s="255"/>
      <c r="S2" s="1350"/>
    </row>
    <row r="3" spans="1:21" ht="13.5" thickBot="1"/>
    <row r="4" spans="1:21" ht="30.75" customHeight="1" thickBot="1">
      <c r="A4" s="919" t="s">
        <v>776</v>
      </c>
      <c r="B4" s="946" t="s">
        <v>775</v>
      </c>
      <c r="C4" s="947"/>
      <c r="D4" s="919" t="s">
        <v>8</v>
      </c>
      <c r="E4" s="919" t="s">
        <v>1089</v>
      </c>
      <c r="F4" s="919" t="s">
        <v>4</v>
      </c>
      <c r="G4" s="919" t="s">
        <v>5</v>
      </c>
      <c r="H4" s="953" t="s">
        <v>1132</v>
      </c>
      <c r="I4" s="954"/>
      <c r="J4" s="954"/>
      <c r="K4" s="954"/>
      <c r="L4" s="954"/>
      <c r="M4" s="954"/>
      <c r="N4" s="954"/>
      <c r="O4" s="954"/>
      <c r="P4" s="954"/>
      <c r="Q4" s="955"/>
      <c r="R4" s="951" t="s">
        <v>9</v>
      </c>
      <c r="S4" s="962"/>
      <c r="T4" s="964" t="s">
        <v>1</v>
      </c>
      <c r="U4" s="964" t="s">
        <v>3</v>
      </c>
    </row>
    <row r="5" spans="1:21" ht="30.6" customHeight="1" thickBot="1">
      <c r="A5" s="920"/>
      <c r="B5" s="948"/>
      <c r="C5" s="949"/>
      <c r="D5" s="920"/>
      <c r="E5" s="920"/>
      <c r="F5" s="920"/>
      <c r="G5" s="920"/>
      <c r="H5" s="347">
        <v>2010</v>
      </c>
      <c r="I5" s="347">
        <v>2011</v>
      </c>
      <c r="J5" s="347">
        <v>2012</v>
      </c>
      <c r="K5" s="10">
        <v>2013</v>
      </c>
      <c r="L5" s="348">
        <v>2014</v>
      </c>
      <c r="M5" s="347">
        <v>2015</v>
      </c>
      <c r="N5" s="347">
        <v>2016</v>
      </c>
      <c r="O5" s="347">
        <v>2017</v>
      </c>
      <c r="P5" s="953">
        <v>2018</v>
      </c>
      <c r="Q5" s="955"/>
      <c r="R5" s="952"/>
      <c r="S5" s="963"/>
      <c r="T5" s="965"/>
      <c r="U5" s="965"/>
    </row>
    <row r="6" spans="1:21" ht="15.75" customHeight="1">
      <c r="A6" s="910" t="s">
        <v>1120</v>
      </c>
      <c r="B6" s="990" t="s">
        <v>1092</v>
      </c>
      <c r="C6" s="202" t="s">
        <v>668</v>
      </c>
      <c r="D6" s="916" t="s">
        <v>662</v>
      </c>
      <c r="E6" s="916" t="s">
        <v>1035</v>
      </c>
      <c r="F6" s="921" t="s">
        <v>883</v>
      </c>
      <c r="G6" s="376" t="s">
        <v>7</v>
      </c>
      <c r="H6" s="91"/>
      <c r="I6" s="91"/>
      <c r="J6" s="91"/>
      <c r="K6" s="48"/>
      <c r="L6" s="287">
        <v>16.399999999999999</v>
      </c>
      <c r="M6" s="287"/>
      <c r="N6" s="91"/>
      <c r="O6" s="91"/>
      <c r="P6" s="91"/>
      <c r="Q6" s="92"/>
      <c r="R6" s="199" t="s">
        <v>668</v>
      </c>
      <c r="S6" s="937" t="s">
        <v>1093</v>
      </c>
      <c r="T6" s="927" t="s">
        <v>982</v>
      </c>
      <c r="U6" s="927" t="s">
        <v>35</v>
      </c>
    </row>
    <row r="7" spans="1:21" ht="15.75" customHeight="1">
      <c r="A7" s="911"/>
      <c r="B7" s="991"/>
      <c r="C7" s="201" t="s">
        <v>669</v>
      </c>
      <c r="D7" s="917"/>
      <c r="E7" s="917"/>
      <c r="F7" s="922"/>
      <c r="G7" s="377" t="s">
        <v>7</v>
      </c>
      <c r="H7" s="102"/>
      <c r="I7" s="102"/>
      <c r="J7" s="102"/>
      <c r="K7" s="50"/>
      <c r="L7" s="288">
        <v>15.1</v>
      </c>
      <c r="M7" s="288"/>
      <c r="N7" s="102"/>
      <c r="O7" s="102"/>
      <c r="P7" s="102"/>
      <c r="Q7" s="103"/>
      <c r="R7" s="200" t="s">
        <v>670</v>
      </c>
      <c r="S7" s="938"/>
      <c r="T7" s="928"/>
      <c r="U7" s="928"/>
    </row>
    <row r="8" spans="1:21" ht="15.75" customHeight="1">
      <c r="A8" s="911"/>
      <c r="B8" s="991"/>
      <c r="C8" s="201" t="s">
        <v>671</v>
      </c>
      <c r="D8" s="917"/>
      <c r="E8" s="917"/>
      <c r="F8" s="922"/>
      <c r="G8" s="377" t="s">
        <v>7</v>
      </c>
      <c r="H8" s="102"/>
      <c r="I8" s="102"/>
      <c r="J8" s="102"/>
      <c r="K8" s="50"/>
      <c r="L8" s="288">
        <v>17.5</v>
      </c>
      <c r="M8" s="288"/>
      <c r="N8" s="102"/>
      <c r="O8" s="102"/>
      <c r="P8" s="102"/>
      <c r="Q8" s="103"/>
      <c r="R8" s="200" t="s">
        <v>672</v>
      </c>
      <c r="S8" s="938"/>
      <c r="T8" s="928"/>
      <c r="U8" s="928"/>
    </row>
    <row r="9" spans="1:21" ht="15.75" customHeight="1">
      <c r="A9" s="911"/>
      <c r="B9" s="991"/>
      <c r="C9" s="201" t="s">
        <v>952</v>
      </c>
      <c r="D9" s="917"/>
      <c r="E9" s="917"/>
      <c r="F9" s="922"/>
      <c r="G9" s="377" t="s">
        <v>7</v>
      </c>
      <c r="H9" s="102"/>
      <c r="I9" s="102"/>
      <c r="J9" s="102"/>
      <c r="K9" s="50"/>
      <c r="L9" s="288">
        <v>5.6</v>
      </c>
      <c r="M9" s="288"/>
      <c r="N9" s="102"/>
      <c r="O9" s="102"/>
      <c r="P9" s="102"/>
      <c r="Q9" s="103"/>
      <c r="R9" s="203" t="s">
        <v>952</v>
      </c>
      <c r="S9" s="938"/>
      <c r="T9" s="928"/>
      <c r="U9" s="928"/>
    </row>
    <row r="10" spans="1:21" ht="15.75" customHeight="1">
      <c r="A10" s="911"/>
      <c r="B10" s="991"/>
      <c r="C10" s="201" t="s">
        <v>953</v>
      </c>
      <c r="D10" s="917"/>
      <c r="E10" s="917"/>
      <c r="F10" s="922"/>
      <c r="G10" s="377" t="s">
        <v>7</v>
      </c>
      <c r="H10" s="102"/>
      <c r="I10" s="102"/>
      <c r="J10" s="102"/>
      <c r="K10" s="50"/>
      <c r="L10" s="288">
        <v>9.3000000000000007</v>
      </c>
      <c r="M10" s="288"/>
      <c r="N10" s="102"/>
      <c r="O10" s="102"/>
      <c r="P10" s="102"/>
      <c r="Q10" s="103"/>
      <c r="R10" s="203" t="s">
        <v>953</v>
      </c>
      <c r="S10" s="938"/>
      <c r="T10" s="928"/>
      <c r="U10" s="928"/>
    </row>
    <row r="11" spans="1:21" ht="15.75" customHeight="1">
      <c r="A11" s="911"/>
      <c r="B11" s="991"/>
      <c r="C11" s="201" t="s">
        <v>954</v>
      </c>
      <c r="D11" s="917"/>
      <c r="E11" s="917"/>
      <c r="F11" s="922"/>
      <c r="G11" s="377" t="s">
        <v>7</v>
      </c>
      <c r="H11" s="102"/>
      <c r="I11" s="102"/>
      <c r="J11" s="102"/>
      <c r="K11" s="50"/>
      <c r="L11" s="288">
        <v>14.3</v>
      </c>
      <c r="M11" s="288"/>
      <c r="N11" s="102"/>
      <c r="O11" s="102"/>
      <c r="P11" s="102"/>
      <c r="Q11" s="103"/>
      <c r="R11" s="203" t="s">
        <v>954</v>
      </c>
      <c r="S11" s="938"/>
      <c r="T11" s="928"/>
      <c r="U11" s="928"/>
    </row>
    <row r="12" spans="1:21" ht="15.75" customHeight="1">
      <c r="A12" s="911"/>
      <c r="B12" s="991"/>
      <c r="C12" s="201" t="s">
        <v>955</v>
      </c>
      <c r="D12" s="917"/>
      <c r="E12" s="917"/>
      <c r="F12" s="922"/>
      <c r="G12" s="377" t="s">
        <v>7</v>
      </c>
      <c r="H12" s="102"/>
      <c r="I12" s="102"/>
      <c r="J12" s="102"/>
      <c r="K12" s="50"/>
      <c r="L12" s="288">
        <v>20.8</v>
      </c>
      <c r="M12" s="288"/>
      <c r="N12" s="102"/>
      <c r="O12" s="102"/>
      <c r="P12" s="102"/>
      <c r="Q12" s="103"/>
      <c r="R12" s="203" t="s">
        <v>955</v>
      </c>
      <c r="S12" s="938"/>
      <c r="T12" s="928"/>
      <c r="U12" s="928"/>
    </row>
    <row r="13" spans="1:21" ht="15.75" customHeight="1">
      <c r="A13" s="911"/>
      <c r="B13" s="991"/>
      <c r="C13" s="201" t="s">
        <v>956</v>
      </c>
      <c r="D13" s="917"/>
      <c r="E13" s="917"/>
      <c r="F13" s="922"/>
      <c r="G13" s="377" t="s">
        <v>7</v>
      </c>
      <c r="H13" s="102"/>
      <c r="I13" s="102"/>
      <c r="J13" s="102"/>
      <c r="K13" s="50"/>
      <c r="L13" s="288">
        <v>22.6</v>
      </c>
      <c r="M13" s="288"/>
      <c r="N13" s="102"/>
      <c r="O13" s="102"/>
      <c r="P13" s="102"/>
      <c r="Q13" s="103"/>
      <c r="R13" s="203" t="s">
        <v>956</v>
      </c>
      <c r="S13" s="938"/>
      <c r="T13" s="928"/>
      <c r="U13" s="928"/>
    </row>
    <row r="14" spans="1:21" ht="15.75" customHeight="1">
      <c r="A14" s="911"/>
      <c r="B14" s="991"/>
      <c r="C14" s="201" t="s">
        <v>957</v>
      </c>
      <c r="D14" s="917"/>
      <c r="E14" s="917"/>
      <c r="F14" s="922"/>
      <c r="G14" s="377" t="s">
        <v>7</v>
      </c>
      <c r="H14" s="102"/>
      <c r="I14" s="102"/>
      <c r="J14" s="102"/>
      <c r="K14" s="50"/>
      <c r="L14" s="288">
        <v>21.8</v>
      </c>
      <c r="M14" s="288"/>
      <c r="N14" s="102"/>
      <c r="O14" s="102"/>
      <c r="P14" s="102"/>
      <c r="Q14" s="103"/>
      <c r="R14" s="203" t="s">
        <v>957</v>
      </c>
      <c r="S14" s="938"/>
      <c r="T14" s="928"/>
      <c r="U14" s="928"/>
    </row>
    <row r="15" spans="1:21" ht="15.75" customHeight="1">
      <c r="A15" s="911"/>
      <c r="B15" s="991"/>
      <c r="C15" s="201" t="s">
        <v>958</v>
      </c>
      <c r="D15" s="917"/>
      <c r="E15" s="917"/>
      <c r="F15" s="922"/>
      <c r="G15" s="377" t="s">
        <v>7</v>
      </c>
      <c r="H15" s="102"/>
      <c r="I15" s="102"/>
      <c r="J15" s="102"/>
      <c r="K15" s="50"/>
      <c r="L15" s="288">
        <v>17</v>
      </c>
      <c r="M15" s="288"/>
      <c r="N15" s="102"/>
      <c r="O15" s="102"/>
      <c r="P15" s="102"/>
      <c r="Q15" s="103"/>
      <c r="R15" s="203" t="s">
        <v>958</v>
      </c>
      <c r="S15" s="938"/>
      <c r="T15" s="928"/>
      <c r="U15" s="928"/>
    </row>
    <row r="16" spans="1:21" ht="15.75" customHeight="1" thickBot="1">
      <c r="A16" s="912"/>
      <c r="B16" s="992"/>
      <c r="C16" s="333" t="s">
        <v>1079</v>
      </c>
      <c r="D16" s="918"/>
      <c r="E16" s="918"/>
      <c r="F16" s="923"/>
      <c r="G16" s="344"/>
      <c r="H16" s="104"/>
      <c r="I16" s="104"/>
      <c r="J16" s="104"/>
      <c r="K16" s="52"/>
      <c r="L16" s="334">
        <v>12.7</v>
      </c>
      <c r="M16" s="334"/>
      <c r="N16" s="104"/>
      <c r="O16" s="104"/>
      <c r="P16" s="104"/>
      <c r="Q16" s="105"/>
      <c r="R16" s="335" t="s">
        <v>1079</v>
      </c>
      <c r="S16" s="939"/>
      <c r="T16" s="929"/>
      <c r="U16" s="928"/>
    </row>
    <row r="17" spans="1:22" ht="35.25" customHeight="1">
      <c r="A17" s="1081" t="s">
        <v>12</v>
      </c>
      <c r="B17" s="1180" t="s">
        <v>780</v>
      </c>
      <c r="C17" s="1197"/>
      <c r="D17" s="1042" t="s">
        <v>617</v>
      </c>
      <c r="E17" s="985" t="s">
        <v>1032</v>
      </c>
      <c r="F17" s="917" t="s">
        <v>767</v>
      </c>
      <c r="G17" s="985" t="s">
        <v>7</v>
      </c>
      <c r="H17" s="330"/>
      <c r="I17" s="330"/>
      <c r="J17" s="330"/>
      <c r="K17" s="331"/>
      <c r="L17" s="332"/>
      <c r="M17" s="462">
        <v>4.2</v>
      </c>
      <c r="N17" s="510">
        <v>3.7</v>
      </c>
      <c r="O17" s="330"/>
      <c r="P17" s="330"/>
      <c r="Q17" s="332"/>
      <c r="R17" s="1004" t="s">
        <v>769</v>
      </c>
      <c r="S17" s="1005"/>
      <c r="T17" s="941" t="s">
        <v>35</v>
      </c>
      <c r="U17" s="928"/>
    </row>
    <row r="18" spans="1:22" ht="35.25" customHeight="1">
      <c r="A18" s="993"/>
      <c r="B18" s="983" t="s">
        <v>781</v>
      </c>
      <c r="C18" s="997"/>
      <c r="D18" s="985"/>
      <c r="E18" s="985"/>
      <c r="F18" s="917"/>
      <c r="G18" s="985"/>
      <c r="H18" s="102"/>
      <c r="I18" s="102"/>
      <c r="J18" s="102"/>
      <c r="K18" s="50"/>
      <c r="L18" s="103"/>
      <c r="M18" s="288">
        <v>3.3</v>
      </c>
      <c r="N18" s="296">
        <v>2.9</v>
      </c>
      <c r="O18" s="102"/>
      <c r="P18" s="102"/>
      <c r="Q18" s="103"/>
      <c r="R18" s="988" t="s">
        <v>770</v>
      </c>
      <c r="S18" s="984"/>
      <c r="T18" s="941"/>
      <c r="U18" s="928"/>
    </row>
    <row r="19" spans="1:22" ht="35.25" customHeight="1">
      <c r="A19" s="993"/>
      <c r="B19" s="983" t="s">
        <v>782</v>
      </c>
      <c r="C19" s="997"/>
      <c r="D19" s="985"/>
      <c r="E19" s="985"/>
      <c r="F19" s="917"/>
      <c r="G19" s="996"/>
      <c r="H19" s="102"/>
      <c r="I19" s="102"/>
      <c r="J19" s="102"/>
      <c r="K19" s="50"/>
      <c r="L19" s="103"/>
      <c r="M19" s="288">
        <v>5.0999999999999996</v>
      </c>
      <c r="N19" s="296">
        <v>4.5</v>
      </c>
      <c r="O19" s="102"/>
      <c r="P19" s="102"/>
      <c r="Q19" s="103"/>
      <c r="R19" s="988" t="s">
        <v>771</v>
      </c>
      <c r="S19" s="984"/>
      <c r="T19" s="941"/>
      <c r="U19" s="928"/>
    </row>
    <row r="20" spans="1:22" ht="35.25" customHeight="1">
      <c r="A20" s="993"/>
      <c r="B20" s="983" t="s">
        <v>783</v>
      </c>
      <c r="C20" s="997"/>
      <c r="D20" s="985"/>
      <c r="E20" s="985"/>
      <c r="F20" s="917"/>
      <c r="G20" s="987" t="s">
        <v>1198</v>
      </c>
      <c r="H20" s="102"/>
      <c r="I20" s="102"/>
      <c r="J20" s="102"/>
      <c r="K20" s="50"/>
      <c r="L20" s="103"/>
      <c r="M20" s="288">
        <v>344.4</v>
      </c>
      <c r="N20" s="511">
        <v>297</v>
      </c>
      <c r="O20" s="102"/>
      <c r="P20" s="102"/>
      <c r="Q20" s="103"/>
      <c r="R20" s="988" t="s">
        <v>772</v>
      </c>
      <c r="S20" s="989"/>
      <c r="T20" s="941"/>
      <c r="U20" s="928"/>
    </row>
    <row r="21" spans="1:22" ht="35.25" customHeight="1">
      <c r="A21" s="993"/>
      <c r="B21" s="983" t="s">
        <v>784</v>
      </c>
      <c r="C21" s="997"/>
      <c r="D21" s="985"/>
      <c r="E21" s="985"/>
      <c r="F21" s="917"/>
      <c r="G21" s="917"/>
      <c r="H21" s="102"/>
      <c r="I21" s="102"/>
      <c r="J21" s="102"/>
      <c r="K21" s="50"/>
      <c r="L21" s="103"/>
      <c r="M21" s="288">
        <v>436.6</v>
      </c>
      <c r="N21" s="511">
        <v>380.6</v>
      </c>
      <c r="O21" s="102"/>
      <c r="P21" s="102"/>
      <c r="Q21" s="103"/>
      <c r="R21" s="988" t="s">
        <v>773</v>
      </c>
      <c r="S21" s="984"/>
      <c r="T21" s="941"/>
      <c r="U21" s="928"/>
    </row>
    <row r="22" spans="1:22" ht="35.25" customHeight="1" thickBot="1">
      <c r="A22" s="994"/>
      <c r="B22" s="1006" t="s">
        <v>785</v>
      </c>
      <c r="C22" s="1342"/>
      <c r="D22" s="986"/>
      <c r="E22" s="986"/>
      <c r="F22" s="918"/>
      <c r="G22" s="918"/>
      <c r="H22" s="104"/>
      <c r="I22" s="104"/>
      <c r="J22" s="104"/>
      <c r="K22" s="52"/>
      <c r="L22" s="105"/>
      <c r="M22" s="334">
        <v>528.9</v>
      </c>
      <c r="N22" s="512">
        <v>464.3</v>
      </c>
      <c r="O22" s="104"/>
      <c r="P22" s="104"/>
      <c r="Q22" s="105"/>
      <c r="R22" s="1008" t="s">
        <v>774</v>
      </c>
      <c r="S22" s="1007"/>
      <c r="T22" s="942"/>
      <c r="U22" s="928"/>
    </row>
    <row r="23" spans="1:22" ht="51.75" customHeight="1" thickBot="1">
      <c r="A23" s="78" t="s">
        <v>13</v>
      </c>
      <c r="B23" s="38"/>
      <c r="C23" s="101"/>
      <c r="D23" s="1"/>
      <c r="E23" s="1"/>
      <c r="F23" s="1"/>
      <c r="G23" s="5"/>
      <c r="H23" s="37"/>
      <c r="I23" s="37"/>
      <c r="J23" s="37"/>
      <c r="K23" s="11"/>
      <c r="L23" s="39"/>
      <c r="M23" s="98"/>
      <c r="N23" s="37"/>
      <c r="O23" s="37"/>
      <c r="P23" s="37"/>
      <c r="Q23" s="39"/>
      <c r="R23" s="37"/>
      <c r="S23" s="33"/>
      <c r="T23" s="82" t="s">
        <v>24</v>
      </c>
      <c r="U23" s="940" t="s">
        <v>36</v>
      </c>
      <c r="V23" s="231"/>
    </row>
    <row r="24" spans="1:22" ht="64.5" thickBot="1">
      <c r="A24" s="884" t="s">
        <v>14</v>
      </c>
      <c r="B24" s="37"/>
      <c r="C24" s="39"/>
      <c r="D24" s="813"/>
      <c r="E24" s="381"/>
      <c r="F24" s="36"/>
      <c r="G24" s="220"/>
      <c r="H24" s="85"/>
      <c r="I24" s="85"/>
      <c r="J24" s="85"/>
      <c r="K24" s="220"/>
      <c r="L24" s="96"/>
      <c r="M24" s="106"/>
      <c r="N24" s="85"/>
      <c r="O24" s="85"/>
      <c r="P24" s="85"/>
      <c r="Q24" s="96"/>
      <c r="R24" s="85"/>
      <c r="S24" s="96"/>
      <c r="T24" s="77" t="s">
        <v>25</v>
      </c>
      <c r="U24" s="942"/>
      <c r="V24" s="231"/>
    </row>
    <row r="25" spans="1:22" ht="45.6" customHeight="1" thickBot="1">
      <c r="A25" s="78" t="s">
        <v>15</v>
      </c>
      <c r="B25" s="38"/>
      <c r="C25" s="101"/>
      <c r="D25" s="11"/>
      <c r="E25" s="11"/>
      <c r="F25" s="1"/>
      <c r="G25" s="5"/>
      <c r="H25" s="37"/>
      <c r="I25" s="37"/>
      <c r="J25" s="37"/>
      <c r="K25" s="11"/>
      <c r="L25" s="39"/>
      <c r="M25" s="98"/>
      <c r="N25" s="37"/>
      <c r="O25" s="37"/>
      <c r="P25" s="37"/>
      <c r="Q25" s="39"/>
      <c r="R25" s="37"/>
      <c r="S25" s="33"/>
      <c r="T25" s="82" t="s">
        <v>26</v>
      </c>
      <c r="U25" s="940" t="s">
        <v>37</v>
      </c>
      <c r="V25" s="231"/>
    </row>
    <row r="26" spans="1:22" ht="86.85" customHeight="1" thickBot="1">
      <c r="A26" s="884" t="s">
        <v>16</v>
      </c>
      <c r="B26" s="37"/>
      <c r="C26" s="39"/>
      <c r="D26" s="813"/>
      <c r="E26" s="381"/>
      <c r="F26" s="36"/>
      <c r="G26" s="220"/>
      <c r="H26" s="85"/>
      <c r="I26" s="85"/>
      <c r="J26" s="85"/>
      <c r="K26" s="220"/>
      <c r="L26" s="96"/>
      <c r="M26" s="106"/>
      <c r="N26" s="85"/>
      <c r="O26" s="85"/>
      <c r="P26" s="85"/>
      <c r="Q26" s="96"/>
      <c r="R26" s="85"/>
      <c r="S26" s="96"/>
      <c r="T26" s="77" t="s">
        <v>27</v>
      </c>
      <c r="U26" s="942"/>
      <c r="V26" s="231"/>
    </row>
    <row r="27" spans="1:22" ht="138.75" customHeight="1" thickBot="1">
      <c r="A27" s="78" t="s">
        <v>17</v>
      </c>
      <c r="B27" s="885" t="s">
        <v>720</v>
      </c>
      <c r="C27" s="72"/>
      <c r="D27" s="813" t="s">
        <v>662</v>
      </c>
      <c r="E27" s="381" t="s">
        <v>1035</v>
      </c>
      <c r="F27" s="1" t="s">
        <v>886</v>
      </c>
      <c r="G27" s="5" t="s">
        <v>7</v>
      </c>
      <c r="H27" s="358"/>
      <c r="I27" s="37"/>
      <c r="J27" s="37"/>
      <c r="K27" s="289">
        <v>3.9</v>
      </c>
      <c r="L27" s="12"/>
      <c r="M27" s="98"/>
      <c r="N27" s="289">
        <v>5.0999999999999996</v>
      </c>
      <c r="O27" s="37"/>
      <c r="P27" s="37"/>
      <c r="Q27" s="39"/>
      <c r="R27" s="1002" t="s">
        <v>738</v>
      </c>
      <c r="S27" s="1003"/>
      <c r="T27" s="82" t="s">
        <v>28</v>
      </c>
      <c r="U27" s="353" t="s">
        <v>38</v>
      </c>
    </row>
    <row r="28" spans="1:22" ht="67.349999999999994" customHeight="1" thickBot="1">
      <c r="A28" s="78" t="s">
        <v>18</v>
      </c>
      <c r="B28" s="38"/>
      <c r="C28" s="101"/>
      <c r="D28" s="813"/>
      <c r="E28" s="381"/>
      <c r="F28" s="1"/>
      <c r="G28" s="5"/>
      <c r="H28" s="37"/>
      <c r="I28" s="37"/>
      <c r="J28" s="37"/>
      <c r="K28" s="11"/>
      <c r="L28" s="39"/>
      <c r="M28" s="98"/>
      <c r="N28" s="37"/>
      <c r="O28" s="37"/>
      <c r="P28" s="37"/>
      <c r="Q28" s="39"/>
      <c r="R28" s="37"/>
      <c r="S28" s="33"/>
      <c r="T28" s="82" t="s">
        <v>29</v>
      </c>
      <c r="U28" s="940" t="s">
        <v>39</v>
      </c>
      <c r="V28" s="509"/>
    </row>
    <row r="29" spans="1:22" ht="84" customHeight="1" thickBot="1">
      <c r="A29" s="884" t="s">
        <v>19</v>
      </c>
      <c r="B29" s="37"/>
      <c r="C29" s="39"/>
      <c r="D29" s="813"/>
      <c r="E29" s="381"/>
      <c r="F29" s="36"/>
      <c r="G29" s="220"/>
      <c r="H29" s="85"/>
      <c r="I29" s="85"/>
      <c r="J29" s="85"/>
      <c r="K29" s="220"/>
      <c r="L29" s="96"/>
      <c r="M29" s="106"/>
      <c r="N29" s="85"/>
      <c r="O29" s="85"/>
      <c r="P29" s="85"/>
      <c r="Q29" s="96"/>
      <c r="R29" s="85"/>
      <c r="S29" s="96"/>
      <c r="T29" s="77" t="s">
        <v>30</v>
      </c>
      <c r="U29" s="942"/>
      <c r="V29" s="231"/>
    </row>
    <row r="30" spans="1:22" ht="47.1" customHeight="1" thickBot="1">
      <c r="A30" s="78" t="s">
        <v>20</v>
      </c>
      <c r="B30" s="1000"/>
      <c r="C30" s="1001"/>
      <c r="D30" s="11"/>
      <c r="E30" s="220"/>
      <c r="F30" s="351"/>
      <c r="G30" s="196"/>
      <c r="H30" s="196"/>
      <c r="I30" s="196"/>
      <c r="J30" s="196"/>
      <c r="K30" s="196"/>
      <c r="L30" s="196"/>
      <c r="M30" s="291"/>
      <c r="N30" s="196"/>
      <c r="O30" s="196"/>
      <c r="P30" s="292"/>
      <c r="Q30" s="107"/>
      <c r="R30" s="37"/>
      <c r="S30" s="33"/>
      <c r="T30" s="82" t="s">
        <v>31</v>
      </c>
      <c r="U30" s="940" t="s">
        <v>40</v>
      </c>
    </row>
    <row r="31" spans="1:22" ht="62.85" customHeight="1" thickBot="1">
      <c r="A31" s="884" t="s">
        <v>21</v>
      </c>
      <c r="B31" s="998" t="s">
        <v>939</v>
      </c>
      <c r="C31" s="999"/>
      <c r="D31" s="1" t="s">
        <v>617</v>
      </c>
      <c r="E31" s="1" t="s">
        <v>1032</v>
      </c>
      <c r="F31" s="1" t="s">
        <v>1094</v>
      </c>
      <c r="G31" s="351" t="s">
        <v>808</v>
      </c>
      <c r="H31" s="196">
        <f>1174563/1000000</f>
        <v>1.174563</v>
      </c>
      <c r="I31" s="196">
        <f>1332270/1000000</f>
        <v>1.3322700000000001</v>
      </c>
      <c r="J31" s="196">
        <f>572462/1000000</f>
        <v>0.57246200000000003</v>
      </c>
      <c r="K31" s="196">
        <f>428061/1000000</f>
        <v>0.42806100000000002</v>
      </c>
      <c r="L31" s="196">
        <f>632011/1000000</f>
        <v>0.63201099999999999</v>
      </c>
      <c r="M31" s="505">
        <v>0.35268500000000003</v>
      </c>
      <c r="N31" s="196">
        <v>0.48</v>
      </c>
      <c r="O31" s="196">
        <v>0.84</v>
      </c>
      <c r="P31" s="513"/>
      <c r="Q31" s="96"/>
      <c r="R31" s="1002" t="s">
        <v>809</v>
      </c>
      <c r="S31" s="1003"/>
      <c r="T31" s="77" t="s">
        <v>32</v>
      </c>
      <c r="U31" s="942"/>
      <c r="V31" s="231"/>
    </row>
    <row r="32" spans="1:22" ht="99" customHeight="1" thickBot="1">
      <c r="A32" s="78" t="s">
        <v>22</v>
      </c>
      <c r="B32" s="38"/>
      <c r="C32" s="101"/>
      <c r="D32" s="737" t="s">
        <v>617</v>
      </c>
      <c r="E32" s="28" t="s">
        <v>1032</v>
      </c>
      <c r="F32" s="1" t="s">
        <v>886</v>
      </c>
      <c r="G32" s="5" t="s">
        <v>696</v>
      </c>
      <c r="H32" s="108">
        <v>4912595.47</v>
      </c>
      <c r="I32" s="108">
        <v>3806600</v>
      </c>
      <c r="J32" s="108">
        <v>3413182.85</v>
      </c>
      <c r="K32" s="514">
        <v>874363.1</v>
      </c>
      <c r="L32" s="108">
        <v>97766.56</v>
      </c>
      <c r="M32" s="515">
        <v>99887.83</v>
      </c>
      <c r="N32" s="108">
        <v>46541.75</v>
      </c>
      <c r="O32" s="108">
        <v>-7180.04</v>
      </c>
      <c r="P32" s="108">
        <v>-50000</v>
      </c>
      <c r="Q32" s="25" t="s">
        <v>622</v>
      </c>
      <c r="R32" s="289"/>
      <c r="S32" s="33"/>
      <c r="T32" s="82" t="s">
        <v>33</v>
      </c>
      <c r="U32" s="82" t="s">
        <v>41</v>
      </c>
    </row>
    <row r="33" spans="1:22" ht="98.85" customHeight="1" thickBot="1">
      <c r="A33" s="884" t="s">
        <v>23</v>
      </c>
      <c r="B33" s="37"/>
      <c r="C33" s="39"/>
      <c r="D33" s="813"/>
      <c r="E33" s="381"/>
      <c r="F33" s="36"/>
      <c r="G33" s="220"/>
      <c r="H33" s="108"/>
      <c r="I33" s="108"/>
      <c r="J33" s="108"/>
      <c r="K33" s="108"/>
      <c r="L33" s="108"/>
      <c r="M33" s="108"/>
      <c r="N33" s="108"/>
      <c r="O33" s="108"/>
      <c r="P33" s="108"/>
      <c r="Q33" s="96"/>
      <c r="R33" s="85"/>
      <c r="S33" s="96"/>
      <c r="T33" s="77" t="s">
        <v>34</v>
      </c>
      <c r="U33" s="77" t="s">
        <v>42</v>
      </c>
      <c r="V33" s="231"/>
    </row>
    <row r="34" spans="1:22">
      <c r="A34" s="3"/>
      <c r="B34" s="94"/>
      <c r="C34" s="94"/>
      <c r="D34" s="94"/>
      <c r="E34" s="94"/>
      <c r="F34" s="3"/>
      <c r="G34" s="94"/>
      <c r="H34" s="94"/>
      <c r="I34" s="94"/>
      <c r="J34" s="94"/>
      <c r="K34" s="94"/>
      <c r="L34" s="94"/>
      <c r="M34" s="94"/>
      <c r="N34" s="94"/>
      <c r="O34" s="94"/>
      <c r="P34" s="94"/>
      <c r="Q34" s="94"/>
      <c r="R34" s="94"/>
      <c r="S34" s="94"/>
      <c r="T34" s="3"/>
      <c r="U34" s="3"/>
    </row>
    <row r="35" spans="1:22">
      <c r="D35" s="94"/>
      <c r="E35" s="94"/>
    </row>
    <row r="36" spans="1:22" ht="51">
      <c r="A36" s="100" t="s">
        <v>216</v>
      </c>
      <c r="U36" s="100"/>
    </row>
    <row r="38" spans="1:22">
      <c r="A38" s="27" t="s">
        <v>623</v>
      </c>
    </row>
    <row r="39" spans="1:22">
      <c r="A39" s="6" t="s">
        <v>1012</v>
      </c>
    </row>
    <row r="40" spans="1:22">
      <c r="A40" s="84" t="s">
        <v>1013</v>
      </c>
    </row>
  </sheetData>
  <mergeCells count="46">
    <mergeCell ref="B31:C31"/>
    <mergeCell ref="B30:C30"/>
    <mergeCell ref="U28:U29"/>
    <mergeCell ref="F4:F5"/>
    <mergeCell ref="U30:U31"/>
    <mergeCell ref="F6:F16"/>
    <mergeCell ref="G4:G5"/>
    <mergeCell ref="R31:S31"/>
    <mergeCell ref="R27:S27"/>
    <mergeCell ref="R4:S5"/>
    <mergeCell ref="R17:S17"/>
    <mergeCell ref="T17:T22"/>
    <mergeCell ref="R18:S18"/>
    <mergeCell ref="R19:S19"/>
    <mergeCell ref="B22:C22"/>
    <mergeCell ref="R22:S22"/>
    <mergeCell ref="A4:A5"/>
    <mergeCell ref="F17:F22"/>
    <mergeCell ref="P5:Q5"/>
    <mergeCell ref="A6:A16"/>
    <mergeCell ref="B4:C5"/>
    <mergeCell ref="D17:D22"/>
    <mergeCell ref="B6:B16"/>
    <mergeCell ref="D6:D16"/>
    <mergeCell ref="E4:E5"/>
    <mergeCell ref="E6:E16"/>
    <mergeCell ref="A17:A22"/>
    <mergeCell ref="B17:C17"/>
    <mergeCell ref="G17:G19"/>
    <mergeCell ref="B18:C18"/>
    <mergeCell ref="B19:C19"/>
    <mergeCell ref="B20:C20"/>
    <mergeCell ref="B21:C21"/>
    <mergeCell ref="E17:E22"/>
    <mergeCell ref="T4:T5"/>
    <mergeCell ref="U23:U24"/>
    <mergeCell ref="U25:U26"/>
    <mergeCell ref="D4:D5"/>
    <mergeCell ref="G20:G22"/>
    <mergeCell ref="R20:S20"/>
    <mergeCell ref="T6:T16"/>
    <mergeCell ref="S6:S16"/>
    <mergeCell ref="H4:Q4"/>
    <mergeCell ref="U4:U5"/>
    <mergeCell ref="U6:U22"/>
    <mergeCell ref="R21:S21"/>
  </mergeCells>
  <pageMargins left="0" right="0" top="0" bottom="0" header="0" footer="0"/>
  <pageSetup paperSize="8" scale="68" orientation="landscape" verticalDpi="0" r:id="rId1"/>
  <headerFooter>
    <oddFooter>&amp;L&amp;F&amp;C&amp;A&amp;R&amp;D</oddFooter>
  </headerFooter>
</worksheet>
</file>

<file path=xl/worksheets/sheet5.xml><?xml version="1.0" encoding="utf-8"?>
<worksheet xmlns="http://schemas.openxmlformats.org/spreadsheetml/2006/main" xmlns:r="http://schemas.openxmlformats.org/officeDocument/2006/relationships">
  <dimension ref="A1:W83"/>
  <sheetViews>
    <sheetView showGridLines="0" zoomScale="80" zoomScaleNormal="80" zoomScaleSheetLayoutView="100" workbookViewId="0">
      <pane ySplit="5" topLeftCell="A6" activePane="bottomLeft" state="frozen"/>
      <selection pane="bottomLeft"/>
    </sheetView>
  </sheetViews>
  <sheetFormatPr defaultColWidth="8.5703125" defaultRowHeight="12.75"/>
  <cols>
    <col min="1" max="1" width="43.5703125" style="84" customWidth="1"/>
    <col min="2" max="2" width="43" style="84" customWidth="1"/>
    <col min="3" max="3" width="7.5703125" style="84" customWidth="1"/>
    <col min="4" max="4" width="9.28515625" style="84" customWidth="1"/>
    <col min="5" max="5" width="10.5703125" style="84" customWidth="1"/>
    <col min="6" max="6" width="20.42578125" style="84" customWidth="1"/>
    <col min="7" max="7" width="9.7109375" style="84" customWidth="1"/>
    <col min="8" max="13" width="8.5703125" style="84"/>
    <col min="14" max="14" width="8.42578125" style="84" customWidth="1"/>
    <col min="15" max="15" width="6.5703125" style="84" customWidth="1"/>
    <col min="16" max="16" width="2.5703125" style="84" customWidth="1"/>
    <col min="17" max="17" width="8.5703125" style="84" customWidth="1"/>
    <col min="18" max="18" width="8.5703125" style="84"/>
    <col min="19" max="19" width="35.7109375" style="84" customWidth="1"/>
    <col min="20" max="20" width="43.5703125" style="84" customWidth="1"/>
    <col min="21" max="21" width="43.5703125" style="84" hidden="1" customWidth="1"/>
    <col min="22" max="16384" width="8.5703125" style="84"/>
  </cols>
  <sheetData>
    <row r="1" spans="1:21" s="1337" customFormat="1" ht="20.25" customHeight="1">
      <c r="A1" s="1338" t="s">
        <v>868</v>
      </c>
      <c r="B1" s="1338"/>
      <c r="D1" s="1338"/>
      <c r="E1" s="1338"/>
      <c r="F1" s="1338"/>
    </row>
    <row r="2" spans="1:21" s="254" customFormat="1" ht="19.5" customHeight="1">
      <c r="A2" s="255" t="s">
        <v>43</v>
      </c>
      <c r="B2" s="255"/>
      <c r="D2" s="255"/>
      <c r="E2" s="255"/>
      <c r="F2" s="255"/>
      <c r="S2" s="1350"/>
    </row>
    <row r="3" spans="1:21" ht="13.5" thickBot="1"/>
    <row r="4" spans="1:21" ht="27.6" customHeight="1" thickBot="1">
      <c r="A4" s="1099" t="s">
        <v>2</v>
      </c>
      <c r="B4" s="1101" t="s">
        <v>10</v>
      </c>
      <c r="C4" s="1102"/>
      <c r="D4" s="919" t="s">
        <v>8</v>
      </c>
      <c r="E4" s="919" t="s">
        <v>1089</v>
      </c>
      <c r="F4" s="919" t="s">
        <v>4</v>
      </c>
      <c r="G4" s="919" t="s">
        <v>5</v>
      </c>
      <c r="H4" s="946" t="s">
        <v>1132</v>
      </c>
      <c r="I4" s="1108"/>
      <c r="J4" s="1108"/>
      <c r="K4" s="1108"/>
      <c r="L4" s="1108"/>
      <c r="M4" s="1108"/>
      <c r="N4" s="1108"/>
      <c r="O4" s="1108"/>
      <c r="P4" s="1109"/>
      <c r="Q4" s="747"/>
      <c r="R4" s="951" t="s">
        <v>9</v>
      </c>
      <c r="S4" s="962"/>
      <c r="T4" s="964" t="s">
        <v>1</v>
      </c>
      <c r="U4" s="964" t="s">
        <v>3</v>
      </c>
    </row>
    <row r="5" spans="1:21" ht="27.6" customHeight="1" thickBot="1">
      <c r="A5" s="1100"/>
      <c r="B5" s="1103"/>
      <c r="C5" s="1104"/>
      <c r="D5" s="920"/>
      <c r="E5" s="920"/>
      <c r="F5" s="920"/>
      <c r="G5" s="920"/>
      <c r="H5" s="10">
        <v>2010</v>
      </c>
      <c r="I5" s="10">
        <v>2011</v>
      </c>
      <c r="J5" s="10">
        <v>2012</v>
      </c>
      <c r="K5" s="10">
        <v>2013</v>
      </c>
      <c r="L5" s="10">
        <v>2014</v>
      </c>
      <c r="M5" s="10">
        <v>2015</v>
      </c>
      <c r="N5" s="742">
        <v>2016</v>
      </c>
      <c r="O5" s="1110">
        <v>2017</v>
      </c>
      <c r="P5" s="1111"/>
      <c r="Q5" s="10">
        <v>2018</v>
      </c>
      <c r="R5" s="952"/>
      <c r="S5" s="963"/>
      <c r="T5" s="965"/>
      <c r="U5" s="965"/>
    </row>
    <row r="6" spans="1:21" ht="117" customHeight="1" thickBot="1">
      <c r="A6" s="78" t="s">
        <v>46</v>
      </c>
      <c r="B6" s="1073" t="s">
        <v>1315</v>
      </c>
      <c r="C6" s="1074"/>
      <c r="D6" s="29" t="s">
        <v>617</v>
      </c>
      <c r="E6" s="28" t="s">
        <v>1032</v>
      </c>
      <c r="F6" s="1" t="s">
        <v>883</v>
      </c>
      <c r="G6" s="5" t="s">
        <v>1317</v>
      </c>
      <c r="H6" s="516">
        <v>7.9</v>
      </c>
      <c r="I6" s="516">
        <v>5.2</v>
      </c>
      <c r="J6" s="516">
        <v>4.4000000000000004</v>
      </c>
      <c r="K6" s="516">
        <v>6</v>
      </c>
      <c r="L6" s="516">
        <v>7.3</v>
      </c>
      <c r="M6" s="516">
        <v>7</v>
      </c>
      <c r="N6" s="771">
        <v>8</v>
      </c>
      <c r="O6" s="1112">
        <v>10.4</v>
      </c>
      <c r="P6" s="1113"/>
      <c r="Q6" s="750"/>
      <c r="R6" s="1061" t="s">
        <v>1316</v>
      </c>
      <c r="S6" s="1062"/>
      <c r="T6" s="82" t="s">
        <v>65</v>
      </c>
      <c r="U6" s="940" t="s">
        <v>195</v>
      </c>
    </row>
    <row r="7" spans="1:21" ht="54.75" customHeight="1" thickBot="1">
      <c r="A7" s="349" t="s">
        <v>47</v>
      </c>
      <c r="B7" s="1073" t="s">
        <v>721</v>
      </c>
      <c r="C7" s="1074"/>
      <c r="D7" s="906" t="s">
        <v>617</v>
      </c>
      <c r="E7" s="351" t="s">
        <v>1034</v>
      </c>
      <c r="F7" s="345" t="s">
        <v>886</v>
      </c>
      <c r="G7" s="378" t="s">
        <v>7</v>
      </c>
      <c r="H7" s="59">
        <v>99.9</v>
      </c>
      <c r="I7" s="59">
        <v>99.9</v>
      </c>
      <c r="J7" s="59">
        <v>99.9</v>
      </c>
      <c r="K7" s="59">
        <v>99.9</v>
      </c>
      <c r="L7" s="59">
        <v>99.9</v>
      </c>
      <c r="M7" s="59">
        <v>99.9</v>
      </c>
      <c r="N7" s="771">
        <v>99.9</v>
      </c>
      <c r="O7" s="1112">
        <v>99.9</v>
      </c>
      <c r="P7" s="1113"/>
      <c r="Q7" s="771">
        <v>99.9</v>
      </c>
      <c r="R7" s="1107" t="s">
        <v>733</v>
      </c>
      <c r="S7" s="977"/>
      <c r="T7" s="278" t="s">
        <v>66</v>
      </c>
      <c r="U7" s="942"/>
    </row>
    <row r="8" spans="1:21" ht="14.45" customHeight="1">
      <c r="A8" s="910" t="s">
        <v>48</v>
      </c>
      <c r="B8" s="913" t="s">
        <v>802</v>
      </c>
      <c r="C8" s="950"/>
      <c r="D8" s="1042" t="s">
        <v>617</v>
      </c>
      <c r="E8" s="916" t="s">
        <v>1034</v>
      </c>
      <c r="F8" s="921" t="s">
        <v>883</v>
      </c>
      <c r="G8" s="916" t="s">
        <v>676</v>
      </c>
      <c r="H8" s="1025">
        <v>3.2</v>
      </c>
      <c r="I8" s="1027">
        <v>3.8</v>
      </c>
      <c r="J8" s="1027">
        <v>4.0999999999999996</v>
      </c>
      <c r="K8" s="1027">
        <v>3.8</v>
      </c>
      <c r="L8" s="1027">
        <v>3.5</v>
      </c>
      <c r="M8" s="1027">
        <v>3.6</v>
      </c>
      <c r="N8" s="1027">
        <v>3.8</v>
      </c>
      <c r="O8" s="1029">
        <v>3.3</v>
      </c>
      <c r="P8" s="1030"/>
      <c r="Q8" s="1045">
        <v>4</v>
      </c>
      <c r="R8" s="1021" t="s">
        <v>734</v>
      </c>
      <c r="S8" s="1022"/>
      <c r="T8" s="940" t="s">
        <v>67</v>
      </c>
      <c r="U8" s="940" t="s">
        <v>196</v>
      </c>
    </row>
    <row r="9" spans="1:21" ht="15.75" customHeight="1" thickBot="1">
      <c r="A9" s="912"/>
      <c r="B9" s="915"/>
      <c r="C9" s="970"/>
      <c r="D9" s="986"/>
      <c r="E9" s="918"/>
      <c r="F9" s="923"/>
      <c r="G9" s="918"/>
      <c r="H9" s="1026"/>
      <c r="I9" s="1028"/>
      <c r="J9" s="1028"/>
      <c r="K9" s="1028"/>
      <c r="L9" s="1028"/>
      <c r="M9" s="1028"/>
      <c r="N9" s="1028"/>
      <c r="O9" s="1031"/>
      <c r="P9" s="1032"/>
      <c r="Q9" s="1046"/>
      <c r="R9" s="1023"/>
      <c r="S9" s="1024"/>
      <c r="T9" s="942"/>
      <c r="U9" s="941"/>
    </row>
    <row r="10" spans="1:21" ht="24.95" customHeight="1">
      <c r="A10" s="910" t="s">
        <v>49</v>
      </c>
      <c r="B10" s="1077" t="s">
        <v>1112</v>
      </c>
      <c r="C10" s="893" t="s">
        <v>668</v>
      </c>
      <c r="D10" s="1042" t="s">
        <v>617</v>
      </c>
      <c r="E10" s="916" t="s">
        <v>1035</v>
      </c>
      <c r="F10" s="921" t="s">
        <v>887</v>
      </c>
      <c r="G10" s="1042" t="s">
        <v>677</v>
      </c>
      <c r="H10" s="57">
        <v>1.7</v>
      </c>
      <c r="I10" s="57">
        <v>2.4</v>
      </c>
      <c r="J10" s="57">
        <v>2.2000000000000002</v>
      </c>
      <c r="K10" s="57">
        <v>1.9</v>
      </c>
      <c r="L10" s="57">
        <v>2.1</v>
      </c>
      <c r="M10" s="57">
        <v>2</v>
      </c>
      <c r="N10" s="748">
        <v>2.2999999999999998</v>
      </c>
      <c r="O10" s="1117">
        <v>1.8</v>
      </c>
      <c r="P10" s="1118"/>
      <c r="Q10" s="740">
        <v>2.1</v>
      </c>
      <c r="R10" s="60" t="s">
        <v>668</v>
      </c>
      <c r="S10" s="1114" t="s">
        <v>983</v>
      </c>
      <c r="T10" s="940" t="s">
        <v>68</v>
      </c>
      <c r="U10" s="941"/>
    </row>
    <row r="11" spans="1:21" ht="24.95" customHeight="1">
      <c r="A11" s="911"/>
      <c r="B11" s="1078"/>
      <c r="C11" s="894" t="s">
        <v>669</v>
      </c>
      <c r="D11" s="985"/>
      <c r="E11" s="917"/>
      <c r="F11" s="922"/>
      <c r="G11" s="985"/>
      <c r="H11" s="58">
        <v>1.6</v>
      </c>
      <c r="I11" s="58">
        <v>2.7</v>
      </c>
      <c r="J11" s="58">
        <v>2.2999999999999998</v>
      </c>
      <c r="K11" s="58">
        <v>2.2999999999999998</v>
      </c>
      <c r="L11" s="58">
        <v>2.5</v>
      </c>
      <c r="M11" s="58">
        <v>2.2999999999999998</v>
      </c>
      <c r="N11" s="749">
        <v>2.5</v>
      </c>
      <c r="O11" s="1121">
        <v>2</v>
      </c>
      <c r="P11" s="1122"/>
      <c r="Q11" s="741">
        <v>2.2999999999999998</v>
      </c>
      <c r="R11" s="61" t="s">
        <v>670</v>
      </c>
      <c r="S11" s="1115"/>
      <c r="T11" s="941"/>
      <c r="U11" s="941"/>
    </row>
    <row r="12" spans="1:21" ht="24.95" customHeight="1" thickBot="1">
      <c r="A12" s="912"/>
      <c r="B12" s="1079"/>
      <c r="C12" s="895" t="s">
        <v>671</v>
      </c>
      <c r="D12" s="986"/>
      <c r="E12" s="918"/>
      <c r="F12" s="923"/>
      <c r="G12" s="986"/>
      <c r="H12" s="59">
        <v>1.7</v>
      </c>
      <c r="I12" s="59">
        <v>2</v>
      </c>
      <c r="J12" s="59">
        <v>2.1</v>
      </c>
      <c r="K12" s="59">
        <v>1.5</v>
      </c>
      <c r="L12" s="59">
        <v>1.7</v>
      </c>
      <c r="M12" s="59">
        <v>1.8</v>
      </c>
      <c r="N12" s="738">
        <v>2.1</v>
      </c>
      <c r="O12" s="1119">
        <v>1.6</v>
      </c>
      <c r="P12" s="1120"/>
      <c r="Q12" s="739">
        <v>1.9</v>
      </c>
      <c r="R12" s="62" t="s">
        <v>672</v>
      </c>
      <c r="S12" s="1116"/>
      <c r="T12" s="942"/>
      <c r="U12" s="942"/>
    </row>
    <row r="13" spans="1:21" ht="27" customHeight="1">
      <c r="A13" s="910" t="s">
        <v>50</v>
      </c>
      <c r="B13" s="1077" t="s">
        <v>984</v>
      </c>
      <c r="C13" s="893" t="s">
        <v>668</v>
      </c>
      <c r="D13" s="916" t="s">
        <v>617</v>
      </c>
      <c r="E13" s="916" t="s">
        <v>1032</v>
      </c>
      <c r="F13" s="1083" t="s">
        <v>1237</v>
      </c>
      <c r="G13" s="1038" t="s">
        <v>800</v>
      </c>
      <c r="H13" s="522">
        <v>0.18</v>
      </c>
      <c r="I13" s="522">
        <v>0.16</v>
      </c>
      <c r="J13" s="522">
        <v>0.16</v>
      </c>
      <c r="K13" s="522">
        <v>0.16</v>
      </c>
      <c r="L13" s="522">
        <v>0.13</v>
      </c>
      <c r="M13" s="522">
        <v>0.13</v>
      </c>
      <c r="N13" s="772">
        <v>0.13</v>
      </c>
      <c r="O13" s="1089">
        <v>0.1</v>
      </c>
      <c r="P13" s="1090"/>
      <c r="Q13" s="751"/>
      <c r="R13" s="60" t="s">
        <v>668</v>
      </c>
      <c r="S13" s="937" t="s">
        <v>985</v>
      </c>
      <c r="T13" s="940" t="s">
        <v>69</v>
      </c>
      <c r="U13" s="940" t="s">
        <v>197</v>
      </c>
    </row>
    <row r="14" spans="1:21" ht="27" customHeight="1">
      <c r="A14" s="911"/>
      <c r="B14" s="1078"/>
      <c r="C14" s="894" t="s">
        <v>669</v>
      </c>
      <c r="D14" s="917"/>
      <c r="E14" s="917"/>
      <c r="F14" s="981"/>
      <c r="G14" s="980"/>
      <c r="H14" s="523">
        <v>0.26</v>
      </c>
      <c r="I14" s="523">
        <v>0.24</v>
      </c>
      <c r="J14" s="523">
        <v>0.24</v>
      </c>
      <c r="K14" s="523">
        <v>0.24</v>
      </c>
      <c r="L14" s="523">
        <v>0.19</v>
      </c>
      <c r="M14" s="523">
        <v>0.2</v>
      </c>
      <c r="N14" s="773">
        <v>0.19</v>
      </c>
      <c r="O14" s="1091">
        <v>0.16</v>
      </c>
      <c r="P14" s="1092"/>
      <c r="Q14" s="752"/>
      <c r="R14" s="61" t="s">
        <v>670</v>
      </c>
      <c r="S14" s="938"/>
      <c r="T14" s="941"/>
      <c r="U14" s="941"/>
    </row>
    <row r="15" spans="1:21" ht="27" customHeight="1" thickBot="1">
      <c r="A15" s="912"/>
      <c r="B15" s="1079"/>
      <c r="C15" s="895" t="s">
        <v>671</v>
      </c>
      <c r="D15" s="918"/>
      <c r="E15" s="918"/>
      <c r="F15" s="1085"/>
      <c r="G15" s="1039"/>
      <c r="H15" s="524">
        <v>0.12</v>
      </c>
      <c r="I15" s="524">
        <v>0.1</v>
      </c>
      <c r="J15" s="524">
        <v>0.09</v>
      </c>
      <c r="K15" s="524">
        <v>0.09</v>
      </c>
      <c r="L15" s="524">
        <v>7.0000000000000007E-2</v>
      </c>
      <c r="M15" s="524">
        <v>7.0000000000000007E-2</v>
      </c>
      <c r="N15" s="774">
        <v>7.0000000000000007E-2</v>
      </c>
      <c r="O15" s="1123">
        <v>0.06</v>
      </c>
      <c r="P15" s="1124"/>
      <c r="Q15" s="753"/>
      <c r="R15" s="62" t="s">
        <v>672</v>
      </c>
      <c r="S15" s="939"/>
      <c r="T15" s="942"/>
      <c r="U15" s="941"/>
    </row>
    <row r="16" spans="1:21" ht="27" customHeight="1">
      <c r="A16" s="910" t="s">
        <v>777</v>
      </c>
      <c r="B16" s="990" t="s">
        <v>1114</v>
      </c>
      <c r="C16" s="893" t="s">
        <v>668</v>
      </c>
      <c r="D16" s="916" t="s">
        <v>617</v>
      </c>
      <c r="E16" s="916" t="s">
        <v>1033</v>
      </c>
      <c r="F16" s="921" t="s">
        <v>888</v>
      </c>
      <c r="G16" s="916" t="s">
        <v>801</v>
      </c>
      <c r="H16" s="525">
        <v>17.2</v>
      </c>
      <c r="I16" s="525">
        <v>18.8</v>
      </c>
      <c r="J16" s="525">
        <v>19.100000000000001</v>
      </c>
      <c r="K16" s="525">
        <v>17.600000000000001</v>
      </c>
      <c r="L16" s="525" t="s">
        <v>924</v>
      </c>
      <c r="M16" s="525">
        <v>20.5</v>
      </c>
      <c r="N16" s="748">
        <v>17.100000000000001</v>
      </c>
      <c r="O16" s="1132">
        <v>17.100000000000001</v>
      </c>
      <c r="P16" s="1133"/>
      <c r="Q16" s="754"/>
      <c r="R16" s="60" t="s">
        <v>668</v>
      </c>
      <c r="S16" s="937" t="s">
        <v>960</v>
      </c>
      <c r="T16" s="940" t="s">
        <v>778</v>
      </c>
      <c r="U16" s="941"/>
    </row>
    <row r="17" spans="1:23" ht="27" customHeight="1">
      <c r="A17" s="911"/>
      <c r="B17" s="991"/>
      <c r="C17" s="894" t="s">
        <v>669</v>
      </c>
      <c r="D17" s="917"/>
      <c r="E17" s="917"/>
      <c r="F17" s="922"/>
      <c r="G17" s="917"/>
      <c r="H17" s="526">
        <v>25.4</v>
      </c>
      <c r="I17" s="526">
        <v>28</v>
      </c>
      <c r="J17" s="526">
        <v>28.2</v>
      </c>
      <c r="K17" s="526">
        <v>25.8</v>
      </c>
      <c r="L17" s="526" t="s">
        <v>924</v>
      </c>
      <c r="M17" s="526">
        <v>29</v>
      </c>
      <c r="N17" s="749">
        <v>23.8</v>
      </c>
      <c r="O17" s="1095">
        <v>23.5</v>
      </c>
      <c r="P17" s="1096"/>
      <c r="Q17" s="755"/>
      <c r="R17" s="61" t="s">
        <v>670</v>
      </c>
      <c r="S17" s="938"/>
      <c r="T17" s="941"/>
      <c r="U17" s="941"/>
    </row>
    <row r="18" spans="1:23" ht="27" customHeight="1" thickBot="1">
      <c r="A18" s="912"/>
      <c r="B18" s="992"/>
      <c r="C18" s="895" t="s">
        <v>671</v>
      </c>
      <c r="D18" s="918"/>
      <c r="E18" s="918"/>
      <c r="F18" s="923"/>
      <c r="G18" s="918"/>
      <c r="H18" s="527">
        <v>9.6999999999999993</v>
      </c>
      <c r="I18" s="527">
        <v>10.4</v>
      </c>
      <c r="J18" s="527">
        <v>10.9</v>
      </c>
      <c r="K18" s="527">
        <v>10.1</v>
      </c>
      <c r="L18" s="527" t="s">
        <v>924</v>
      </c>
      <c r="M18" s="527">
        <v>12.8</v>
      </c>
      <c r="N18" s="738">
        <v>11</v>
      </c>
      <c r="O18" s="1134">
        <v>11.3</v>
      </c>
      <c r="P18" s="1135"/>
      <c r="Q18" s="756"/>
      <c r="R18" s="62" t="s">
        <v>672</v>
      </c>
      <c r="S18" s="939"/>
      <c r="T18" s="942"/>
      <c r="U18" s="941"/>
    </row>
    <row r="19" spans="1:23" ht="26.1" customHeight="1">
      <c r="A19" s="910" t="s">
        <v>51</v>
      </c>
      <c r="B19" s="990" t="s">
        <v>1113</v>
      </c>
      <c r="C19" s="893" t="s">
        <v>668</v>
      </c>
      <c r="D19" s="916" t="s">
        <v>617</v>
      </c>
      <c r="E19" s="916" t="s">
        <v>1033</v>
      </c>
      <c r="F19" s="922" t="s">
        <v>890</v>
      </c>
      <c r="G19" s="916" t="s">
        <v>800</v>
      </c>
      <c r="H19" s="528">
        <v>0.01</v>
      </c>
      <c r="I19" s="528">
        <v>0.01</v>
      </c>
      <c r="J19" s="528">
        <v>0.01</v>
      </c>
      <c r="K19" s="528">
        <v>0.01</v>
      </c>
      <c r="L19" s="528">
        <v>0.01</v>
      </c>
      <c r="M19" s="528">
        <v>0.02</v>
      </c>
      <c r="N19" s="746">
        <v>0.02</v>
      </c>
      <c r="O19" s="1136">
        <v>0.01</v>
      </c>
      <c r="P19" s="1137"/>
      <c r="Q19" s="757"/>
      <c r="R19" s="60" t="s">
        <v>668</v>
      </c>
      <c r="S19" s="937" t="s">
        <v>961</v>
      </c>
      <c r="T19" s="1093" t="s">
        <v>70</v>
      </c>
      <c r="U19" s="941"/>
    </row>
    <row r="20" spans="1:23" ht="26.1" customHeight="1">
      <c r="A20" s="911"/>
      <c r="B20" s="991"/>
      <c r="C20" s="894" t="s">
        <v>669</v>
      </c>
      <c r="D20" s="917"/>
      <c r="E20" s="917"/>
      <c r="F20" s="922"/>
      <c r="G20" s="917"/>
      <c r="H20" s="529">
        <v>0.01</v>
      </c>
      <c r="I20" s="529">
        <v>0.01</v>
      </c>
      <c r="J20" s="529">
        <v>0.01</v>
      </c>
      <c r="K20" s="529">
        <v>0.02</v>
      </c>
      <c r="L20" s="529">
        <v>0.02</v>
      </c>
      <c r="M20" s="529">
        <v>0.04</v>
      </c>
      <c r="N20" s="775">
        <v>0.03</v>
      </c>
      <c r="O20" s="1095">
        <v>0.01</v>
      </c>
      <c r="P20" s="1096"/>
      <c r="Q20" s="755"/>
      <c r="R20" s="61" t="s">
        <v>670</v>
      </c>
      <c r="S20" s="938"/>
      <c r="T20" s="1093"/>
      <c r="U20" s="941"/>
    </row>
    <row r="21" spans="1:23" ht="26.1" customHeight="1" thickBot="1">
      <c r="A21" s="912"/>
      <c r="B21" s="992"/>
      <c r="C21" s="895" t="s">
        <v>671</v>
      </c>
      <c r="D21" s="918"/>
      <c r="E21" s="918"/>
      <c r="F21" s="923"/>
      <c r="G21" s="918"/>
      <c r="H21" s="530">
        <v>0</v>
      </c>
      <c r="I21" s="530">
        <v>0</v>
      </c>
      <c r="J21" s="530">
        <v>0</v>
      </c>
      <c r="K21" s="530">
        <v>0</v>
      </c>
      <c r="L21" s="530">
        <v>0</v>
      </c>
      <c r="M21" s="530">
        <v>0.01</v>
      </c>
      <c r="N21" s="776">
        <v>0.01</v>
      </c>
      <c r="O21" s="1097">
        <v>0</v>
      </c>
      <c r="P21" s="1098"/>
      <c r="Q21" s="758"/>
      <c r="R21" s="62" t="s">
        <v>672</v>
      </c>
      <c r="S21" s="939"/>
      <c r="T21" s="1094"/>
      <c r="U21" s="941"/>
    </row>
    <row r="22" spans="1:23" ht="26.1" customHeight="1">
      <c r="A22" s="910" t="s">
        <v>52</v>
      </c>
      <c r="B22" s="990" t="s">
        <v>1115</v>
      </c>
      <c r="C22" s="893" t="s">
        <v>668</v>
      </c>
      <c r="D22" s="916" t="s">
        <v>617</v>
      </c>
      <c r="E22" s="916" t="s">
        <v>1033</v>
      </c>
      <c r="F22" s="921" t="s">
        <v>891</v>
      </c>
      <c r="G22" s="916" t="s">
        <v>801</v>
      </c>
      <c r="H22" s="528"/>
      <c r="I22" s="528"/>
      <c r="J22" s="528"/>
      <c r="K22" s="528"/>
      <c r="L22" s="528"/>
      <c r="M22" s="525">
        <v>1.3</v>
      </c>
      <c r="N22" s="748">
        <v>1.8</v>
      </c>
      <c r="O22" s="1047">
        <v>1.7</v>
      </c>
      <c r="P22" s="1048"/>
      <c r="Q22" s="759"/>
      <c r="R22" s="60" t="s">
        <v>668</v>
      </c>
      <c r="S22" s="1012" t="s">
        <v>779</v>
      </c>
      <c r="T22" s="940" t="s">
        <v>71</v>
      </c>
      <c r="U22" s="941"/>
    </row>
    <row r="23" spans="1:23" ht="26.1" customHeight="1">
      <c r="A23" s="911"/>
      <c r="B23" s="991"/>
      <c r="C23" s="894" t="s">
        <v>669</v>
      </c>
      <c r="D23" s="917"/>
      <c r="E23" s="917"/>
      <c r="F23" s="922"/>
      <c r="G23" s="917"/>
      <c r="H23" s="529"/>
      <c r="I23" s="529"/>
      <c r="J23" s="529"/>
      <c r="K23" s="529"/>
      <c r="L23" s="529"/>
      <c r="M23" s="526">
        <v>1.7</v>
      </c>
      <c r="N23" s="749">
        <v>2.2999999999999998</v>
      </c>
      <c r="O23" s="1049">
        <v>2.2999999999999998</v>
      </c>
      <c r="P23" s="1050"/>
      <c r="Q23" s="760"/>
      <c r="R23" s="61" t="s">
        <v>670</v>
      </c>
      <c r="S23" s="1040"/>
      <c r="T23" s="941"/>
      <c r="U23" s="941"/>
    </row>
    <row r="24" spans="1:23" ht="26.1" customHeight="1" thickBot="1">
      <c r="A24" s="912"/>
      <c r="B24" s="992"/>
      <c r="C24" s="895" t="s">
        <v>671</v>
      </c>
      <c r="D24" s="918"/>
      <c r="E24" s="918"/>
      <c r="F24" s="923"/>
      <c r="G24" s="918"/>
      <c r="H24" s="530"/>
      <c r="I24" s="530"/>
      <c r="J24" s="530"/>
      <c r="K24" s="530"/>
      <c r="L24" s="530"/>
      <c r="M24" s="527">
        <v>0.9</v>
      </c>
      <c r="N24" s="738">
        <v>1.3</v>
      </c>
      <c r="O24" s="1051">
        <v>1.2</v>
      </c>
      <c r="P24" s="1052"/>
      <c r="Q24" s="761"/>
      <c r="R24" s="62" t="s">
        <v>672</v>
      </c>
      <c r="S24" s="1041"/>
      <c r="T24" s="942"/>
      <c r="U24" s="941"/>
    </row>
    <row r="25" spans="1:23" ht="47.1" customHeight="1" thickBot="1">
      <c r="A25" s="78" t="s">
        <v>53</v>
      </c>
      <c r="B25" s="998" t="s">
        <v>787</v>
      </c>
      <c r="C25" s="999"/>
      <c r="D25" s="900" t="s">
        <v>617</v>
      </c>
      <c r="E25" s="367" t="s">
        <v>1032</v>
      </c>
      <c r="F25" s="345" t="s">
        <v>892</v>
      </c>
      <c r="G25" s="5" t="s">
        <v>705</v>
      </c>
      <c r="H25" s="43">
        <v>35</v>
      </c>
      <c r="I25" s="43">
        <v>17</v>
      </c>
      <c r="J25" s="43">
        <v>9</v>
      </c>
      <c r="K25" s="43">
        <v>12</v>
      </c>
      <c r="L25" s="43">
        <v>4</v>
      </c>
      <c r="M25" s="43">
        <v>6</v>
      </c>
      <c r="N25" s="31"/>
      <c r="O25" s="31"/>
      <c r="P25" s="207"/>
      <c r="Q25" s="184"/>
      <c r="R25" s="998" t="s">
        <v>786</v>
      </c>
      <c r="S25" s="999"/>
      <c r="T25" s="82" t="s">
        <v>72</v>
      </c>
      <c r="U25" s="942"/>
    </row>
    <row r="26" spans="1:23" ht="27" customHeight="1">
      <c r="A26" s="910" t="s">
        <v>792</v>
      </c>
      <c r="B26" s="913" t="s">
        <v>1250</v>
      </c>
      <c r="C26" s="893" t="s">
        <v>668</v>
      </c>
      <c r="D26" s="916" t="s">
        <v>617</v>
      </c>
      <c r="E26" s="916" t="s">
        <v>1032</v>
      </c>
      <c r="F26" s="1083" t="s">
        <v>885</v>
      </c>
      <c r="G26" s="1038" t="s">
        <v>801</v>
      </c>
      <c r="H26" s="57" t="s">
        <v>1095</v>
      </c>
      <c r="I26" s="57" t="s">
        <v>1096</v>
      </c>
      <c r="J26" s="57" t="s">
        <v>1097</v>
      </c>
      <c r="K26" s="57" t="s">
        <v>1098</v>
      </c>
      <c r="L26" s="57" t="s">
        <v>1099</v>
      </c>
      <c r="M26" s="57" t="s">
        <v>1100</v>
      </c>
      <c r="N26" s="531">
        <v>287.60000000000002</v>
      </c>
      <c r="O26" s="1129">
        <v>288.2</v>
      </c>
      <c r="P26" s="1130"/>
      <c r="Q26" s="762"/>
      <c r="R26" s="60" t="s">
        <v>668</v>
      </c>
      <c r="S26" s="1035" t="s">
        <v>805</v>
      </c>
      <c r="T26" s="940" t="s">
        <v>73</v>
      </c>
      <c r="U26" s="1012" t="s">
        <v>198</v>
      </c>
    </row>
    <row r="27" spans="1:23" ht="27" customHeight="1">
      <c r="A27" s="911"/>
      <c r="B27" s="914"/>
      <c r="C27" s="894" t="s">
        <v>669</v>
      </c>
      <c r="D27" s="917"/>
      <c r="E27" s="917"/>
      <c r="F27" s="981"/>
      <c r="G27" s="980"/>
      <c r="H27" s="58" t="s">
        <v>1101</v>
      </c>
      <c r="I27" s="58" t="s">
        <v>1102</v>
      </c>
      <c r="J27" s="58" t="s">
        <v>1103</v>
      </c>
      <c r="K27" s="58" t="s">
        <v>1104</v>
      </c>
      <c r="L27" s="58" t="s">
        <v>1318</v>
      </c>
      <c r="M27" s="58" t="s">
        <v>1105</v>
      </c>
      <c r="N27" s="532">
        <v>401.8</v>
      </c>
      <c r="O27" s="1033">
        <v>399.9</v>
      </c>
      <c r="P27" s="1034"/>
      <c r="Q27" s="533"/>
      <c r="R27" s="61" t="s">
        <v>670</v>
      </c>
      <c r="S27" s="1036"/>
      <c r="T27" s="941"/>
      <c r="U27" s="1040"/>
    </row>
    <row r="28" spans="1:23" ht="27" customHeight="1" thickBot="1">
      <c r="A28" s="912"/>
      <c r="B28" s="915"/>
      <c r="C28" s="895" t="s">
        <v>671</v>
      </c>
      <c r="D28" s="918"/>
      <c r="E28" s="918"/>
      <c r="F28" s="1085"/>
      <c r="G28" s="1039"/>
      <c r="H28" s="59" t="s">
        <v>1106</v>
      </c>
      <c r="I28" s="59" t="s">
        <v>1107</v>
      </c>
      <c r="J28" s="59" t="s">
        <v>1108</v>
      </c>
      <c r="K28" s="59" t="s">
        <v>1109</v>
      </c>
      <c r="L28" s="59" t="s">
        <v>1110</v>
      </c>
      <c r="M28" s="59" t="s">
        <v>1111</v>
      </c>
      <c r="N28" s="534">
        <v>184.5</v>
      </c>
      <c r="O28" s="1127">
        <v>187.7</v>
      </c>
      <c r="P28" s="1128"/>
      <c r="Q28" s="535"/>
      <c r="R28" s="62" t="s">
        <v>672</v>
      </c>
      <c r="S28" s="1037"/>
      <c r="T28" s="942"/>
      <c r="U28" s="1040"/>
    </row>
    <row r="29" spans="1:23" ht="27" customHeight="1">
      <c r="A29" s="1081" t="s">
        <v>54</v>
      </c>
      <c r="B29" s="913" t="s">
        <v>722</v>
      </c>
      <c r="C29" s="893" t="s">
        <v>668</v>
      </c>
      <c r="D29" s="1042" t="s">
        <v>617</v>
      </c>
      <c r="E29" s="916" t="s">
        <v>1035</v>
      </c>
      <c r="F29" s="1083" t="s">
        <v>886</v>
      </c>
      <c r="G29" s="1038" t="s">
        <v>801</v>
      </c>
      <c r="H29" s="57">
        <v>10.3</v>
      </c>
      <c r="I29" s="57">
        <v>9.6</v>
      </c>
      <c r="J29" s="57">
        <v>10.1</v>
      </c>
      <c r="K29" s="57">
        <v>10.1</v>
      </c>
      <c r="L29" s="57">
        <v>11.7</v>
      </c>
      <c r="M29" s="57">
        <v>10.9</v>
      </c>
      <c r="N29" s="531">
        <v>9.4</v>
      </c>
      <c r="O29" s="1129">
        <v>10.174966214112066</v>
      </c>
      <c r="P29" s="1130"/>
      <c r="Q29" s="762"/>
      <c r="R29" s="60" t="s">
        <v>668</v>
      </c>
      <c r="S29" s="937" t="s">
        <v>804</v>
      </c>
      <c r="T29" s="941" t="s">
        <v>74</v>
      </c>
      <c r="U29" s="1040"/>
    </row>
    <row r="30" spans="1:23" ht="27" customHeight="1">
      <c r="A30" s="993"/>
      <c r="B30" s="914"/>
      <c r="C30" s="894" t="s">
        <v>669</v>
      </c>
      <c r="D30" s="985"/>
      <c r="E30" s="917"/>
      <c r="F30" s="981"/>
      <c r="G30" s="980"/>
      <c r="H30" s="58">
        <v>16.2</v>
      </c>
      <c r="I30" s="58">
        <v>15.6</v>
      </c>
      <c r="J30" s="58">
        <v>17</v>
      </c>
      <c r="K30" s="58">
        <v>16.3</v>
      </c>
      <c r="L30" s="58">
        <v>18.600000000000001</v>
      </c>
      <c r="M30" s="58">
        <v>17.399999999999999</v>
      </c>
      <c r="N30" s="532">
        <v>15.2</v>
      </c>
      <c r="O30" s="1033">
        <v>15.959840282616359</v>
      </c>
      <c r="P30" s="1034"/>
      <c r="Q30" s="533"/>
      <c r="R30" s="61" t="s">
        <v>670</v>
      </c>
      <c r="S30" s="938"/>
      <c r="T30" s="941"/>
      <c r="U30" s="1040"/>
    </row>
    <row r="31" spans="1:23" ht="27" customHeight="1" thickBot="1">
      <c r="A31" s="994"/>
      <c r="B31" s="915"/>
      <c r="C31" s="895" t="s">
        <v>671</v>
      </c>
      <c r="D31" s="986"/>
      <c r="E31" s="918"/>
      <c r="F31" s="1085"/>
      <c r="G31" s="1039"/>
      <c r="H31" s="59">
        <v>4.8</v>
      </c>
      <c r="I31" s="59">
        <v>4.0999999999999996</v>
      </c>
      <c r="J31" s="59">
        <v>3.9</v>
      </c>
      <c r="K31" s="59">
        <v>4.4000000000000004</v>
      </c>
      <c r="L31" s="59">
        <v>5.4</v>
      </c>
      <c r="M31" s="59">
        <v>5</v>
      </c>
      <c r="N31" s="534">
        <v>4.2</v>
      </c>
      <c r="O31" s="1127">
        <v>4.9769099030000259</v>
      </c>
      <c r="P31" s="1128"/>
      <c r="Q31" s="535"/>
      <c r="R31" s="62" t="s">
        <v>672</v>
      </c>
      <c r="S31" s="939"/>
      <c r="T31" s="942"/>
      <c r="U31" s="1041"/>
    </row>
    <row r="32" spans="1:23" ht="53.25" customHeight="1" thickBot="1">
      <c r="A32" s="78" t="s">
        <v>55</v>
      </c>
      <c r="B32" s="897"/>
      <c r="C32" s="887"/>
      <c r="D32" s="78"/>
      <c r="E32" s="78"/>
      <c r="F32" s="78"/>
      <c r="G32" s="5"/>
      <c r="H32" s="43"/>
      <c r="I32" s="43"/>
      <c r="J32" s="43"/>
      <c r="K32" s="43"/>
      <c r="L32" s="43"/>
      <c r="M32" s="43"/>
      <c r="N32" s="31"/>
      <c r="O32" s="31"/>
      <c r="P32" s="702"/>
      <c r="Q32" s="183"/>
      <c r="R32" s="32"/>
      <c r="S32" s="343"/>
      <c r="T32" s="82" t="s">
        <v>75</v>
      </c>
      <c r="U32" s="46" t="s">
        <v>199</v>
      </c>
      <c r="W32" s="231"/>
    </row>
    <row r="33" spans="1:21" ht="32.85" customHeight="1" thickBot="1">
      <c r="A33" s="1081" t="s">
        <v>898</v>
      </c>
      <c r="B33" s="1077" t="s">
        <v>723</v>
      </c>
      <c r="C33" s="893" t="s">
        <v>668</v>
      </c>
      <c r="D33" s="1042" t="s">
        <v>662</v>
      </c>
      <c r="E33" s="916" t="s">
        <v>1032</v>
      </c>
      <c r="F33" s="1083" t="s">
        <v>893</v>
      </c>
      <c r="G33" s="1086" t="s">
        <v>7</v>
      </c>
      <c r="H33" s="57"/>
      <c r="I33" s="57"/>
      <c r="J33" s="57"/>
      <c r="K33" s="57"/>
      <c r="L33" s="57">
        <v>23.3</v>
      </c>
      <c r="M33" s="57"/>
      <c r="N33" s="178"/>
      <c r="O33" s="178"/>
      <c r="P33" s="204"/>
      <c r="Q33" s="185"/>
      <c r="R33" s="60" t="s">
        <v>668</v>
      </c>
      <c r="S33" s="937" t="s">
        <v>735</v>
      </c>
      <c r="T33" s="940" t="s">
        <v>76</v>
      </c>
      <c r="U33" s="1080"/>
    </row>
    <row r="34" spans="1:21" ht="32.85" customHeight="1" thickBot="1">
      <c r="A34" s="993"/>
      <c r="B34" s="1078"/>
      <c r="C34" s="894" t="s">
        <v>669</v>
      </c>
      <c r="D34" s="985"/>
      <c r="E34" s="917"/>
      <c r="F34" s="981"/>
      <c r="G34" s="1087"/>
      <c r="H34" s="58"/>
      <c r="I34" s="58"/>
      <c r="J34" s="58"/>
      <c r="K34" s="58"/>
      <c r="L34" s="58">
        <v>38</v>
      </c>
      <c r="M34" s="58"/>
      <c r="N34" s="179"/>
      <c r="O34" s="179"/>
      <c r="P34" s="205"/>
      <c r="Q34" s="186"/>
      <c r="R34" s="61" t="s">
        <v>670</v>
      </c>
      <c r="S34" s="938"/>
      <c r="T34" s="941"/>
      <c r="U34" s="1080"/>
    </row>
    <row r="35" spans="1:21" ht="32.85" customHeight="1" thickBot="1">
      <c r="A35" s="994"/>
      <c r="B35" s="1079"/>
      <c r="C35" s="895" t="s">
        <v>671</v>
      </c>
      <c r="D35" s="986"/>
      <c r="E35" s="918"/>
      <c r="F35" s="1085"/>
      <c r="G35" s="1088"/>
      <c r="H35" s="59"/>
      <c r="I35" s="59"/>
      <c r="J35" s="59"/>
      <c r="K35" s="59"/>
      <c r="L35" s="59">
        <v>10.3</v>
      </c>
      <c r="M35" s="59"/>
      <c r="N35" s="180"/>
      <c r="O35" s="180"/>
      <c r="P35" s="206"/>
      <c r="Q35" s="187"/>
      <c r="R35" s="62" t="s">
        <v>672</v>
      </c>
      <c r="S35" s="939"/>
      <c r="T35" s="942"/>
      <c r="U35" s="1080"/>
    </row>
    <row r="36" spans="1:21" ht="23.1" customHeight="1">
      <c r="A36" s="1081" t="s">
        <v>56</v>
      </c>
      <c r="B36" s="1077" t="s">
        <v>959</v>
      </c>
      <c r="C36" s="893" t="s">
        <v>668</v>
      </c>
      <c r="D36" s="916" t="s">
        <v>617</v>
      </c>
      <c r="E36" s="916" t="s">
        <v>1035</v>
      </c>
      <c r="F36" s="1083" t="s">
        <v>886</v>
      </c>
      <c r="G36" s="1038" t="s">
        <v>705</v>
      </c>
      <c r="H36" s="57">
        <v>8.8000000000000007</v>
      </c>
      <c r="I36" s="57">
        <v>8.6</v>
      </c>
      <c r="J36" s="57">
        <v>6.2</v>
      </c>
      <c r="K36" s="57">
        <v>6.5</v>
      </c>
      <c r="L36" s="57">
        <v>7</v>
      </c>
      <c r="M36" s="57">
        <v>6.9</v>
      </c>
      <c r="N36" s="780">
        <v>6.2</v>
      </c>
      <c r="O36" s="1129">
        <v>7.1</v>
      </c>
      <c r="P36" s="1130"/>
      <c r="Q36" s="763"/>
      <c r="R36" s="60" t="s">
        <v>668</v>
      </c>
      <c r="S36" s="937" t="s">
        <v>962</v>
      </c>
      <c r="T36" s="940" t="s">
        <v>77</v>
      </c>
      <c r="U36" s="940" t="s">
        <v>200</v>
      </c>
    </row>
    <row r="37" spans="1:21" ht="23.1" customHeight="1">
      <c r="A37" s="993"/>
      <c r="B37" s="1078"/>
      <c r="C37" s="894" t="s">
        <v>669</v>
      </c>
      <c r="D37" s="917"/>
      <c r="E37" s="985"/>
      <c r="F37" s="1084"/>
      <c r="G37" s="1131"/>
      <c r="H37" s="58">
        <v>13.8</v>
      </c>
      <c r="I37" s="58">
        <v>13.7</v>
      </c>
      <c r="J37" s="58">
        <v>10.199999999999999</v>
      </c>
      <c r="K37" s="58">
        <v>10.5</v>
      </c>
      <c r="L37" s="58">
        <v>11.6</v>
      </c>
      <c r="M37" s="58">
        <v>11.4</v>
      </c>
      <c r="N37" s="781">
        <v>9.9</v>
      </c>
      <c r="O37" s="1033">
        <v>11.3</v>
      </c>
      <c r="P37" s="1034"/>
      <c r="Q37" s="763"/>
      <c r="R37" s="61" t="s">
        <v>670</v>
      </c>
      <c r="S37" s="938"/>
      <c r="T37" s="941"/>
      <c r="U37" s="941"/>
    </row>
    <row r="38" spans="1:21" ht="23.1" customHeight="1">
      <c r="A38" s="993"/>
      <c r="B38" s="1078"/>
      <c r="C38" s="894" t="s">
        <v>671</v>
      </c>
      <c r="D38" s="917"/>
      <c r="E38" s="985"/>
      <c r="F38" s="1084"/>
      <c r="G38" s="1131"/>
      <c r="H38" s="58">
        <v>4.0999999999999996</v>
      </c>
      <c r="I38" s="58">
        <v>4</v>
      </c>
      <c r="J38" s="58">
        <v>2.6</v>
      </c>
      <c r="K38" s="58">
        <v>2.9</v>
      </c>
      <c r="L38" s="58">
        <v>2.8</v>
      </c>
      <c r="M38" s="58">
        <v>2.8</v>
      </c>
      <c r="N38" s="781">
        <v>2.9</v>
      </c>
      <c r="O38" s="1033">
        <v>3.2</v>
      </c>
      <c r="P38" s="1034"/>
      <c r="Q38" s="763"/>
      <c r="R38" s="61" t="s">
        <v>672</v>
      </c>
      <c r="S38" s="938"/>
      <c r="T38" s="941"/>
      <c r="U38" s="941"/>
    </row>
    <row r="39" spans="1:21" ht="23.1" customHeight="1">
      <c r="A39" s="993"/>
      <c r="B39" s="1078"/>
      <c r="C39" s="894" t="s">
        <v>1077</v>
      </c>
      <c r="D39" s="917"/>
      <c r="E39" s="985"/>
      <c r="F39" s="1084"/>
      <c r="G39" s="1131"/>
      <c r="H39" s="536">
        <v>1</v>
      </c>
      <c r="I39" s="536">
        <v>1</v>
      </c>
      <c r="J39" s="536">
        <v>2.2000000000000002</v>
      </c>
      <c r="K39" s="536">
        <v>0</v>
      </c>
      <c r="L39" s="536">
        <v>0</v>
      </c>
      <c r="M39" s="536">
        <v>2.2999999999999998</v>
      </c>
      <c r="N39" s="782">
        <v>0</v>
      </c>
      <c r="O39" s="1033">
        <v>0</v>
      </c>
      <c r="P39" s="1034"/>
      <c r="Q39" s="763"/>
      <c r="R39" s="257" t="s">
        <v>1077</v>
      </c>
      <c r="S39" s="938"/>
      <c r="T39" s="941"/>
      <c r="U39" s="941"/>
    </row>
    <row r="40" spans="1:21" ht="23.1" customHeight="1">
      <c r="A40" s="993"/>
      <c r="B40" s="1078"/>
      <c r="C40" s="211" t="s">
        <v>970</v>
      </c>
      <c r="D40" s="917"/>
      <c r="E40" s="985"/>
      <c r="F40" s="1084"/>
      <c r="G40" s="1131"/>
      <c r="H40" s="536">
        <v>1.5</v>
      </c>
      <c r="I40" s="536">
        <v>1.8</v>
      </c>
      <c r="J40" s="536">
        <v>0.5</v>
      </c>
      <c r="K40" s="536">
        <v>1</v>
      </c>
      <c r="L40" s="536">
        <v>0.5</v>
      </c>
      <c r="M40" s="536">
        <v>1.4</v>
      </c>
      <c r="N40" s="782">
        <v>0.6</v>
      </c>
      <c r="O40" s="1033">
        <v>0.6</v>
      </c>
      <c r="P40" s="1034"/>
      <c r="Q40" s="763"/>
      <c r="R40" s="212" t="s">
        <v>970</v>
      </c>
      <c r="S40" s="938"/>
      <c r="T40" s="941"/>
      <c r="U40" s="941"/>
    </row>
    <row r="41" spans="1:21" ht="23.1" customHeight="1">
      <c r="A41" s="993"/>
      <c r="B41" s="1078"/>
      <c r="C41" s="210" t="s">
        <v>971</v>
      </c>
      <c r="D41" s="917"/>
      <c r="E41" s="985"/>
      <c r="F41" s="1084"/>
      <c r="G41" s="1131"/>
      <c r="H41" s="536">
        <v>1.3</v>
      </c>
      <c r="I41" s="536">
        <v>1</v>
      </c>
      <c r="J41" s="536">
        <v>1.5</v>
      </c>
      <c r="K41" s="536">
        <v>1</v>
      </c>
      <c r="L41" s="536">
        <v>1.3</v>
      </c>
      <c r="M41" s="536">
        <v>0.7</v>
      </c>
      <c r="N41" s="782">
        <v>0.4</v>
      </c>
      <c r="O41" s="1033">
        <v>0.2</v>
      </c>
      <c r="P41" s="1034"/>
      <c r="Q41" s="763"/>
      <c r="R41" s="213" t="s">
        <v>971</v>
      </c>
      <c r="S41" s="938"/>
      <c r="T41" s="941"/>
      <c r="U41" s="941"/>
    </row>
    <row r="42" spans="1:21" ht="23.1" customHeight="1">
      <c r="A42" s="993"/>
      <c r="B42" s="1078"/>
      <c r="C42" s="210" t="s">
        <v>972</v>
      </c>
      <c r="D42" s="917"/>
      <c r="E42" s="985"/>
      <c r="F42" s="1084"/>
      <c r="G42" s="1131"/>
      <c r="H42" s="536">
        <v>8.5</v>
      </c>
      <c r="I42" s="536">
        <v>10.9</v>
      </c>
      <c r="J42" s="536">
        <v>6.2</v>
      </c>
      <c r="K42" s="536">
        <v>6.6</v>
      </c>
      <c r="L42" s="536">
        <v>6.5</v>
      </c>
      <c r="M42" s="536">
        <v>5.4</v>
      </c>
      <c r="N42" s="782">
        <v>5.8</v>
      </c>
      <c r="O42" s="1033">
        <v>6.3</v>
      </c>
      <c r="P42" s="1034"/>
      <c r="Q42" s="763"/>
      <c r="R42" s="213" t="s">
        <v>972</v>
      </c>
      <c r="S42" s="938"/>
      <c r="T42" s="941"/>
      <c r="U42" s="941"/>
    </row>
    <row r="43" spans="1:21" ht="23.1" customHeight="1">
      <c r="A43" s="993"/>
      <c r="B43" s="1078"/>
      <c r="C43" s="210" t="s">
        <v>953</v>
      </c>
      <c r="D43" s="917"/>
      <c r="E43" s="985"/>
      <c r="F43" s="1084"/>
      <c r="G43" s="1131"/>
      <c r="H43" s="536">
        <v>11.1</v>
      </c>
      <c r="I43" s="536">
        <v>9.3000000000000007</v>
      </c>
      <c r="J43" s="536">
        <v>7.8</v>
      </c>
      <c r="K43" s="536">
        <v>6.8</v>
      </c>
      <c r="L43" s="536">
        <v>7.4</v>
      </c>
      <c r="M43" s="536">
        <v>7.5</v>
      </c>
      <c r="N43" s="782">
        <v>5.2</v>
      </c>
      <c r="O43" s="1033">
        <v>7.2</v>
      </c>
      <c r="P43" s="1034"/>
      <c r="Q43" s="763"/>
      <c r="R43" s="213" t="s">
        <v>953</v>
      </c>
      <c r="S43" s="938"/>
      <c r="T43" s="941"/>
      <c r="U43" s="941"/>
    </row>
    <row r="44" spans="1:21" ht="23.1" customHeight="1">
      <c r="A44" s="993"/>
      <c r="B44" s="1078"/>
      <c r="C44" s="894" t="s">
        <v>954</v>
      </c>
      <c r="D44" s="917"/>
      <c r="E44" s="985"/>
      <c r="F44" s="1084"/>
      <c r="G44" s="1131"/>
      <c r="H44" s="536">
        <v>7.8</v>
      </c>
      <c r="I44" s="536">
        <v>7</v>
      </c>
      <c r="J44" s="536">
        <v>6</v>
      </c>
      <c r="K44" s="536">
        <v>5</v>
      </c>
      <c r="L44" s="536">
        <v>5.9</v>
      </c>
      <c r="M44" s="536">
        <v>6.3</v>
      </c>
      <c r="N44" s="782">
        <v>4.9000000000000004</v>
      </c>
      <c r="O44" s="1033">
        <v>6.2</v>
      </c>
      <c r="P44" s="1034"/>
      <c r="Q44" s="763"/>
      <c r="R44" s="257" t="s">
        <v>954</v>
      </c>
      <c r="S44" s="938"/>
      <c r="T44" s="941"/>
      <c r="U44" s="941"/>
    </row>
    <row r="45" spans="1:21" ht="23.1" customHeight="1">
      <c r="A45" s="993"/>
      <c r="B45" s="1078"/>
      <c r="C45" s="894" t="s">
        <v>955</v>
      </c>
      <c r="D45" s="917"/>
      <c r="E45" s="985"/>
      <c r="F45" s="1084"/>
      <c r="G45" s="1131"/>
      <c r="H45" s="536">
        <v>8.5</v>
      </c>
      <c r="I45" s="536">
        <v>8.5</v>
      </c>
      <c r="J45" s="536">
        <v>6.1</v>
      </c>
      <c r="K45" s="536">
        <v>6.5</v>
      </c>
      <c r="L45" s="536">
        <v>7.1</v>
      </c>
      <c r="M45" s="536">
        <v>7.3</v>
      </c>
      <c r="N45" s="782">
        <v>6</v>
      </c>
      <c r="O45" s="1033">
        <v>7.1</v>
      </c>
      <c r="P45" s="1034"/>
      <c r="Q45" s="763"/>
      <c r="R45" s="257" t="s">
        <v>955</v>
      </c>
      <c r="S45" s="938"/>
      <c r="T45" s="941"/>
      <c r="U45" s="941"/>
    </row>
    <row r="46" spans="1:21" ht="23.1" customHeight="1">
      <c r="A46" s="993"/>
      <c r="B46" s="1078"/>
      <c r="C46" s="894" t="s">
        <v>956</v>
      </c>
      <c r="D46" s="917"/>
      <c r="E46" s="985"/>
      <c r="F46" s="1084"/>
      <c r="G46" s="1131"/>
      <c r="H46" s="536">
        <v>7.2</v>
      </c>
      <c r="I46" s="536">
        <v>9.9</v>
      </c>
      <c r="J46" s="536">
        <v>6</v>
      </c>
      <c r="K46" s="536">
        <v>6.9</v>
      </c>
      <c r="L46" s="536">
        <v>6.7</v>
      </c>
      <c r="M46" s="536">
        <v>7.3</v>
      </c>
      <c r="N46" s="782">
        <v>7</v>
      </c>
      <c r="O46" s="1033">
        <v>8.1</v>
      </c>
      <c r="P46" s="1034"/>
      <c r="Q46" s="763"/>
      <c r="R46" s="257" t="s">
        <v>956</v>
      </c>
      <c r="S46" s="938"/>
      <c r="T46" s="941"/>
      <c r="U46" s="941"/>
    </row>
    <row r="47" spans="1:21" ht="23.1" customHeight="1">
      <c r="A47" s="993"/>
      <c r="B47" s="1078"/>
      <c r="C47" s="894" t="s">
        <v>957</v>
      </c>
      <c r="D47" s="917"/>
      <c r="E47" s="985"/>
      <c r="F47" s="1084"/>
      <c r="G47" s="1131"/>
      <c r="H47" s="536">
        <v>13.6</v>
      </c>
      <c r="I47" s="536">
        <v>9.6</v>
      </c>
      <c r="J47" s="536">
        <v>8.5</v>
      </c>
      <c r="K47" s="536">
        <v>9.1999999999999993</v>
      </c>
      <c r="L47" s="536">
        <v>8.5</v>
      </c>
      <c r="M47" s="536">
        <v>9.1999999999999993</v>
      </c>
      <c r="N47" s="782">
        <v>9.5</v>
      </c>
      <c r="O47" s="1033">
        <v>7.7</v>
      </c>
      <c r="P47" s="1034"/>
      <c r="Q47" s="763"/>
      <c r="R47" s="257" t="s">
        <v>957</v>
      </c>
      <c r="S47" s="938"/>
      <c r="T47" s="941"/>
      <c r="U47" s="941"/>
    </row>
    <row r="48" spans="1:21" ht="23.1" customHeight="1" thickBot="1">
      <c r="A48" s="994"/>
      <c r="B48" s="1079"/>
      <c r="C48" s="894" t="s">
        <v>1078</v>
      </c>
      <c r="D48" s="918"/>
      <c r="E48" s="986"/>
      <c r="F48" s="1085"/>
      <c r="G48" s="1039"/>
      <c r="H48" s="59">
        <v>17</v>
      </c>
      <c r="I48" s="59">
        <v>17.3</v>
      </c>
      <c r="J48" s="59">
        <v>10.3</v>
      </c>
      <c r="K48" s="59">
        <v>13.5</v>
      </c>
      <c r="L48" s="59">
        <v>15.9</v>
      </c>
      <c r="M48" s="59">
        <v>13.5</v>
      </c>
      <c r="N48" s="783">
        <v>13.8</v>
      </c>
      <c r="O48" s="1127">
        <v>15.9</v>
      </c>
      <c r="P48" s="1128"/>
      <c r="Q48" s="763"/>
      <c r="R48" s="258" t="s">
        <v>1078</v>
      </c>
      <c r="S48" s="939"/>
      <c r="T48" s="942"/>
      <c r="U48" s="942"/>
    </row>
    <row r="49" spans="1:23" ht="47.25" customHeight="1">
      <c r="A49" s="910" t="s">
        <v>57</v>
      </c>
      <c r="B49" s="913" t="s">
        <v>1268</v>
      </c>
      <c r="C49" s="950"/>
      <c r="D49" s="916" t="s">
        <v>617</v>
      </c>
      <c r="E49" s="1069" t="s">
        <v>1033</v>
      </c>
      <c r="F49" s="921" t="s">
        <v>895</v>
      </c>
      <c r="G49" s="1042" t="s">
        <v>7</v>
      </c>
      <c r="H49" s="250"/>
      <c r="I49" s="250"/>
      <c r="J49" s="250"/>
      <c r="K49" s="250"/>
      <c r="L49" s="1067">
        <v>60.9</v>
      </c>
      <c r="M49" s="250"/>
      <c r="N49" s="784"/>
      <c r="O49" s="251"/>
      <c r="P49" s="252"/>
      <c r="Q49" s="764"/>
      <c r="R49" s="982" t="s">
        <v>1269</v>
      </c>
      <c r="S49" s="937"/>
      <c r="T49" s="940" t="s">
        <v>78</v>
      </c>
      <c r="U49" s="940" t="s">
        <v>201</v>
      </c>
    </row>
    <row r="50" spans="1:23" ht="47.25" customHeight="1" thickBot="1">
      <c r="A50" s="912"/>
      <c r="B50" s="915"/>
      <c r="C50" s="970"/>
      <c r="D50" s="918"/>
      <c r="E50" s="1070"/>
      <c r="F50" s="923"/>
      <c r="G50" s="986"/>
      <c r="H50" s="161"/>
      <c r="I50" s="161"/>
      <c r="J50" s="161"/>
      <c r="K50" s="161"/>
      <c r="L50" s="1068"/>
      <c r="M50" s="161"/>
      <c r="N50" s="785"/>
      <c r="O50" s="181"/>
      <c r="P50" s="208"/>
      <c r="Q50" s="765"/>
      <c r="R50" s="956"/>
      <c r="S50" s="939"/>
      <c r="T50" s="942"/>
      <c r="U50" s="941"/>
    </row>
    <row r="51" spans="1:23" ht="47.85" customHeight="1" thickBot="1">
      <c r="A51" s="78" t="s">
        <v>58</v>
      </c>
      <c r="B51" s="897" t="s">
        <v>724</v>
      </c>
      <c r="C51" s="887"/>
      <c r="D51" s="5" t="s">
        <v>662</v>
      </c>
      <c r="E51" s="29" t="s">
        <v>1034</v>
      </c>
      <c r="F51" s="1" t="s">
        <v>894</v>
      </c>
      <c r="G51" s="5" t="s">
        <v>676</v>
      </c>
      <c r="H51" s="516">
        <v>14.5</v>
      </c>
      <c r="I51" s="516">
        <v>13.3</v>
      </c>
      <c r="J51" s="516">
        <v>12.2</v>
      </c>
      <c r="K51" s="516">
        <v>10.6</v>
      </c>
      <c r="L51" s="516">
        <v>9.3000000000000007</v>
      </c>
      <c r="M51" s="516">
        <v>8.4</v>
      </c>
      <c r="N51" s="743">
        <v>8.1</v>
      </c>
      <c r="O51" s="743">
        <v>8</v>
      </c>
      <c r="P51" s="744"/>
      <c r="Q51" s="182"/>
      <c r="R51" s="1061" t="s">
        <v>736</v>
      </c>
      <c r="S51" s="1062"/>
      <c r="T51" s="82" t="s">
        <v>79</v>
      </c>
      <c r="U51" s="942"/>
    </row>
    <row r="52" spans="1:23" ht="111" customHeight="1" thickBot="1">
      <c r="A52" s="366" t="s">
        <v>59</v>
      </c>
      <c r="B52" s="289"/>
      <c r="C52" s="39"/>
      <c r="D52" s="39"/>
      <c r="E52" s="248"/>
      <c r="F52" s="36"/>
      <c r="G52" s="220"/>
      <c r="H52" s="44"/>
      <c r="I52" s="44"/>
      <c r="J52" s="44"/>
      <c r="K52" s="44"/>
      <c r="L52" s="44"/>
      <c r="M52" s="44"/>
      <c r="N52" s="31"/>
      <c r="O52" s="31"/>
      <c r="P52" s="207"/>
      <c r="Q52" s="184"/>
      <c r="R52" s="31"/>
      <c r="S52" s="109"/>
      <c r="T52" s="77" t="s">
        <v>80</v>
      </c>
      <c r="U52" s="940" t="s">
        <v>202</v>
      </c>
      <c r="W52" s="231"/>
    </row>
    <row r="53" spans="1:23" ht="60" customHeight="1" thickBot="1">
      <c r="A53" s="910" t="s">
        <v>60</v>
      </c>
      <c r="B53" s="370" t="s">
        <v>1158</v>
      </c>
      <c r="C53" s="359"/>
      <c r="D53" s="29" t="s">
        <v>617</v>
      </c>
      <c r="E53" s="1" t="s">
        <v>1033</v>
      </c>
      <c r="F53" s="1" t="s">
        <v>894</v>
      </c>
      <c r="G53" s="5" t="s">
        <v>7</v>
      </c>
      <c r="H53" s="43">
        <v>25.7</v>
      </c>
      <c r="I53" s="43"/>
      <c r="J53" s="43"/>
      <c r="K53" s="43"/>
      <c r="L53" s="43"/>
      <c r="M53" s="43">
        <v>27.1</v>
      </c>
      <c r="N53" s="31"/>
      <c r="O53" s="31"/>
      <c r="P53" s="702"/>
      <c r="Q53" s="183"/>
      <c r="R53" s="1071" t="s">
        <v>1160</v>
      </c>
      <c r="S53" s="1072"/>
      <c r="T53" s="940" t="s">
        <v>81</v>
      </c>
      <c r="U53" s="942"/>
      <c r="W53" s="231"/>
    </row>
    <row r="54" spans="1:23" ht="60" customHeight="1" thickBot="1">
      <c r="A54" s="912"/>
      <c r="B54" s="370" t="s">
        <v>1159</v>
      </c>
      <c r="C54" s="359"/>
      <c r="D54" s="29" t="s">
        <v>617</v>
      </c>
      <c r="E54" s="1" t="s">
        <v>1033</v>
      </c>
      <c r="F54" s="1" t="s">
        <v>894</v>
      </c>
      <c r="G54" s="350" t="s">
        <v>7</v>
      </c>
      <c r="H54" s="43">
        <v>8.4</v>
      </c>
      <c r="I54" s="43"/>
      <c r="J54" s="43"/>
      <c r="K54" s="43"/>
      <c r="L54" s="43"/>
      <c r="M54" s="43">
        <v>6.8</v>
      </c>
      <c r="N54" s="31"/>
      <c r="O54" s="31"/>
      <c r="P54" s="702"/>
      <c r="Q54" s="183"/>
      <c r="R54" s="1075" t="s">
        <v>1161</v>
      </c>
      <c r="S54" s="1076"/>
      <c r="T54" s="942"/>
      <c r="U54" s="352"/>
      <c r="W54" s="231"/>
    </row>
    <row r="55" spans="1:23" ht="77.25" customHeight="1" thickBot="1">
      <c r="A55" s="349" t="s">
        <v>61</v>
      </c>
      <c r="B55" s="1073" t="s">
        <v>790</v>
      </c>
      <c r="C55" s="1074"/>
      <c r="D55" s="367" t="s">
        <v>617</v>
      </c>
      <c r="E55" s="367" t="s">
        <v>1032</v>
      </c>
      <c r="F55" s="345" t="s">
        <v>892</v>
      </c>
      <c r="G55" s="350" t="s">
        <v>801</v>
      </c>
      <c r="H55" s="44"/>
      <c r="I55" s="44"/>
      <c r="J55" s="43"/>
      <c r="K55" s="44"/>
      <c r="L55" s="44"/>
      <c r="M55" s="44"/>
      <c r="N55" s="537">
        <v>28</v>
      </c>
      <c r="O55" s="31"/>
      <c r="P55" s="207"/>
      <c r="Q55" s="184"/>
      <c r="R55" s="1061" t="s">
        <v>788</v>
      </c>
      <c r="S55" s="1062"/>
      <c r="T55" s="278" t="s">
        <v>82</v>
      </c>
      <c r="U55" s="1053" t="s">
        <v>203</v>
      </c>
    </row>
    <row r="56" spans="1:23" ht="30.75" customHeight="1">
      <c r="A56" s="910" t="s">
        <v>1251</v>
      </c>
      <c r="B56" s="1077" t="s">
        <v>1270</v>
      </c>
      <c r="C56" s="371" t="s">
        <v>668</v>
      </c>
      <c r="D56" s="916" t="s">
        <v>617</v>
      </c>
      <c r="E56" s="916" t="s">
        <v>1032</v>
      </c>
      <c r="F56" s="921" t="s">
        <v>894</v>
      </c>
      <c r="G56" s="916" t="s">
        <v>801</v>
      </c>
      <c r="H56" s="250">
        <v>1.096941702891354</v>
      </c>
      <c r="I56" s="250">
        <v>1.5</v>
      </c>
      <c r="J56" s="250">
        <v>1.7</v>
      </c>
      <c r="K56" s="250">
        <v>2.9</v>
      </c>
      <c r="L56" s="250">
        <v>2.6</v>
      </c>
      <c r="M56" s="250">
        <v>2.2000000000000002</v>
      </c>
      <c r="N56" s="531">
        <v>2.9</v>
      </c>
      <c r="O56" s="1129">
        <v>2.6</v>
      </c>
      <c r="P56" s="1130"/>
      <c r="Q56" s="763"/>
      <c r="R56" s="60" t="s">
        <v>668</v>
      </c>
      <c r="S56" s="930" t="s">
        <v>789</v>
      </c>
      <c r="T56" s="943" t="s">
        <v>83</v>
      </c>
      <c r="U56" s="1054"/>
      <c r="W56" s="100"/>
    </row>
    <row r="57" spans="1:23" ht="30.75" customHeight="1">
      <c r="A57" s="911"/>
      <c r="B57" s="1078"/>
      <c r="C57" s="380" t="s">
        <v>669</v>
      </c>
      <c r="D57" s="917"/>
      <c r="E57" s="917"/>
      <c r="F57" s="922"/>
      <c r="G57" s="917"/>
      <c r="H57" s="526">
        <v>0.86963662727640978</v>
      </c>
      <c r="I57" s="526">
        <v>1.1305671132902626</v>
      </c>
      <c r="J57" s="526">
        <v>1.3568316623851644</v>
      </c>
      <c r="K57" s="526">
        <v>2.0100676247050977</v>
      </c>
      <c r="L57" s="526">
        <v>2.1048415504627163</v>
      </c>
      <c r="M57" s="526">
        <v>2.0963763219382727</v>
      </c>
      <c r="N57" s="532">
        <v>2.6162250305081476</v>
      </c>
      <c r="O57" s="1033">
        <v>2.0719072860465966</v>
      </c>
      <c r="P57" s="1034"/>
      <c r="Q57" s="763"/>
      <c r="R57" s="61" t="s">
        <v>670</v>
      </c>
      <c r="S57" s="931"/>
      <c r="T57" s="944"/>
      <c r="U57" s="1054"/>
      <c r="W57" s="100"/>
    </row>
    <row r="58" spans="1:23" ht="30.75" customHeight="1" thickBot="1">
      <c r="A58" s="912"/>
      <c r="B58" s="1079"/>
      <c r="C58" s="373" t="s">
        <v>671</v>
      </c>
      <c r="D58" s="918"/>
      <c r="E58" s="918"/>
      <c r="F58" s="923"/>
      <c r="G58" s="918"/>
      <c r="H58" s="161">
        <v>1.3054662227839757</v>
      </c>
      <c r="I58" s="161">
        <v>1.7589672649845196</v>
      </c>
      <c r="J58" s="161">
        <v>1.9271474626876526</v>
      </c>
      <c r="K58" s="161">
        <v>3.6320549473333781</v>
      </c>
      <c r="L58" s="161">
        <v>3.0219918589370831</v>
      </c>
      <c r="M58" s="161">
        <v>2.2583557095684785</v>
      </c>
      <c r="N58" s="534">
        <v>3.2206231777023926</v>
      </c>
      <c r="O58" s="1127">
        <v>3.0230119410814975</v>
      </c>
      <c r="P58" s="1128"/>
      <c r="Q58" s="763"/>
      <c r="R58" s="62" t="s">
        <v>672</v>
      </c>
      <c r="S58" s="932"/>
      <c r="T58" s="945"/>
      <c r="U58" s="1054"/>
      <c r="W58" s="100"/>
    </row>
    <row r="59" spans="1:23" ht="27" customHeight="1" thickBot="1">
      <c r="A59" s="1063" t="s">
        <v>62</v>
      </c>
      <c r="B59" s="913" t="s">
        <v>1116</v>
      </c>
      <c r="C59" s="371" t="s">
        <v>668</v>
      </c>
      <c r="D59" s="1042" t="s">
        <v>662</v>
      </c>
      <c r="E59" s="1042" t="s">
        <v>1032</v>
      </c>
      <c r="F59" s="916" t="s">
        <v>896</v>
      </c>
      <c r="G59" s="916" t="s">
        <v>900</v>
      </c>
      <c r="H59" s="250">
        <v>0.4</v>
      </c>
      <c r="I59" s="250">
        <v>0.2</v>
      </c>
      <c r="J59" s="250">
        <v>0.2</v>
      </c>
      <c r="K59" s="250">
        <v>0.5</v>
      </c>
      <c r="L59" s="250">
        <v>0.7</v>
      </c>
      <c r="M59" s="250">
        <v>0.6</v>
      </c>
      <c r="N59" s="531">
        <v>0.7</v>
      </c>
      <c r="O59" s="1129">
        <v>0.9</v>
      </c>
      <c r="P59" s="1130"/>
      <c r="Q59" s="763"/>
      <c r="R59" s="60" t="s">
        <v>668</v>
      </c>
      <c r="S59" s="1012" t="s">
        <v>737</v>
      </c>
      <c r="T59" s="940" t="s">
        <v>84</v>
      </c>
      <c r="U59" s="1054"/>
    </row>
    <row r="60" spans="1:23" ht="27" customHeight="1" thickBot="1">
      <c r="A60" s="1063"/>
      <c r="B60" s="914"/>
      <c r="C60" s="380" t="s">
        <v>669</v>
      </c>
      <c r="D60" s="985"/>
      <c r="E60" s="985"/>
      <c r="F60" s="917"/>
      <c r="G60" s="917"/>
      <c r="H60" s="526">
        <v>0.5</v>
      </c>
      <c r="I60" s="526">
        <v>0.3</v>
      </c>
      <c r="J60" s="526">
        <v>0.2</v>
      </c>
      <c r="K60" s="526">
        <v>0.6</v>
      </c>
      <c r="L60" s="526">
        <v>1.1000000000000001</v>
      </c>
      <c r="M60" s="526">
        <v>0.9</v>
      </c>
      <c r="N60" s="532">
        <v>0.8</v>
      </c>
      <c r="O60" s="1033">
        <v>1.4</v>
      </c>
      <c r="P60" s="1034"/>
      <c r="Q60" s="763"/>
      <c r="R60" s="61" t="s">
        <v>670</v>
      </c>
      <c r="S60" s="1040"/>
      <c r="T60" s="941"/>
      <c r="U60" s="1054"/>
    </row>
    <row r="61" spans="1:23" ht="27" customHeight="1" thickBot="1">
      <c r="A61" s="1063"/>
      <c r="B61" s="915"/>
      <c r="C61" s="373" t="s">
        <v>671</v>
      </c>
      <c r="D61" s="986"/>
      <c r="E61" s="986"/>
      <c r="F61" s="918"/>
      <c r="G61" s="918"/>
      <c r="H61" s="161">
        <v>0.3</v>
      </c>
      <c r="I61" s="161">
        <v>0.2</v>
      </c>
      <c r="J61" s="161">
        <v>0.2</v>
      </c>
      <c r="K61" s="161">
        <v>0.4</v>
      </c>
      <c r="L61" s="161">
        <v>0.4</v>
      </c>
      <c r="M61" s="161">
        <v>0.3</v>
      </c>
      <c r="N61" s="534">
        <v>0.5</v>
      </c>
      <c r="O61" s="1127">
        <v>0.5</v>
      </c>
      <c r="P61" s="1128"/>
      <c r="Q61" s="763"/>
      <c r="R61" s="62" t="s">
        <v>672</v>
      </c>
      <c r="S61" s="1041"/>
      <c r="T61" s="942"/>
      <c r="U61" s="1055"/>
    </row>
    <row r="62" spans="1:23" ht="22.5" customHeight="1" thickBot="1">
      <c r="A62" s="1063" t="s">
        <v>1162</v>
      </c>
      <c r="B62" s="913" t="s">
        <v>1164</v>
      </c>
      <c r="C62" s="371" t="s">
        <v>668</v>
      </c>
      <c r="D62" s="1064" t="s">
        <v>662</v>
      </c>
      <c r="E62" s="916" t="s">
        <v>1035</v>
      </c>
      <c r="F62" s="916" t="s">
        <v>896</v>
      </c>
      <c r="G62" s="916" t="s">
        <v>7</v>
      </c>
      <c r="H62" s="57"/>
      <c r="I62" s="57"/>
      <c r="J62" s="57"/>
      <c r="K62" s="57"/>
      <c r="L62" s="57">
        <v>20</v>
      </c>
      <c r="M62" s="57"/>
      <c r="N62" s="178"/>
      <c r="O62" s="178"/>
      <c r="P62" s="204"/>
      <c r="Q62" s="185"/>
      <c r="R62" s="60" t="s">
        <v>668</v>
      </c>
      <c r="S62" s="937" t="s">
        <v>1163</v>
      </c>
      <c r="T62" s="940" t="s">
        <v>85</v>
      </c>
      <c r="U62" s="940" t="s">
        <v>204</v>
      </c>
    </row>
    <row r="63" spans="1:23" ht="22.5" customHeight="1" thickBot="1">
      <c r="A63" s="1063"/>
      <c r="B63" s="914"/>
      <c r="C63" s="380" t="s">
        <v>669</v>
      </c>
      <c r="D63" s="1065"/>
      <c r="E63" s="985"/>
      <c r="F63" s="917"/>
      <c r="G63" s="917"/>
      <c r="H63" s="58"/>
      <c r="I63" s="58"/>
      <c r="J63" s="58"/>
      <c r="K63" s="58"/>
      <c r="L63" s="58">
        <v>27.8</v>
      </c>
      <c r="M63" s="58"/>
      <c r="N63" s="179"/>
      <c r="O63" s="179"/>
      <c r="P63" s="205"/>
      <c r="Q63" s="186"/>
      <c r="R63" s="61" t="s">
        <v>670</v>
      </c>
      <c r="S63" s="938"/>
      <c r="T63" s="941"/>
      <c r="U63" s="941"/>
    </row>
    <row r="64" spans="1:23" ht="22.5" customHeight="1" thickBot="1">
      <c r="A64" s="1063"/>
      <c r="B64" s="915"/>
      <c r="C64" s="373" t="s">
        <v>671</v>
      </c>
      <c r="D64" s="1066"/>
      <c r="E64" s="986"/>
      <c r="F64" s="918"/>
      <c r="G64" s="918"/>
      <c r="H64" s="59"/>
      <c r="I64" s="59"/>
      <c r="J64" s="59"/>
      <c r="K64" s="59"/>
      <c r="L64" s="59">
        <v>13.2</v>
      </c>
      <c r="M64" s="59"/>
      <c r="N64" s="180"/>
      <c r="O64" s="180"/>
      <c r="P64" s="206"/>
      <c r="Q64" s="187"/>
      <c r="R64" s="62" t="s">
        <v>672</v>
      </c>
      <c r="S64" s="939"/>
      <c r="T64" s="942"/>
      <c r="U64" s="942"/>
    </row>
    <row r="65" spans="1:23" ht="44.25" customHeight="1">
      <c r="A65" s="910" t="s">
        <v>63</v>
      </c>
      <c r="B65" s="913" t="s">
        <v>1165</v>
      </c>
      <c r="C65" s="950"/>
      <c r="D65" s="916" t="s">
        <v>617</v>
      </c>
      <c r="E65" s="916" t="s">
        <v>1032</v>
      </c>
      <c r="F65" s="921" t="s">
        <v>894</v>
      </c>
      <c r="G65" s="1042" t="s">
        <v>7</v>
      </c>
      <c r="H65" s="538">
        <v>96.7</v>
      </c>
      <c r="I65" s="538">
        <v>97.2</v>
      </c>
      <c r="J65" s="538">
        <v>97.6</v>
      </c>
      <c r="K65" s="538">
        <v>97.8</v>
      </c>
      <c r="L65" s="538">
        <v>97.8</v>
      </c>
      <c r="M65" s="538">
        <v>97.9</v>
      </c>
      <c r="N65" s="777">
        <v>97.6</v>
      </c>
      <c r="O65" s="1013" t="s">
        <v>1267</v>
      </c>
      <c r="P65" s="1014"/>
      <c r="Q65" s="766"/>
      <c r="R65" s="1011" t="s">
        <v>1173</v>
      </c>
      <c r="S65" s="1012"/>
      <c r="T65" s="943" t="s">
        <v>86</v>
      </c>
      <c r="U65" s="940" t="s">
        <v>205</v>
      </c>
      <c r="W65" s="231"/>
    </row>
    <row r="66" spans="1:23" ht="44.25" customHeight="1">
      <c r="A66" s="911"/>
      <c r="B66" s="1059" t="s">
        <v>1166</v>
      </c>
      <c r="C66" s="1060"/>
      <c r="D66" s="917"/>
      <c r="E66" s="917"/>
      <c r="F66" s="922"/>
      <c r="G66" s="985"/>
      <c r="H66" s="539">
        <v>95.3</v>
      </c>
      <c r="I66" s="539">
        <v>96</v>
      </c>
      <c r="J66" s="539">
        <v>96.1</v>
      </c>
      <c r="K66" s="539">
        <v>96.3</v>
      </c>
      <c r="L66" s="539">
        <v>95.7</v>
      </c>
      <c r="M66" s="539">
        <v>94.9</v>
      </c>
      <c r="N66" s="778">
        <v>94.7</v>
      </c>
      <c r="O66" s="1015" t="s">
        <v>1169</v>
      </c>
      <c r="P66" s="1016"/>
      <c r="Q66" s="767"/>
      <c r="R66" s="1009" t="s">
        <v>1174</v>
      </c>
      <c r="S66" s="1010"/>
      <c r="T66" s="944"/>
      <c r="U66" s="941"/>
      <c r="W66" s="231"/>
    </row>
    <row r="67" spans="1:23" ht="44.25" customHeight="1">
      <c r="A67" s="911"/>
      <c r="B67" s="1059" t="s">
        <v>1167</v>
      </c>
      <c r="C67" s="1060"/>
      <c r="D67" s="917"/>
      <c r="E67" s="917"/>
      <c r="F67" s="922"/>
      <c r="G67" s="985"/>
      <c r="H67" s="539"/>
      <c r="I67" s="539"/>
      <c r="J67" s="540"/>
      <c r="K67" s="539"/>
      <c r="L67" s="539"/>
      <c r="M67" s="539"/>
      <c r="N67" s="778">
        <v>96.7</v>
      </c>
      <c r="O67" s="1015">
        <v>98.1</v>
      </c>
      <c r="P67" s="1016"/>
      <c r="Q67" s="767"/>
      <c r="R67" s="1009" t="s">
        <v>1175</v>
      </c>
      <c r="S67" s="1010"/>
      <c r="T67" s="944"/>
      <c r="U67" s="941"/>
      <c r="W67" s="231"/>
    </row>
    <row r="68" spans="1:23" ht="44.25" customHeight="1" thickBot="1">
      <c r="A68" s="911"/>
      <c r="B68" s="915" t="s">
        <v>1168</v>
      </c>
      <c r="C68" s="970"/>
      <c r="D68" s="918"/>
      <c r="E68" s="918"/>
      <c r="F68" s="923"/>
      <c r="G68" s="986"/>
      <c r="H68" s="541">
        <v>84.1</v>
      </c>
      <c r="I68" s="542">
        <v>84.7</v>
      </c>
      <c r="J68" s="541">
        <v>87</v>
      </c>
      <c r="K68" s="541">
        <v>88.1</v>
      </c>
      <c r="L68" s="541">
        <v>86.8</v>
      </c>
      <c r="M68" s="541" t="s">
        <v>1170</v>
      </c>
      <c r="N68" s="745">
        <v>85.8</v>
      </c>
      <c r="O68" s="1019" t="s">
        <v>1171</v>
      </c>
      <c r="P68" s="1020"/>
      <c r="Q68" s="768"/>
      <c r="R68" s="1058" t="s">
        <v>1176</v>
      </c>
      <c r="S68" s="1041"/>
      <c r="T68" s="945"/>
      <c r="U68" s="941"/>
      <c r="W68" s="231"/>
    </row>
    <row r="69" spans="1:23" ht="49.35" customHeight="1" thickBot="1">
      <c r="A69" s="366" t="s">
        <v>825</v>
      </c>
      <c r="B69" s="1073" t="s">
        <v>941</v>
      </c>
      <c r="C69" s="1074"/>
      <c r="D69" s="28" t="s">
        <v>617</v>
      </c>
      <c r="E69" s="28" t="s">
        <v>1032</v>
      </c>
      <c r="F69" s="1" t="s">
        <v>1094</v>
      </c>
      <c r="G69" s="351" t="s">
        <v>808</v>
      </c>
      <c r="H69" s="227">
        <f>2278076/1000000</f>
        <v>2.278076</v>
      </c>
      <c r="I69" s="227">
        <f>2547509/1000000</f>
        <v>2.5475089999999998</v>
      </c>
      <c r="J69" s="227">
        <f>1566028/1000000</f>
        <v>1.566028</v>
      </c>
      <c r="K69" s="227">
        <f>1727971/1000000</f>
        <v>1.7279709999999999</v>
      </c>
      <c r="L69" s="227">
        <f>1647430/1000000</f>
        <v>1.6474299999999999</v>
      </c>
      <c r="M69" s="227">
        <f>4622013/1000000</f>
        <v>4.6220129999999999</v>
      </c>
      <c r="N69" s="228">
        <v>1.65</v>
      </c>
      <c r="O69" s="1056">
        <v>1.4</v>
      </c>
      <c r="P69" s="1057"/>
      <c r="Q69" s="769"/>
      <c r="R69" s="1002" t="s">
        <v>810</v>
      </c>
      <c r="S69" s="1003"/>
      <c r="T69" s="82" t="s">
        <v>87</v>
      </c>
      <c r="U69" s="941"/>
      <c r="W69" s="231"/>
    </row>
    <row r="70" spans="1:23" ht="73.349999999999994" customHeight="1" thickBot="1">
      <c r="A70" s="366" t="s">
        <v>64</v>
      </c>
      <c r="B70" s="289"/>
      <c r="C70" s="39"/>
      <c r="D70" s="39"/>
      <c r="E70" s="39"/>
      <c r="F70" s="36"/>
      <c r="G70" s="220"/>
      <c r="H70" s="30"/>
      <c r="I70" s="30"/>
      <c r="J70" s="30"/>
      <c r="K70" s="30"/>
      <c r="L70" s="30"/>
      <c r="M70" s="30"/>
      <c r="N70" s="31"/>
      <c r="O70" s="31"/>
      <c r="P70" s="207"/>
      <c r="Q70" s="184"/>
      <c r="R70" s="31"/>
      <c r="S70" s="109"/>
      <c r="T70" s="77" t="s">
        <v>88</v>
      </c>
      <c r="U70" s="942"/>
      <c r="W70" s="231"/>
    </row>
    <row r="71" spans="1:23" ht="30" customHeight="1">
      <c r="A71" s="910" t="s">
        <v>899</v>
      </c>
      <c r="B71" s="913" t="s">
        <v>975</v>
      </c>
      <c r="C71" s="950"/>
      <c r="D71" s="916" t="s">
        <v>617</v>
      </c>
      <c r="E71" s="1043" t="s">
        <v>1036</v>
      </c>
      <c r="F71" s="921" t="s">
        <v>897</v>
      </c>
      <c r="G71" s="916" t="s">
        <v>973</v>
      </c>
      <c r="H71" s="538">
        <v>3.9</v>
      </c>
      <c r="I71" s="538">
        <v>4.0999999999999996</v>
      </c>
      <c r="J71" s="538">
        <v>4.2</v>
      </c>
      <c r="K71" s="538">
        <v>4.3</v>
      </c>
      <c r="L71" s="538">
        <v>4.5</v>
      </c>
      <c r="M71" s="538">
        <v>4.7</v>
      </c>
      <c r="N71" s="777">
        <v>4.9000000000000004</v>
      </c>
      <c r="O71" s="1013">
        <v>5</v>
      </c>
      <c r="P71" s="1014"/>
      <c r="Q71" s="766"/>
      <c r="R71" s="1011" t="s">
        <v>981</v>
      </c>
      <c r="S71" s="1012"/>
      <c r="T71" s="940" t="s">
        <v>89</v>
      </c>
      <c r="U71" s="940" t="s">
        <v>206</v>
      </c>
      <c r="W71" s="231"/>
    </row>
    <row r="72" spans="1:23" ht="30" customHeight="1">
      <c r="A72" s="911"/>
      <c r="B72" s="246" t="s">
        <v>976</v>
      </c>
      <c r="C72" s="247"/>
      <c r="D72" s="917"/>
      <c r="E72" s="1044"/>
      <c r="F72" s="922"/>
      <c r="G72" s="917"/>
      <c r="H72" s="539">
        <v>5.9</v>
      </c>
      <c r="I72" s="539">
        <v>6.1</v>
      </c>
      <c r="J72" s="539">
        <v>6.2</v>
      </c>
      <c r="K72" s="539">
        <v>6.3</v>
      </c>
      <c r="L72" s="539">
        <v>6.4</v>
      </c>
      <c r="M72" s="539">
        <v>6.5</v>
      </c>
      <c r="N72" s="778">
        <v>6.7</v>
      </c>
      <c r="O72" s="1015">
        <v>7</v>
      </c>
      <c r="P72" s="1016"/>
      <c r="Q72" s="767"/>
      <c r="R72" s="1009" t="s">
        <v>980</v>
      </c>
      <c r="S72" s="1010"/>
      <c r="T72" s="941"/>
      <c r="U72" s="941"/>
      <c r="W72" s="231"/>
    </row>
    <row r="73" spans="1:23" ht="30" customHeight="1">
      <c r="A73" s="911"/>
      <c r="B73" s="246" t="s">
        <v>977</v>
      </c>
      <c r="C73" s="247"/>
      <c r="D73" s="917"/>
      <c r="E73" s="922" t="s">
        <v>1037</v>
      </c>
      <c r="F73" s="922"/>
      <c r="G73" s="917"/>
      <c r="H73" s="539">
        <v>1.49</v>
      </c>
      <c r="I73" s="539">
        <v>1.58</v>
      </c>
      <c r="J73" s="540">
        <v>1.5</v>
      </c>
      <c r="K73" s="539" t="s">
        <v>924</v>
      </c>
      <c r="L73" s="539">
        <v>1.45</v>
      </c>
      <c r="M73" s="539">
        <v>1.51</v>
      </c>
      <c r="N73" s="779">
        <v>1.61</v>
      </c>
      <c r="O73" s="1017">
        <v>1.66</v>
      </c>
      <c r="P73" s="1018"/>
      <c r="Q73" s="770"/>
      <c r="R73" s="1009" t="s">
        <v>979</v>
      </c>
      <c r="S73" s="1010" t="s">
        <v>979</v>
      </c>
      <c r="T73" s="941"/>
      <c r="U73" s="941"/>
      <c r="W73" s="231"/>
    </row>
    <row r="74" spans="1:23" ht="30" customHeight="1" thickBot="1">
      <c r="A74" s="912"/>
      <c r="B74" s="915" t="s">
        <v>978</v>
      </c>
      <c r="C74" s="970"/>
      <c r="D74" s="918"/>
      <c r="E74" s="923"/>
      <c r="F74" s="923"/>
      <c r="G74" s="918"/>
      <c r="H74" s="541">
        <v>0.66</v>
      </c>
      <c r="I74" s="542">
        <v>0.7</v>
      </c>
      <c r="J74" s="541">
        <v>0.73</v>
      </c>
      <c r="K74" s="541">
        <v>0.78</v>
      </c>
      <c r="L74" s="541">
        <v>0.81</v>
      </c>
      <c r="M74" s="541">
        <v>0.85</v>
      </c>
      <c r="N74" s="745">
        <v>0.89</v>
      </c>
      <c r="O74" s="1019">
        <v>0.94</v>
      </c>
      <c r="P74" s="1020"/>
      <c r="Q74" s="768"/>
      <c r="R74" s="1058" t="s">
        <v>974</v>
      </c>
      <c r="S74" s="1041"/>
      <c r="T74" s="942"/>
      <c r="U74" s="942"/>
    </row>
    <row r="75" spans="1:23" ht="59.1" customHeight="1" thickBot="1">
      <c r="A75" s="366" t="s">
        <v>1319</v>
      </c>
      <c r="B75" s="1073" t="s">
        <v>1320</v>
      </c>
      <c r="C75" s="1074"/>
      <c r="D75" s="5"/>
      <c r="E75" s="5"/>
      <c r="F75" s="1"/>
      <c r="G75" s="866"/>
      <c r="H75" s="30"/>
      <c r="I75" s="872"/>
      <c r="J75" s="30"/>
      <c r="K75" s="872"/>
      <c r="L75" s="872"/>
      <c r="M75" s="873"/>
      <c r="N75" s="874"/>
      <c r="O75" s="1125"/>
      <c r="P75" s="1126"/>
      <c r="Q75" s="871"/>
      <c r="R75" s="1002"/>
      <c r="S75" s="1003"/>
      <c r="T75" s="77" t="s">
        <v>1321</v>
      </c>
      <c r="U75" s="77" t="s">
        <v>1322</v>
      </c>
    </row>
    <row r="78" spans="1:23" ht="64.5">
      <c r="A78" s="100" t="s">
        <v>930</v>
      </c>
      <c r="H78" s="543"/>
      <c r="I78" s="543"/>
      <c r="J78" s="543"/>
      <c r="K78" s="543"/>
      <c r="L78" s="543"/>
      <c r="M78" s="543"/>
      <c r="N78" s="543"/>
    </row>
    <row r="79" spans="1:23" ht="15">
      <c r="A79" s="27" t="s">
        <v>623</v>
      </c>
      <c r="H79" s="543"/>
      <c r="I79" s="543"/>
      <c r="J79" s="543"/>
      <c r="K79" s="543"/>
      <c r="L79" s="543"/>
      <c r="M79" s="543"/>
      <c r="N79" s="543"/>
    </row>
    <row r="80" spans="1:23">
      <c r="A80" s="84" t="s">
        <v>1072</v>
      </c>
    </row>
    <row r="81" spans="1:1">
      <c r="A81" s="6" t="s">
        <v>1012</v>
      </c>
    </row>
    <row r="82" spans="1:1">
      <c r="A82" s="84" t="s">
        <v>1069</v>
      </c>
    </row>
    <row r="83" spans="1:1">
      <c r="A83" s="84" t="s">
        <v>1197</v>
      </c>
    </row>
  </sheetData>
  <mergeCells count="241">
    <mergeCell ref="B71:C71"/>
    <mergeCell ref="R75:S75"/>
    <mergeCell ref="O47:P47"/>
    <mergeCell ref="O48:P48"/>
    <mergeCell ref="O56:P56"/>
    <mergeCell ref="O57:P57"/>
    <mergeCell ref="O58:P58"/>
    <mergeCell ref="O59:P59"/>
    <mergeCell ref="S59:S61"/>
    <mergeCell ref="R74:S74"/>
    <mergeCell ref="O6:P6"/>
    <mergeCell ref="O26:P26"/>
    <mergeCell ref="O27:P27"/>
    <mergeCell ref="O28:P28"/>
    <mergeCell ref="O29:P29"/>
    <mergeCell ref="O30:P30"/>
    <mergeCell ref="O16:P16"/>
    <mergeCell ref="O17:P17"/>
    <mergeCell ref="O18:P18"/>
    <mergeCell ref="O19:P19"/>
    <mergeCell ref="B75:C75"/>
    <mergeCell ref="O75:P75"/>
    <mergeCell ref="O31:P31"/>
    <mergeCell ref="O36:P36"/>
    <mergeCell ref="O37:P37"/>
    <mergeCell ref="B19:B21"/>
    <mergeCell ref="D33:D35"/>
    <mergeCell ref="G33:G35"/>
    <mergeCell ref="G36:G48"/>
    <mergeCell ref="B26:B28"/>
    <mergeCell ref="D26:D28"/>
    <mergeCell ref="F26:F28"/>
    <mergeCell ref="B25:C25"/>
    <mergeCell ref="F33:F35"/>
    <mergeCell ref="O60:P60"/>
    <mergeCell ref="O61:P61"/>
    <mergeCell ref="F65:F68"/>
    <mergeCell ref="G65:G68"/>
    <mergeCell ref="O65:P65"/>
    <mergeCell ref="O66:P66"/>
    <mergeCell ref="B69:C69"/>
    <mergeCell ref="B74:C74"/>
    <mergeCell ref="D71:D74"/>
    <mergeCell ref="F71:F74"/>
    <mergeCell ref="A22:A24"/>
    <mergeCell ref="B22:B24"/>
    <mergeCell ref="D22:D24"/>
    <mergeCell ref="F22:F24"/>
    <mergeCell ref="G22:G24"/>
    <mergeCell ref="E13:E15"/>
    <mergeCell ref="D13:D15"/>
    <mergeCell ref="F13:F15"/>
    <mergeCell ref="F19:F21"/>
    <mergeCell ref="D19:D21"/>
    <mergeCell ref="E16:E18"/>
    <mergeCell ref="E19:E21"/>
    <mergeCell ref="E22:E24"/>
    <mergeCell ref="B16:B18"/>
    <mergeCell ref="A16:A18"/>
    <mergeCell ref="A13:A15"/>
    <mergeCell ref="A19:A21"/>
    <mergeCell ref="G19:G21"/>
    <mergeCell ref="A8:A9"/>
    <mergeCell ref="E10:E12"/>
    <mergeCell ref="F8:F9"/>
    <mergeCell ref="S10:S12"/>
    <mergeCell ref="T10:T12"/>
    <mergeCell ref="O10:P10"/>
    <mergeCell ref="O12:P12"/>
    <mergeCell ref="O11:P11"/>
    <mergeCell ref="S13:S15"/>
    <mergeCell ref="T13:T15"/>
    <mergeCell ref="O15:P15"/>
    <mergeCell ref="B8:C9"/>
    <mergeCell ref="D8:D9"/>
    <mergeCell ref="T8:T9"/>
    <mergeCell ref="B13:B15"/>
    <mergeCell ref="U6:U7"/>
    <mergeCell ref="A4:A5"/>
    <mergeCell ref="D4:D5"/>
    <mergeCell ref="F4:F5"/>
    <mergeCell ref="G4:G5"/>
    <mergeCell ref="B4:C5"/>
    <mergeCell ref="T4:T5"/>
    <mergeCell ref="B7:C7"/>
    <mergeCell ref="F10:F12"/>
    <mergeCell ref="G10:G12"/>
    <mergeCell ref="U4:U5"/>
    <mergeCell ref="R4:S5"/>
    <mergeCell ref="U8:U12"/>
    <mergeCell ref="R6:S6"/>
    <mergeCell ref="R7:S7"/>
    <mergeCell ref="H4:P4"/>
    <mergeCell ref="O5:P5"/>
    <mergeCell ref="O7:P7"/>
    <mergeCell ref="E4:E5"/>
    <mergeCell ref="E8:E9"/>
    <mergeCell ref="A10:A12"/>
    <mergeCell ref="B10:B12"/>
    <mergeCell ref="D10:D12"/>
    <mergeCell ref="B6:C6"/>
    <mergeCell ref="T16:T18"/>
    <mergeCell ref="F16:F18"/>
    <mergeCell ref="D16:D18"/>
    <mergeCell ref="O13:P13"/>
    <mergeCell ref="O14:P14"/>
    <mergeCell ref="U13:U25"/>
    <mergeCell ref="S19:S21"/>
    <mergeCell ref="T19:T21"/>
    <mergeCell ref="O20:P20"/>
    <mergeCell ref="O21:P21"/>
    <mergeCell ref="G13:G15"/>
    <mergeCell ref="R25:S25"/>
    <mergeCell ref="G16:G18"/>
    <mergeCell ref="S16:S18"/>
    <mergeCell ref="U26:U31"/>
    <mergeCell ref="A29:A31"/>
    <mergeCell ref="B29:B31"/>
    <mergeCell ref="D29:D31"/>
    <mergeCell ref="F29:F31"/>
    <mergeCell ref="S29:S31"/>
    <mergeCell ref="T29:T31"/>
    <mergeCell ref="E26:E28"/>
    <mergeCell ref="E29:E31"/>
    <mergeCell ref="A26:A28"/>
    <mergeCell ref="F56:F58"/>
    <mergeCell ref="U33:U35"/>
    <mergeCell ref="A36:A48"/>
    <mergeCell ref="B36:B48"/>
    <mergeCell ref="D36:D48"/>
    <mergeCell ref="F36:F48"/>
    <mergeCell ref="S36:S48"/>
    <mergeCell ref="T36:T48"/>
    <mergeCell ref="U36:U48"/>
    <mergeCell ref="A33:A35"/>
    <mergeCell ref="B33:B35"/>
    <mergeCell ref="S33:S35"/>
    <mergeCell ref="E36:E48"/>
    <mergeCell ref="E33:E35"/>
    <mergeCell ref="O45:P45"/>
    <mergeCell ref="O46:P46"/>
    <mergeCell ref="O42:P42"/>
    <mergeCell ref="O43:P43"/>
    <mergeCell ref="O44:P44"/>
    <mergeCell ref="O38:P38"/>
    <mergeCell ref="U65:U70"/>
    <mergeCell ref="U62:U64"/>
    <mergeCell ref="T59:T61"/>
    <mergeCell ref="G59:G61"/>
    <mergeCell ref="R51:S51"/>
    <mergeCell ref="G56:G58"/>
    <mergeCell ref="S56:S58"/>
    <mergeCell ref="F49:F50"/>
    <mergeCell ref="A62:A64"/>
    <mergeCell ref="B62:B64"/>
    <mergeCell ref="D62:D64"/>
    <mergeCell ref="A59:A61"/>
    <mergeCell ref="B59:B61"/>
    <mergeCell ref="D59:D61"/>
    <mergeCell ref="F59:F61"/>
    <mergeCell ref="E62:E64"/>
    <mergeCell ref="A49:A50"/>
    <mergeCell ref="L49:L50"/>
    <mergeCell ref="E49:E50"/>
    <mergeCell ref="T56:T58"/>
    <mergeCell ref="T49:T50"/>
    <mergeCell ref="D49:D50"/>
    <mergeCell ref="B49:C50"/>
    <mergeCell ref="G49:G50"/>
    <mergeCell ref="O67:P67"/>
    <mergeCell ref="O68:P68"/>
    <mergeCell ref="R65:S65"/>
    <mergeCell ref="T65:T68"/>
    <mergeCell ref="R66:S66"/>
    <mergeCell ref="R67:S67"/>
    <mergeCell ref="R68:S68"/>
    <mergeCell ref="T53:T54"/>
    <mergeCell ref="A65:A68"/>
    <mergeCell ref="B65:C65"/>
    <mergeCell ref="B66:C66"/>
    <mergeCell ref="B67:C67"/>
    <mergeCell ref="B68:C68"/>
    <mergeCell ref="D65:D68"/>
    <mergeCell ref="E65:E68"/>
    <mergeCell ref="A53:A54"/>
    <mergeCell ref="R53:S53"/>
    <mergeCell ref="B55:C55"/>
    <mergeCell ref="R55:S55"/>
    <mergeCell ref="R54:S54"/>
    <mergeCell ref="A56:A58"/>
    <mergeCell ref="B56:B58"/>
    <mergeCell ref="D56:D58"/>
    <mergeCell ref="E56:E58"/>
    <mergeCell ref="T71:T74"/>
    <mergeCell ref="U71:U74"/>
    <mergeCell ref="E59:E61"/>
    <mergeCell ref="E71:E72"/>
    <mergeCell ref="E73:E74"/>
    <mergeCell ref="F62:F64"/>
    <mergeCell ref="S62:S64"/>
    <mergeCell ref="T62:T64"/>
    <mergeCell ref="Q8:Q9"/>
    <mergeCell ref="G71:G74"/>
    <mergeCell ref="T26:T28"/>
    <mergeCell ref="T33:T35"/>
    <mergeCell ref="T22:T24"/>
    <mergeCell ref="O22:P22"/>
    <mergeCell ref="O23:P23"/>
    <mergeCell ref="O24:P24"/>
    <mergeCell ref="O39:P39"/>
    <mergeCell ref="U49:U51"/>
    <mergeCell ref="U52:U53"/>
    <mergeCell ref="U55:U61"/>
    <mergeCell ref="G62:G64"/>
    <mergeCell ref="R69:S69"/>
    <mergeCell ref="R49:S50"/>
    <mergeCell ref="O69:P69"/>
    <mergeCell ref="A71:A74"/>
    <mergeCell ref="R73:S73"/>
    <mergeCell ref="R72:S72"/>
    <mergeCell ref="R71:S71"/>
    <mergeCell ref="O71:P71"/>
    <mergeCell ref="O72:P72"/>
    <mergeCell ref="O73:P73"/>
    <mergeCell ref="O74:P74"/>
    <mergeCell ref="R8:S9"/>
    <mergeCell ref="G8:G9"/>
    <mergeCell ref="H8:H9"/>
    <mergeCell ref="I8:I9"/>
    <mergeCell ref="J8:J9"/>
    <mergeCell ref="K8:K9"/>
    <mergeCell ref="L8:L9"/>
    <mergeCell ref="M8:M9"/>
    <mergeCell ref="O8:P9"/>
    <mergeCell ref="N8:N9"/>
    <mergeCell ref="O40:P40"/>
    <mergeCell ref="O41:P41"/>
    <mergeCell ref="S26:S28"/>
    <mergeCell ref="G26:G28"/>
    <mergeCell ref="G29:G31"/>
    <mergeCell ref="S22:S24"/>
  </mergeCells>
  <pageMargins left="0.2" right="0" top="0" bottom="0" header="0" footer="0"/>
  <pageSetup paperSize="8" scale="62" fitToHeight="2" orientation="landscape" verticalDpi="0" r:id="rId1"/>
  <headerFooter>
    <oddFooter>&amp;L&amp;F&amp;C&amp;A&amp;R&amp;D</oddFooter>
  </headerFooter>
</worksheet>
</file>

<file path=xl/worksheets/sheet6.xml><?xml version="1.0" encoding="utf-8"?>
<worksheet xmlns="http://schemas.openxmlformats.org/spreadsheetml/2006/main" xmlns:r="http://schemas.openxmlformats.org/officeDocument/2006/relationships">
  <dimension ref="A1:W63"/>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13.42578125" style="84" customWidth="1"/>
    <col min="4" max="4" width="9.28515625" style="84" customWidth="1"/>
    <col min="5" max="5" width="11.28515625" style="84" customWidth="1"/>
    <col min="6" max="6" width="19" style="84" customWidth="1"/>
    <col min="7" max="7" width="10.5703125" style="84" customWidth="1"/>
    <col min="8" max="12" width="8.5703125" style="84"/>
    <col min="13" max="13" width="6" style="84" customWidth="1"/>
    <col min="14" max="14" width="2.85546875" style="84" customWidth="1"/>
    <col min="15" max="16" width="8.5703125" style="84"/>
    <col min="17" max="17" width="14.42578125" style="84" customWidth="1"/>
    <col min="18" max="18" width="33.5703125" style="84" customWidth="1"/>
    <col min="19" max="19" width="43.5703125" style="84" customWidth="1"/>
    <col min="20" max="20" width="43.5703125" style="84" hidden="1" customWidth="1"/>
    <col min="21" max="22" width="8.5703125" style="84"/>
    <col min="23" max="23" width="43.5703125" style="84" customWidth="1"/>
    <col min="24" max="16384" width="8.5703125" style="84"/>
  </cols>
  <sheetData>
    <row r="1" spans="1:22" s="1337" customFormat="1" ht="20.25" customHeight="1">
      <c r="A1" s="1338" t="s">
        <v>869</v>
      </c>
      <c r="B1" s="1338"/>
      <c r="D1" s="1338"/>
      <c r="E1" s="1338"/>
      <c r="F1" s="1338"/>
    </row>
    <row r="2" spans="1:22" s="254" customFormat="1" ht="19.5" customHeight="1">
      <c r="A2" s="255" t="s">
        <v>44</v>
      </c>
      <c r="B2" s="255"/>
      <c r="D2" s="255"/>
      <c r="E2" s="255"/>
      <c r="F2" s="255"/>
    </row>
    <row r="3" spans="1:22" ht="13.5" thickBot="1"/>
    <row r="4" spans="1:22" ht="27" customHeight="1" thickBot="1">
      <c r="A4" s="1099" t="s">
        <v>2</v>
      </c>
      <c r="B4" s="1101" t="s">
        <v>10</v>
      </c>
      <c r="C4" s="1102"/>
      <c r="D4" s="919" t="s">
        <v>8</v>
      </c>
      <c r="E4" s="919" t="s">
        <v>1089</v>
      </c>
      <c r="F4" s="919" t="s">
        <v>4</v>
      </c>
      <c r="G4" s="919" t="s">
        <v>5</v>
      </c>
      <c r="H4" s="953" t="s">
        <v>1132</v>
      </c>
      <c r="I4" s="954"/>
      <c r="J4" s="954"/>
      <c r="K4" s="954"/>
      <c r="L4" s="954"/>
      <c r="M4" s="954"/>
      <c r="N4" s="954"/>
      <c r="O4" s="954"/>
      <c r="P4" s="955"/>
      <c r="Q4" s="951" t="s">
        <v>9</v>
      </c>
      <c r="R4" s="962"/>
      <c r="S4" s="964" t="s">
        <v>1</v>
      </c>
      <c r="T4" s="964" t="s">
        <v>3</v>
      </c>
    </row>
    <row r="5" spans="1:22" ht="27.95" customHeight="1" thickBot="1">
      <c r="A5" s="1100"/>
      <c r="B5" s="1103"/>
      <c r="C5" s="1104"/>
      <c r="D5" s="920"/>
      <c r="E5" s="920"/>
      <c r="F5" s="920"/>
      <c r="G5" s="920"/>
      <c r="H5" s="347">
        <v>2010</v>
      </c>
      <c r="I5" s="347">
        <v>2011</v>
      </c>
      <c r="J5" s="347">
        <v>2012</v>
      </c>
      <c r="K5" s="10">
        <v>2013</v>
      </c>
      <c r="L5" s="348">
        <v>2014</v>
      </c>
      <c r="M5" s="953">
        <v>2015</v>
      </c>
      <c r="N5" s="955"/>
      <c r="O5" s="348">
        <v>2016</v>
      </c>
      <c r="P5" s="348">
        <v>2017</v>
      </c>
      <c r="Q5" s="952"/>
      <c r="R5" s="963"/>
      <c r="S5" s="965"/>
      <c r="T5" s="965"/>
    </row>
    <row r="6" spans="1:22" ht="23.25" customHeight="1">
      <c r="A6" s="910" t="s">
        <v>922</v>
      </c>
      <c r="B6" s="913" t="s">
        <v>763</v>
      </c>
      <c r="C6" s="893" t="s">
        <v>668</v>
      </c>
      <c r="D6" s="916" t="s">
        <v>617</v>
      </c>
      <c r="E6" s="916" t="s">
        <v>1032</v>
      </c>
      <c r="F6" s="1083" t="s">
        <v>903</v>
      </c>
      <c r="G6" s="1038" t="s">
        <v>7</v>
      </c>
      <c r="H6" s="110"/>
      <c r="I6" s="110"/>
      <c r="J6" s="144">
        <v>81.2</v>
      </c>
      <c r="K6" s="47"/>
      <c r="L6" s="53"/>
      <c r="M6" s="1146">
        <v>82.8</v>
      </c>
      <c r="N6" s="1147"/>
      <c r="O6" s="53"/>
      <c r="P6" s="111"/>
      <c r="Q6" s="112" t="s">
        <v>668</v>
      </c>
      <c r="R6" s="973" t="s">
        <v>762</v>
      </c>
      <c r="S6" s="940" t="s">
        <v>100</v>
      </c>
      <c r="T6" s="940" t="s">
        <v>207</v>
      </c>
    </row>
    <row r="7" spans="1:22" ht="23.25" customHeight="1">
      <c r="A7" s="911"/>
      <c r="B7" s="914"/>
      <c r="C7" s="894" t="s">
        <v>669</v>
      </c>
      <c r="D7" s="917"/>
      <c r="E7" s="917"/>
      <c r="F7" s="981"/>
      <c r="G7" s="980"/>
      <c r="H7" s="102"/>
      <c r="I7" s="102"/>
      <c r="J7" s="54">
        <v>75</v>
      </c>
      <c r="K7" s="49"/>
      <c r="L7" s="55"/>
      <c r="M7" s="1144">
        <v>79.7</v>
      </c>
      <c r="N7" s="1145"/>
      <c r="O7" s="55"/>
      <c r="P7" s="103"/>
      <c r="Q7" s="113" t="s">
        <v>670</v>
      </c>
      <c r="R7" s="975"/>
      <c r="S7" s="941"/>
      <c r="T7" s="941"/>
    </row>
    <row r="8" spans="1:22" ht="23.25" customHeight="1">
      <c r="A8" s="911"/>
      <c r="B8" s="995"/>
      <c r="C8" s="894" t="s">
        <v>671</v>
      </c>
      <c r="D8" s="917"/>
      <c r="E8" s="917"/>
      <c r="F8" s="981"/>
      <c r="G8" s="980"/>
      <c r="H8" s="102"/>
      <c r="I8" s="102"/>
      <c r="J8" s="54">
        <v>87.5</v>
      </c>
      <c r="K8" s="49"/>
      <c r="L8" s="55"/>
      <c r="M8" s="1144">
        <v>85.9</v>
      </c>
      <c r="N8" s="1145"/>
      <c r="O8" s="55"/>
      <c r="P8" s="103"/>
      <c r="Q8" s="113" t="s">
        <v>672</v>
      </c>
      <c r="R8" s="975"/>
      <c r="S8" s="941"/>
      <c r="T8" s="941"/>
    </row>
    <row r="9" spans="1:22" ht="23.25" customHeight="1">
      <c r="A9" s="911"/>
      <c r="B9" s="1343" t="s">
        <v>764</v>
      </c>
      <c r="C9" s="894" t="s">
        <v>668</v>
      </c>
      <c r="D9" s="917"/>
      <c r="E9" s="917"/>
      <c r="F9" s="981"/>
      <c r="G9" s="980"/>
      <c r="H9" s="102"/>
      <c r="I9" s="102"/>
      <c r="J9" s="54">
        <v>75.099999999999994</v>
      </c>
      <c r="K9" s="49"/>
      <c r="L9" s="55"/>
      <c r="M9" s="1144">
        <v>76.2</v>
      </c>
      <c r="N9" s="1145"/>
      <c r="O9" s="55"/>
      <c r="P9" s="103"/>
      <c r="Q9" s="114" t="s">
        <v>668</v>
      </c>
      <c r="R9" s="1143" t="s">
        <v>765</v>
      </c>
      <c r="S9" s="941"/>
      <c r="T9" s="941"/>
    </row>
    <row r="10" spans="1:22" ht="23.25" customHeight="1">
      <c r="A10" s="911"/>
      <c r="B10" s="914"/>
      <c r="C10" s="894" t="s">
        <v>669</v>
      </c>
      <c r="D10" s="917"/>
      <c r="E10" s="917"/>
      <c r="F10" s="981"/>
      <c r="G10" s="980"/>
      <c r="H10" s="102"/>
      <c r="I10" s="102"/>
      <c r="J10" s="54">
        <v>76</v>
      </c>
      <c r="K10" s="49"/>
      <c r="L10" s="55"/>
      <c r="M10" s="1144">
        <v>76.599999999999994</v>
      </c>
      <c r="N10" s="1145"/>
      <c r="O10" s="55"/>
      <c r="P10" s="103"/>
      <c r="Q10" s="113" t="s">
        <v>670</v>
      </c>
      <c r="R10" s="975"/>
      <c r="S10" s="941"/>
      <c r="T10" s="941"/>
    </row>
    <row r="11" spans="1:22" ht="23.25" customHeight="1" thickBot="1">
      <c r="A11" s="912"/>
      <c r="B11" s="915"/>
      <c r="C11" s="895" t="s">
        <v>671</v>
      </c>
      <c r="D11" s="918"/>
      <c r="E11" s="918"/>
      <c r="F11" s="1085"/>
      <c r="G11" s="1039"/>
      <c r="H11" s="104"/>
      <c r="I11" s="104"/>
      <c r="J11" s="143">
        <v>74.099999999999994</v>
      </c>
      <c r="K11" s="51"/>
      <c r="L11" s="56"/>
      <c r="M11" s="1148">
        <v>75.8</v>
      </c>
      <c r="N11" s="1149"/>
      <c r="O11" s="56"/>
      <c r="P11" s="105"/>
      <c r="Q11" s="115" t="s">
        <v>672</v>
      </c>
      <c r="R11" s="977"/>
      <c r="S11" s="942"/>
      <c r="T11" s="942"/>
    </row>
    <row r="12" spans="1:22" ht="75.75" customHeight="1" thickBot="1">
      <c r="A12" s="159" t="s">
        <v>90</v>
      </c>
      <c r="B12" s="289"/>
      <c r="C12" s="96"/>
      <c r="D12" s="220"/>
      <c r="E12" s="220"/>
      <c r="F12" s="70"/>
      <c r="G12" s="220"/>
      <c r="H12" s="97"/>
      <c r="I12" s="97"/>
      <c r="J12" s="97"/>
      <c r="K12" s="387"/>
      <c r="L12" s="95"/>
      <c r="M12" s="94"/>
      <c r="N12" s="95"/>
      <c r="O12" s="95"/>
      <c r="P12" s="95"/>
      <c r="Q12" s="97"/>
      <c r="R12" s="71"/>
      <c r="S12" s="77" t="s">
        <v>101</v>
      </c>
      <c r="T12" s="940" t="s">
        <v>208</v>
      </c>
      <c r="V12" s="231"/>
    </row>
    <row r="13" spans="1:22" ht="27" customHeight="1">
      <c r="A13" s="910" t="s">
        <v>91</v>
      </c>
      <c r="B13" s="990" t="s">
        <v>725</v>
      </c>
      <c r="C13" s="893" t="s">
        <v>668</v>
      </c>
      <c r="D13" s="1042" t="s">
        <v>617</v>
      </c>
      <c r="E13" s="916" t="s">
        <v>1033</v>
      </c>
      <c r="F13" s="1083" t="s">
        <v>901</v>
      </c>
      <c r="G13" s="1152" t="s">
        <v>7</v>
      </c>
      <c r="H13" s="116">
        <v>95.6</v>
      </c>
      <c r="I13" s="116">
        <v>96.9</v>
      </c>
      <c r="J13" s="116">
        <v>98.3</v>
      </c>
      <c r="K13" s="116">
        <v>97.5</v>
      </c>
      <c r="L13" s="116">
        <v>96.4</v>
      </c>
      <c r="M13" s="1146">
        <v>96.9</v>
      </c>
      <c r="N13" s="1147"/>
      <c r="O13" s="116">
        <v>94.8</v>
      </c>
      <c r="P13" s="116">
        <v>95.7</v>
      </c>
      <c r="Q13" s="112" t="s">
        <v>668</v>
      </c>
      <c r="R13" s="937" t="s">
        <v>739</v>
      </c>
      <c r="S13" s="940" t="s">
        <v>102</v>
      </c>
      <c r="T13" s="941"/>
    </row>
    <row r="14" spans="1:22" ht="27" customHeight="1">
      <c r="A14" s="911"/>
      <c r="B14" s="991"/>
      <c r="C14" s="894" t="s">
        <v>669</v>
      </c>
      <c r="D14" s="985"/>
      <c r="E14" s="917"/>
      <c r="F14" s="981"/>
      <c r="G14" s="1138"/>
      <c r="H14" s="117">
        <v>96.7</v>
      </c>
      <c r="I14" s="117">
        <v>97.7</v>
      </c>
      <c r="J14" s="117">
        <v>99.7</v>
      </c>
      <c r="K14" s="117">
        <v>99.1</v>
      </c>
      <c r="L14" s="117">
        <v>97.6</v>
      </c>
      <c r="M14" s="1144">
        <v>97.4</v>
      </c>
      <c r="N14" s="1145"/>
      <c r="O14" s="117">
        <v>95.6</v>
      </c>
      <c r="P14" s="117">
        <v>95.8</v>
      </c>
      <c r="Q14" s="113" t="s">
        <v>670</v>
      </c>
      <c r="R14" s="938"/>
      <c r="S14" s="941"/>
      <c r="T14" s="941"/>
    </row>
    <row r="15" spans="1:22" ht="31.35" customHeight="1" thickBot="1">
      <c r="A15" s="912"/>
      <c r="B15" s="992"/>
      <c r="C15" s="895" t="s">
        <v>671</v>
      </c>
      <c r="D15" s="986"/>
      <c r="E15" s="918"/>
      <c r="F15" s="1085"/>
      <c r="G15" s="1153"/>
      <c r="H15" s="118">
        <v>94.5</v>
      </c>
      <c r="I15" s="118">
        <v>96</v>
      </c>
      <c r="J15" s="118">
        <v>96.8</v>
      </c>
      <c r="K15" s="118">
        <v>95.9</v>
      </c>
      <c r="L15" s="118">
        <v>95.1</v>
      </c>
      <c r="M15" s="1148">
        <v>96.5</v>
      </c>
      <c r="N15" s="1149"/>
      <c r="O15" s="118">
        <v>94</v>
      </c>
      <c r="P15" s="118">
        <v>95.6</v>
      </c>
      <c r="Q15" s="115" t="s">
        <v>672</v>
      </c>
      <c r="R15" s="939"/>
      <c r="S15" s="942"/>
      <c r="T15" s="942"/>
    </row>
    <row r="16" spans="1:22" ht="18.75" customHeight="1">
      <c r="A16" s="910" t="s">
        <v>92</v>
      </c>
      <c r="B16" s="913" t="s">
        <v>1305</v>
      </c>
      <c r="C16" s="893" t="s">
        <v>668</v>
      </c>
      <c r="D16" s="1042" t="s">
        <v>617</v>
      </c>
      <c r="E16" s="1042" t="s">
        <v>1032</v>
      </c>
      <c r="F16" s="1083" t="s">
        <v>886</v>
      </c>
      <c r="G16" s="1152" t="s">
        <v>7</v>
      </c>
      <c r="H16" s="47"/>
      <c r="I16" s="116">
        <v>48.8</v>
      </c>
      <c r="J16" s="47"/>
      <c r="K16" s="47"/>
      <c r="L16" s="47"/>
      <c r="M16" s="90"/>
      <c r="N16" s="53"/>
      <c r="O16" s="116">
        <v>50.2</v>
      </c>
      <c r="P16" s="116"/>
      <c r="Q16" s="112" t="s">
        <v>668</v>
      </c>
      <c r="R16" s="937" t="s">
        <v>740</v>
      </c>
      <c r="S16" s="940" t="s">
        <v>103</v>
      </c>
      <c r="T16" s="940" t="s">
        <v>209</v>
      </c>
    </row>
    <row r="17" spans="1:23" ht="15.75" customHeight="1">
      <c r="A17" s="911"/>
      <c r="B17" s="914"/>
      <c r="C17" s="894" t="s">
        <v>669</v>
      </c>
      <c r="D17" s="985"/>
      <c r="E17" s="985"/>
      <c r="F17" s="981"/>
      <c r="G17" s="1138"/>
      <c r="H17" s="49"/>
      <c r="I17" s="117">
        <v>47.9</v>
      </c>
      <c r="J17" s="49"/>
      <c r="K17" s="49"/>
      <c r="L17" s="49"/>
      <c r="M17" s="662"/>
      <c r="N17" s="55"/>
      <c r="O17" s="117">
        <v>51.5</v>
      </c>
      <c r="P17" s="117"/>
      <c r="Q17" s="113" t="s">
        <v>670</v>
      </c>
      <c r="R17" s="938"/>
      <c r="S17" s="941"/>
      <c r="T17" s="941"/>
    </row>
    <row r="18" spans="1:23" ht="15.75" customHeight="1">
      <c r="A18" s="911"/>
      <c r="B18" s="914"/>
      <c r="C18" s="904" t="s">
        <v>671</v>
      </c>
      <c r="D18" s="985"/>
      <c r="E18" s="985"/>
      <c r="F18" s="981"/>
      <c r="G18" s="1138"/>
      <c r="H18" s="49"/>
      <c r="I18" s="117">
        <v>49.5</v>
      </c>
      <c r="J18" s="49"/>
      <c r="K18" s="49"/>
      <c r="L18" s="49"/>
      <c r="M18" s="662"/>
      <c r="N18" s="55"/>
      <c r="O18" s="117">
        <v>49</v>
      </c>
      <c r="P18" s="117"/>
      <c r="Q18" s="113" t="s">
        <v>672</v>
      </c>
      <c r="R18" s="938"/>
      <c r="S18" s="941"/>
      <c r="T18" s="941"/>
    </row>
    <row r="19" spans="1:23" ht="15.75" customHeight="1">
      <c r="A19" s="911"/>
      <c r="B19" s="914"/>
      <c r="C19" s="904" t="s">
        <v>678</v>
      </c>
      <c r="D19" s="985"/>
      <c r="E19" s="985"/>
      <c r="F19" s="981"/>
      <c r="G19" s="1138"/>
      <c r="H19" s="49"/>
      <c r="I19" s="117">
        <v>79.3</v>
      </c>
      <c r="J19" s="49"/>
      <c r="K19" s="49"/>
      <c r="L19" s="49"/>
      <c r="M19" s="662"/>
      <c r="N19" s="55"/>
      <c r="O19" s="117">
        <v>80.7</v>
      </c>
      <c r="P19" s="117"/>
      <c r="Q19" s="113" t="s">
        <v>678</v>
      </c>
      <c r="R19" s="938"/>
      <c r="S19" s="941"/>
      <c r="T19" s="941"/>
    </row>
    <row r="20" spans="1:23" ht="15.75" customHeight="1">
      <c r="A20" s="911"/>
      <c r="B20" s="914"/>
      <c r="C20" s="904" t="s">
        <v>679</v>
      </c>
      <c r="D20" s="985"/>
      <c r="E20" s="985"/>
      <c r="F20" s="981"/>
      <c r="G20" s="1138"/>
      <c r="H20" s="49"/>
      <c r="I20" s="117">
        <v>44.4</v>
      </c>
      <c r="J20" s="49"/>
      <c r="K20" s="49"/>
      <c r="L20" s="49"/>
      <c r="M20" s="662"/>
      <c r="N20" s="55"/>
      <c r="O20" s="117">
        <v>46</v>
      </c>
      <c r="P20" s="117"/>
      <c r="Q20" s="113" t="s">
        <v>679</v>
      </c>
      <c r="R20" s="938"/>
      <c r="S20" s="941"/>
      <c r="T20" s="941"/>
    </row>
    <row r="21" spans="1:23" ht="15.75" customHeight="1">
      <c r="A21" s="911"/>
      <c r="B21" s="914"/>
      <c r="C21" s="904" t="s">
        <v>680</v>
      </c>
      <c r="D21" s="985"/>
      <c r="E21" s="985"/>
      <c r="F21" s="981"/>
      <c r="G21" s="1138"/>
      <c r="H21" s="49"/>
      <c r="I21" s="117">
        <v>59.8</v>
      </c>
      <c r="J21" s="49"/>
      <c r="K21" s="49"/>
      <c r="L21" s="49"/>
      <c r="M21" s="662"/>
      <c r="N21" s="55"/>
      <c r="O21" s="117">
        <v>60.2</v>
      </c>
      <c r="P21" s="117"/>
      <c r="Q21" s="113" t="s">
        <v>680</v>
      </c>
      <c r="R21" s="938"/>
      <c r="S21" s="941"/>
      <c r="T21" s="941"/>
    </row>
    <row r="22" spans="1:23" ht="15.75" customHeight="1">
      <c r="A22" s="911"/>
      <c r="B22" s="914"/>
      <c r="C22" s="904" t="s">
        <v>681</v>
      </c>
      <c r="D22" s="985"/>
      <c r="E22" s="985"/>
      <c r="F22" s="981"/>
      <c r="G22" s="1138"/>
      <c r="H22" s="49"/>
      <c r="I22" s="117">
        <v>52.2</v>
      </c>
      <c r="J22" s="49"/>
      <c r="K22" s="49"/>
      <c r="L22" s="49"/>
      <c r="M22" s="662"/>
      <c r="N22" s="55"/>
      <c r="O22" s="117">
        <v>53.9</v>
      </c>
      <c r="P22" s="117"/>
      <c r="Q22" s="113" t="s">
        <v>681</v>
      </c>
      <c r="R22" s="938"/>
      <c r="S22" s="941"/>
      <c r="T22" s="941"/>
    </row>
    <row r="23" spans="1:23" ht="15.75" customHeight="1">
      <c r="A23" s="911"/>
      <c r="B23" s="914"/>
      <c r="C23" s="904" t="s">
        <v>682</v>
      </c>
      <c r="D23" s="985"/>
      <c r="E23" s="985"/>
      <c r="F23" s="981"/>
      <c r="G23" s="1138"/>
      <c r="H23" s="49"/>
      <c r="I23" s="117">
        <v>41.4</v>
      </c>
      <c r="J23" s="49"/>
      <c r="K23" s="49"/>
      <c r="L23" s="49"/>
      <c r="M23" s="662"/>
      <c r="N23" s="55"/>
      <c r="O23" s="117">
        <v>43</v>
      </c>
      <c r="P23" s="117"/>
      <c r="Q23" s="113" t="s">
        <v>682</v>
      </c>
      <c r="R23" s="938"/>
      <c r="S23" s="941"/>
      <c r="T23" s="941"/>
      <c r="V23" s="1164"/>
      <c r="W23" s="1164"/>
    </row>
    <row r="24" spans="1:23" ht="15.75" customHeight="1" thickBot="1">
      <c r="A24" s="912"/>
      <c r="B24" s="915"/>
      <c r="C24" s="907" t="s">
        <v>683</v>
      </c>
      <c r="D24" s="986"/>
      <c r="E24" s="986"/>
      <c r="F24" s="1085"/>
      <c r="G24" s="1153"/>
      <c r="H24" s="51"/>
      <c r="I24" s="118">
        <v>22</v>
      </c>
      <c r="J24" s="51"/>
      <c r="K24" s="51"/>
      <c r="L24" s="51"/>
      <c r="M24" s="93"/>
      <c r="N24" s="56"/>
      <c r="O24" s="118">
        <v>28.6</v>
      </c>
      <c r="P24" s="118"/>
      <c r="Q24" s="115" t="s">
        <v>683</v>
      </c>
      <c r="R24" s="939"/>
      <c r="S24" s="941"/>
      <c r="T24" s="942"/>
    </row>
    <row r="25" spans="1:23" ht="45" customHeight="1">
      <c r="A25" s="910" t="s">
        <v>93</v>
      </c>
      <c r="B25" s="913" t="s">
        <v>726</v>
      </c>
      <c r="C25" s="894" t="s">
        <v>684</v>
      </c>
      <c r="D25" s="916" t="s">
        <v>662</v>
      </c>
      <c r="E25" s="916" t="s">
        <v>1032</v>
      </c>
      <c r="F25" s="921" t="s">
        <v>886</v>
      </c>
      <c r="G25" s="916" t="s">
        <v>7</v>
      </c>
      <c r="H25" s="117">
        <v>53.1</v>
      </c>
      <c r="I25" s="117">
        <v>56.6</v>
      </c>
      <c r="J25" s="117">
        <v>56.6</v>
      </c>
      <c r="K25" s="117"/>
      <c r="L25" s="117">
        <v>61.1</v>
      </c>
      <c r="M25" s="120">
        <v>48.7</v>
      </c>
      <c r="N25" s="788" t="s">
        <v>1172</v>
      </c>
      <c r="O25" s="117">
        <v>48.7</v>
      </c>
      <c r="P25" s="117">
        <v>50</v>
      </c>
      <c r="Q25" s="61" t="s">
        <v>685</v>
      </c>
      <c r="R25" s="937" t="s">
        <v>741</v>
      </c>
      <c r="S25" s="940" t="s">
        <v>104</v>
      </c>
      <c r="T25" s="940" t="s">
        <v>210</v>
      </c>
    </row>
    <row r="26" spans="1:23" ht="63.75">
      <c r="A26" s="911"/>
      <c r="B26" s="914"/>
      <c r="C26" s="894" t="s">
        <v>686</v>
      </c>
      <c r="D26" s="917"/>
      <c r="E26" s="917"/>
      <c r="F26" s="922"/>
      <c r="G26" s="917"/>
      <c r="H26" s="117">
        <v>50.4</v>
      </c>
      <c r="I26" s="117">
        <v>54.2</v>
      </c>
      <c r="J26" s="117">
        <v>55.1</v>
      </c>
      <c r="K26" s="259"/>
      <c r="L26" s="117">
        <v>58.4</v>
      </c>
      <c r="M26" s="787"/>
      <c r="N26" s="788"/>
      <c r="O26" s="259"/>
      <c r="P26" s="259"/>
      <c r="Q26" s="61" t="s">
        <v>687</v>
      </c>
      <c r="R26" s="938"/>
      <c r="S26" s="941"/>
      <c r="T26" s="941"/>
    </row>
    <row r="27" spans="1:23" ht="76.5">
      <c r="A27" s="911"/>
      <c r="B27" s="914"/>
      <c r="C27" s="894" t="s">
        <v>688</v>
      </c>
      <c r="D27" s="917"/>
      <c r="E27" s="917"/>
      <c r="F27" s="922"/>
      <c r="G27" s="917"/>
      <c r="H27" s="117">
        <v>39.6</v>
      </c>
      <c r="I27" s="117">
        <v>42.1</v>
      </c>
      <c r="J27" s="117">
        <v>42.5</v>
      </c>
      <c r="K27" s="259"/>
      <c r="L27" s="117">
        <v>46.5</v>
      </c>
      <c r="M27" s="787"/>
      <c r="N27" s="788"/>
      <c r="O27" s="259"/>
      <c r="P27" s="259"/>
      <c r="Q27" s="61" t="s">
        <v>689</v>
      </c>
      <c r="R27" s="938"/>
      <c r="S27" s="941"/>
      <c r="T27" s="941"/>
    </row>
    <row r="28" spans="1:23" ht="25.5">
      <c r="A28" s="911"/>
      <c r="B28" s="914"/>
      <c r="C28" s="894" t="s">
        <v>690</v>
      </c>
      <c r="D28" s="917"/>
      <c r="E28" s="917"/>
      <c r="F28" s="922"/>
      <c r="G28" s="917"/>
      <c r="H28" s="117">
        <v>31.9</v>
      </c>
      <c r="I28" s="117">
        <v>35.799999999999997</v>
      </c>
      <c r="J28" s="117">
        <v>37.5</v>
      </c>
      <c r="K28" s="259"/>
      <c r="L28" s="117">
        <v>43.5</v>
      </c>
      <c r="M28" s="787"/>
      <c r="N28" s="788"/>
      <c r="O28" s="259"/>
      <c r="P28" s="259"/>
      <c r="Q28" s="61" t="s">
        <v>691</v>
      </c>
      <c r="R28" s="938"/>
      <c r="S28" s="941"/>
      <c r="T28" s="941"/>
    </row>
    <row r="29" spans="1:23" ht="38.25">
      <c r="A29" s="911"/>
      <c r="B29" s="914"/>
      <c r="C29" s="894" t="s">
        <v>692</v>
      </c>
      <c r="D29" s="917"/>
      <c r="E29" s="917"/>
      <c r="F29" s="922"/>
      <c r="G29" s="917"/>
      <c r="H29" s="117">
        <v>37.200000000000003</v>
      </c>
      <c r="I29" s="117">
        <v>42.3</v>
      </c>
      <c r="J29" s="117">
        <v>43</v>
      </c>
      <c r="K29" s="259"/>
      <c r="L29" s="117">
        <v>47.1</v>
      </c>
      <c r="M29" s="787"/>
      <c r="N29" s="788"/>
      <c r="O29" s="259"/>
      <c r="P29" s="259"/>
      <c r="Q29" s="61" t="s">
        <v>693</v>
      </c>
      <c r="R29" s="938"/>
      <c r="S29" s="941"/>
      <c r="T29" s="941"/>
    </row>
    <row r="30" spans="1:23" ht="38.25">
      <c r="A30" s="911"/>
      <c r="B30" s="914"/>
      <c r="C30" s="191" t="s">
        <v>694</v>
      </c>
      <c r="D30" s="917"/>
      <c r="E30" s="917"/>
      <c r="F30" s="922"/>
      <c r="G30" s="917"/>
      <c r="H30" s="117">
        <v>6.7</v>
      </c>
      <c r="I30" s="117">
        <v>6.9</v>
      </c>
      <c r="J30" s="117">
        <v>7.1</v>
      </c>
      <c r="K30" s="259"/>
      <c r="L30" s="117">
        <v>7.9</v>
      </c>
      <c r="M30" s="592">
        <v>6.5</v>
      </c>
      <c r="N30" s="596" t="s">
        <v>1172</v>
      </c>
      <c r="O30" s="117">
        <v>6.5</v>
      </c>
      <c r="P30" s="117">
        <v>8</v>
      </c>
      <c r="Q30" s="253" t="s">
        <v>695</v>
      </c>
      <c r="R30" s="938"/>
      <c r="S30" s="941"/>
      <c r="T30" s="941"/>
    </row>
    <row r="31" spans="1:23" ht="38.25">
      <c r="A31" s="911"/>
      <c r="B31" s="914"/>
      <c r="C31" s="191" t="s">
        <v>1082</v>
      </c>
      <c r="D31" s="917"/>
      <c r="E31" s="917"/>
      <c r="F31" s="922"/>
      <c r="G31" s="917"/>
      <c r="H31" s="259"/>
      <c r="I31" s="259"/>
      <c r="J31" s="259"/>
      <c r="K31" s="259"/>
      <c r="L31" s="259"/>
      <c r="M31" s="592">
        <v>36</v>
      </c>
      <c r="N31" s="788"/>
      <c r="O31" s="117">
        <v>35.799999999999997</v>
      </c>
      <c r="P31" s="117">
        <v>38</v>
      </c>
      <c r="Q31" s="253" t="s">
        <v>1083</v>
      </c>
      <c r="R31" s="938"/>
      <c r="S31" s="941"/>
      <c r="T31" s="941"/>
    </row>
    <row r="32" spans="1:23" ht="48" customHeight="1">
      <c r="A32" s="911"/>
      <c r="B32" s="914"/>
      <c r="C32" s="191" t="s">
        <v>1238</v>
      </c>
      <c r="D32" s="917"/>
      <c r="E32" s="917"/>
      <c r="F32" s="922"/>
      <c r="G32" s="917"/>
      <c r="H32" s="786"/>
      <c r="I32" s="786"/>
      <c r="J32" s="786"/>
      <c r="K32" s="786"/>
      <c r="L32" s="786"/>
      <c r="M32" s="838">
        <v>34.700000000000003</v>
      </c>
      <c r="N32" s="839"/>
      <c r="O32" s="840">
        <v>34.299999999999997</v>
      </c>
      <c r="P32" s="840">
        <v>36.299999999999997</v>
      </c>
      <c r="Q32" s="253" t="s">
        <v>1239</v>
      </c>
      <c r="R32" s="938"/>
      <c r="S32" s="941"/>
      <c r="T32" s="941"/>
    </row>
    <row r="33" spans="1:20" ht="77.25" thickBot="1">
      <c r="A33" s="912"/>
      <c r="B33" s="915"/>
      <c r="C33" s="895" t="s">
        <v>1085</v>
      </c>
      <c r="D33" s="918"/>
      <c r="E33" s="918"/>
      <c r="F33" s="923"/>
      <c r="G33" s="918"/>
      <c r="H33" s="260"/>
      <c r="I33" s="118">
        <v>41.5</v>
      </c>
      <c r="J33" s="118">
        <v>46.8</v>
      </c>
      <c r="K33" s="260"/>
      <c r="L33" s="118">
        <v>49.9</v>
      </c>
      <c r="M33" s="122">
        <v>45.1</v>
      </c>
      <c r="N33" s="123" t="s">
        <v>1172</v>
      </c>
      <c r="O33" s="118">
        <v>44.4</v>
      </c>
      <c r="P33" s="118">
        <v>46.9</v>
      </c>
      <c r="Q33" s="62" t="s">
        <v>1084</v>
      </c>
      <c r="R33" s="939"/>
      <c r="S33" s="942"/>
      <c r="T33" s="942"/>
    </row>
    <row r="34" spans="1:20" ht="15.75" customHeight="1" thickBot="1">
      <c r="A34" s="910" t="s">
        <v>94</v>
      </c>
      <c r="B34" s="1077" t="s">
        <v>1240</v>
      </c>
      <c r="C34" s="789" t="s">
        <v>1241</v>
      </c>
      <c r="D34" s="1042" t="s">
        <v>617</v>
      </c>
      <c r="E34" s="1042" t="s">
        <v>1032</v>
      </c>
      <c r="F34" s="1156" t="s">
        <v>1245</v>
      </c>
      <c r="G34" s="1042" t="s">
        <v>1244</v>
      </c>
      <c r="H34" s="793"/>
      <c r="I34" s="793">
        <v>1.0900000000000001</v>
      </c>
      <c r="J34" s="793"/>
      <c r="K34" s="794"/>
      <c r="L34" s="789"/>
      <c r="M34" s="1165"/>
      <c r="N34" s="1166"/>
      <c r="O34" s="789">
        <v>1.02</v>
      </c>
      <c r="P34" s="795"/>
      <c r="Q34" s="798" t="s">
        <v>1246</v>
      </c>
      <c r="R34" s="930" t="s">
        <v>1247</v>
      </c>
      <c r="S34" s="940" t="s">
        <v>105</v>
      </c>
      <c r="T34" s="77"/>
    </row>
    <row r="35" spans="1:20" ht="26.25" customHeight="1" thickBot="1">
      <c r="A35" s="911"/>
      <c r="B35" s="1078"/>
      <c r="C35" s="790" t="s">
        <v>1242</v>
      </c>
      <c r="D35" s="985"/>
      <c r="E35" s="985"/>
      <c r="F35" s="1157"/>
      <c r="G35" s="985"/>
      <c r="H35" s="796"/>
      <c r="I35" s="796">
        <v>0.41</v>
      </c>
      <c r="J35" s="796"/>
      <c r="K35" s="796"/>
      <c r="L35" s="796"/>
      <c r="M35" s="1167"/>
      <c r="N35" s="1168"/>
      <c r="O35" s="796">
        <v>0.37</v>
      </c>
      <c r="P35" s="797"/>
      <c r="Q35" s="799" t="s">
        <v>1248</v>
      </c>
      <c r="R35" s="931"/>
      <c r="S35" s="941"/>
      <c r="T35" s="77"/>
    </row>
    <row r="36" spans="1:20" ht="26.25" thickBot="1">
      <c r="A36" s="911"/>
      <c r="B36" s="1079"/>
      <c r="C36" s="791" t="s">
        <v>1243</v>
      </c>
      <c r="D36" s="986"/>
      <c r="E36" s="986"/>
      <c r="F36" s="1158"/>
      <c r="G36" s="986"/>
      <c r="H36" s="24"/>
      <c r="I36" s="24">
        <v>0.62</v>
      </c>
      <c r="J36" s="24"/>
      <c r="K36" s="23"/>
      <c r="L36" s="26"/>
      <c r="M36" s="1159"/>
      <c r="N36" s="1160"/>
      <c r="O36" s="26">
        <v>0.33</v>
      </c>
      <c r="P36" s="96"/>
      <c r="Q36" s="264" t="s">
        <v>1249</v>
      </c>
      <c r="R36" s="932"/>
      <c r="S36" s="941"/>
      <c r="T36" s="77"/>
    </row>
    <row r="37" spans="1:20" ht="46.5" customHeight="1" thickBot="1">
      <c r="A37" s="911"/>
      <c r="B37" s="1077" t="s">
        <v>1271</v>
      </c>
      <c r="C37" s="841" t="s">
        <v>684</v>
      </c>
      <c r="D37" s="916" t="s">
        <v>617</v>
      </c>
      <c r="E37" s="916" t="s">
        <v>1032</v>
      </c>
      <c r="F37" s="921" t="s">
        <v>1245</v>
      </c>
      <c r="G37" s="48"/>
      <c r="H37" s="90"/>
      <c r="I37" s="90"/>
      <c r="J37" s="90"/>
      <c r="K37" s="47"/>
      <c r="L37" s="53"/>
      <c r="M37" s="1152">
        <v>0.92</v>
      </c>
      <c r="N37" s="1161"/>
      <c r="O37" s="53">
        <v>0.95</v>
      </c>
      <c r="P37" s="53">
        <v>1.02</v>
      </c>
      <c r="Q37" s="842" t="s">
        <v>1272</v>
      </c>
      <c r="R37" s="1114" t="s">
        <v>1273</v>
      </c>
      <c r="S37" s="941"/>
      <c r="T37" s="77"/>
    </row>
    <row r="38" spans="1:20" ht="86.25" customHeight="1" thickBot="1">
      <c r="A38" s="911"/>
      <c r="B38" s="1078"/>
      <c r="C38" s="843" t="s">
        <v>1085</v>
      </c>
      <c r="D38" s="917"/>
      <c r="E38" s="917"/>
      <c r="F38" s="922"/>
      <c r="G38" s="50"/>
      <c r="H38" s="662"/>
      <c r="I38" s="662"/>
      <c r="J38" s="662"/>
      <c r="K38" s="49"/>
      <c r="L38" s="55"/>
      <c r="M38" s="1138">
        <v>0.89</v>
      </c>
      <c r="N38" s="1139"/>
      <c r="O38" s="55">
        <v>0.94</v>
      </c>
      <c r="P38" s="55">
        <v>0.97</v>
      </c>
      <c r="Q38" s="844" t="s">
        <v>1084</v>
      </c>
      <c r="R38" s="1115"/>
      <c r="S38" s="941"/>
      <c r="T38" s="77"/>
    </row>
    <row r="39" spans="1:20" ht="45.75" customHeight="1" thickBot="1">
      <c r="A39" s="911"/>
      <c r="B39" s="1078"/>
      <c r="C39" s="843" t="s">
        <v>1238</v>
      </c>
      <c r="D39" s="917"/>
      <c r="E39" s="917"/>
      <c r="F39" s="922"/>
      <c r="G39" s="50"/>
      <c r="H39" s="662"/>
      <c r="I39" s="662"/>
      <c r="J39" s="662"/>
      <c r="K39" s="49"/>
      <c r="L39" s="55"/>
      <c r="M39" s="1138">
        <v>0.99</v>
      </c>
      <c r="N39" s="1139"/>
      <c r="O39" s="55">
        <v>1.0900000000000001</v>
      </c>
      <c r="P39" s="55">
        <v>1.05</v>
      </c>
      <c r="Q39" s="844" t="s">
        <v>1239</v>
      </c>
      <c r="R39" s="1115"/>
      <c r="S39" s="941"/>
      <c r="T39" s="77"/>
    </row>
    <row r="40" spans="1:20" ht="41.25" customHeight="1" thickBot="1">
      <c r="A40" s="911"/>
      <c r="B40" s="1078"/>
      <c r="C40" s="843" t="s">
        <v>1082</v>
      </c>
      <c r="D40" s="917"/>
      <c r="E40" s="917"/>
      <c r="F40" s="922"/>
      <c r="G40" s="50"/>
      <c r="H40" s="662"/>
      <c r="I40" s="662"/>
      <c r="J40" s="662"/>
      <c r="K40" s="49"/>
      <c r="L40" s="55"/>
      <c r="M40" s="1162">
        <v>0.9</v>
      </c>
      <c r="N40" s="1163"/>
      <c r="O40" s="55">
        <v>0.92</v>
      </c>
      <c r="P40" s="55">
        <v>0.92</v>
      </c>
      <c r="Q40" s="844" t="s">
        <v>1083</v>
      </c>
      <c r="R40" s="1115"/>
      <c r="S40" s="941"/>
      <c r="T40" s="77"/>
    </row>
    <row r="41" spans="1:20" ht="44.25" customHeight="1" thickBot="1">
      <c r="A41" s="911"/>
      <c r="B41" s="1079"/>
      <c r="C41" s="845" t="s">
        <v>694</v>
      </c>
      <c r="D41" s="918"/>
      <c r="E41" s="918"/>
      <c r="F41" s="923"/>
      <c r="G41" s="220"/>
      <c r="H41" s="24"/>
      <c r="I41" s="24"/>
      <c r="J41" s="24"/>
      <c r="K41" s="23"/>
      <c r="L41" s="26"/>
      <c r="M41" s="1140">
        <v>0.45</v>
      </c>
      <c r="N41" s="1141"/>
      <c r="O41" s="26">
        <v>0.65</v>
      </c>
      <c r="P41" s="26">
        <v>0.62</v>
      </c>
      <c r="Q41" s="264" t="s">
        <v>1274</v>
      </c>
      <c r="R41" s="1116"/>
      <c r="S41" s="941"/>
      <c r="T41" s="77"/>
    </row>
    <row r="42" spans="1:20" ht="44.25" customHeight="1" thickBot="1">
      <c r="A42" s="911"/>
      <c r="B42" s="913" t="s">
        <v>1275</v>
      </c>
      <c r="C42" s="841" t="s">
        <v>684</v>
      </c>
      <c r="D42" s="916" t="s">
        <v>617</v>
      </c>
      <c r="E42" s="916" t="s">
        <v>1032</v>
      </c>
      <c r="F42" s="921" t="s">
        <v>1245</v>
      </c>
      <c r="G42" s="48"/>
      <c r="H42" s="90"/>
      <c r="I42" s="90"/>
      <c r="J42" s="90"/>
      <c r="K42" s="47"/>
      <c r="L42" s="53"/>
      <c r="M42" s="818">
        <v>0.36</v>
      </c>
      <c r="N42" s="819"/>
      <c r="O42" s="53">
        <v>0.38</v>
      </c>
      <c r="P42" s="53">
        <v>0.35</v>
      </c>
      <c r="Q42" s="842" t="s">
        <v>1272</v>
      </c>
      <c r="R42" s="1114" t="s">
        <v>1276</v>
      </c>
      <c r="S42" s="941"/>
      <c r="T42" s="77"/>
    </row>
    <row r="43" spans="1:20" ht="85.5" customHeight="1" thickBot="1">
      <c r="A43" s="911"/>
      <c r="B43" s="914"/>
      <c r="C43" s="843" t="s">
        <v>1085</v>
      </c>
      <c r="D43" s="917"/>
      <c r="E43" s="917"/>
      <c r="F43" s="922"/>
      <c r="G43" s="331"/>
      <c r="H43" s="692"/>
      <c r="I43" s="692"/>
      <c r="J43" s="692"/>
      <c r="K43" s="792"/>
      <c r="L43" s="316"/>
      <c r="M43" s="822">
        <v>0.38</v>
      </c>
      <c r="N43" s="823"/>
      <c r="O43" s="316">
        <v>0.38</v>
      </c>
      <c r="P43" s="316">
        <v>0.32</v>
      </c>
      <c r="Q43" s="844" t="s">
        <v>1084</v>
      </c>
      <c r="R43" s="1115"/>
      <c r="S43" s="941"/>
      <c r="T43" s="77"/>
    </row>
    <row r="44" spans="1:20" ht="43.5" customHeight="1" thickBot="1">
      <c r="A44" s="911"/>
      <c r="B44" s="914"/>
      <c r="C44" s="843" t="s">
        <v>1238</v>
      </c>
      <c r="D44" s="917"/>
      <c r="E44" s="917"/>
      <c r="F44" s="922"/>
      <c r="G44" s="331"/>
      <c r="H44" s="692"/>
      <c r="I44" s="692"/>
      <c r="J44" s="692"/>
      <c r="K44" s="792"/>
      <c r="L44" s="316"/>
      <c r="M44" s="822">
        <v>0.33</v>
      </c>
      <c r="N44" s="823"/>
      <c r="O44" s="316">
        <v>0.34</v>
      </c>
      <c r="P44" s="316">
        <v>0.31</v>
      </c>
      <c r="Q44" s="844" t="s">
        <v>1239</v>
      </c>
      <c r="R44" s="1115"/>
      <c r="S44" s="941"/>
      <c r="T44" s="77"/>
    </row>
    <row r="45" spans="1:20" ht="43.5" customHeight="1" thickBot="1">
      <c r="A45" s="911"/>
      <c r="B45" s="914"/>
      <c r="C45" s="843" t="s">
        <v>1082</v>
      </c>
      <c r="D45" s="917"/>
      <c r="E45" s="917"/>
      <c r="F45" s="922"/>
      <c r="G45" s="331"/>
      <c r="H45" s="692"/>
      <c r="I45" s="692"/>
      <c r="J45" s="692"/>
      <c r="K45" s="792"/>
      <c r="L45" s="316"/>
      <c r="M45" s="822">
        <v>0.34</v>
      </c>
      <c r="N45" s="823"/>
      <c r="O45" s="316">
        <v>0.33</v>
      </c>
      <c r="P45" s="316">
        <v>0.31</v>
      </c>
      <c r="Q45" s="844" t="s">
        <v>1083</v>
      </c>
      <c r="R45" s="1115"/>
      <c r="S45" s="941"/>
      <c r="T45" s="77"/>
    </row>
    <row r="46" spans="1:20" ht="43.5" customHeight="1" thickBot="1">
      <c r="A46" s="911"/>
      <c r="B46" s="915"/>
      <c r="C46" s="845" t="s">
        <v>694</v>
      </c>
      <c r="D46" s="918"/>
      <c r="E46" s="918"/>
      <c r="F46" s="923"/>
      <c r="G46" s="220"/>
      <c r="H46" s="24"/>
      <c r="I46" s="24"/>
      <c r="J46" s="24"/>
      <c r="K46" s="23"/>
      <c r="L46" s="26"/>
      <c r="M46" s="99">
        <v>0.31</v>
      </c>
      <c r="N46" s="130"/>
      <c r="O46" s="196">
        <v>0.4</v>
      </c>
      <c r="P46" s="26">
        <v>0.32</v>
      </c>
      <c r="Q46" s="264" t="s">
        <v>1274</v>
      </c>
      <c r="R46" s="1116"/>
      <c r="S46" s="941"/>
      <c r="T46" s="77"/>
    </row>
    <row r="47" spans="1:20" ht="39" customHeight="1" thickBot="1">
      <c r="A47" s="911"/>
      <c r="B47" s="1077" t="s">
        <v>1277</v>
      </c>
      <c r="C47" s="841" t="s">
        <v>684</v>
      </c>
      <c r="D47" s="916" t="s">
        <v>617</v>
      </c>
      <c r="E47" s="916" t="s">
        <v>1032</v>
      </c>
      <c r="F47" s="921" t="s">
        <v>1245</v>
      </c>
      <c r="G47" s="331"/>
      <c r="H47" s="692"/>
      <c r="I47" s="692"/>
      <c r="J47" s="692"/>
      <c r="K47" s="792"/>
      <c r="L47" s="316"/>
      <c r="M47" s="822">
        <v>0.38</v>
      </c>
      <c r="N47" s="823"/>
      <c r="O47" s="316">
        <v>0.35</v>
      </c>
      <c r="P47" s="316">
        <v>0.31</v>
      </c>
      <c r="Q47" s="842" t="s">
        <v>1272</v>
      </c>
      <c r="R47" s="1115" t="s">
        <v>1278</v>
      </c>
      <c r="S47" s="941"/>
      <c r="T47" s="77"/>
    </row>
    <row r="48" spans="1:20" ht="77.25" thickBot="1">
      <c r="A48" s="911"/>
      <c r="B48" s="1078"/>
      <c r="C48" s="843" t="s">
        <v>1085</v>
      </c>
      <c r="D48" s="917"/>
      <c r="E48" s="917"/>
      <c r="F48" s="922"/>
      <c r="G48" s="331"/>
      <c r="H48" s="692"/>
      <c r="I48" s="692"/>
      <c r="J48" s="692"/>
      <c r="K48" s="792"/>
      <c r="L48" s="316"/>
      <c r="M48" s="847">
        <v>0.4</v>
      </c>
      <c r="N48" s="823"/>
      <c r="O48" s="316">
        <v>0.35</v>
      </c>
      <c r="P48" s="316">
        <v>0.34</v>
      </c>
      <c r="Q48" s="844" t="s">
        <v>1084</v>
      </c>
      <c r="R48" s="1115"/>
      <c r="S48" s="941"/>
      <c r="T48" s="77"/>
    </row>
    <row r="49" spans="1:23" ht="15.75" customHeight="1" thickBot="1">
      <c r="A49" s="911"/>
      <c r="B49" s="1078"/>
      <c r="C49" s="843" t="s">
        <v>1238</v>
      </c>
      <c r="D49" s="917"/>
      <c r="E49" s="917"/>
      <c r="F49" s="922"/>
      <c r="G49" s="331"/>
      <c r="H49" s="692"/>
      <c r="I49" s="692"/>
      <c r="J49" s="692"/>
      <c r="K49" s="792"/>
      <c r="L49" s="316"/>
      <c r="M49" s="822">
        <v>0.35</v>
      </c>
      <c r="N49" s="823"/>
      <c r="O49" s="316">
        <v>0.36</v>
      </c>
      <c r="P49" s="316">
        <v>0.28999999999999998</v>
      </c>
      <c r="Q49" s="844" t="s">
        <v>1239</v>
      </c>
      <c r="R49" s="1115"/>
      <c r="S49" s="941"/>
      <c r="T49" s="77"/>
    </row>
    <row r="50" spans="1:23" ht="39" thickBot="1">
      <c r="A50" s="911"/>
      <c r="B50" s="1078"/>
      <c r="C50" s="843" t="s">
        <v>1082</v>
      </c>
      <c r="D50" s="917"/>
      <c r="E50" s="917"/>
      <c r="F50" s="922"/>
      <c r="G50" s="331"/>
      <c r="H50" s="692"/>
      <c r="I50" s="692"/>
      <c r="J50" s="692"/>
      <c r="K50" s="792"/>
      <c r="L50" s="316"/>
      <c r="M50" s="822">
        <v>0.26</v>
      </c>
      <c r="N50" s="823"/>
      <c r="O50" s="316">
        <v>0.27</v>
      </c>
      <c r="P50" s="316">
        <v>0.23</v>
      </c>
      <c r="Q50" s="844" t="s">
        <v>1083</v>
      </c>
      <c r="R50" s="1115"/>
      <c r="S50" s="941"/>
      <c r="T50" s="77"/>
    </row>
    <row r="51" spans="1:23" ht="39" thickBot="1">
      <c r="A51" s="912"/>
      <c r="B51" s="1079"/>
      <c r="C51" s="845" t="s">
        <v>694</v>
      </c>
      <c r="D51" s="918"/>
      <c r="E51" s="918"/>
      <c r="F51" s="923"/>
      <c r="G51" s="331"/>
      <c r="H51" s="692"/>
      <c r="I51" s="692"/>
      <c r="J51" s="692"/>
      <c r="K51" s="792"/>
      <c r="L51" s="316"/>
      <c r="M51" s="822">
        <v>0.49</v>
      </c>
      <c r="N51" s="823"/>
      <c r="O51" s="316">
        <v>0.42</v>
      </c>
      <c r="P51" s="316">
        <v>0.41</v>
      </c>
      <c r="Q51" s="264" t="s">
        <v>1274</v>
      </c>
      <c r="R51" s="1116"/>
      <c r="S51" s="942"/>
      <c r="T51" s="77"/>
    </row>
    <row r="52" spans="1:23" ht="69" customHeight="1" thickBot="1">
      <c r="A52" s="78" t="s">
        <v>95</v>
      </c>
      <c r="B52" s="360"/>
      <c r="C52" s="359"/>
      <c r="D52" s="381"/>
      <c r="E52" s="381"/>
      <c r="F52" s="1"/>
      <c r="G52" s="5"/>
      <c r="H52" s="289"/>
      <c r="I52" s="289"/>
      <c r="J52" s="289"/>
      <c r="K52" s="12"/>
      <c r="L52" s="25"/>
      <c r="M52" s="168"/>
      <c r="N52" s="25"/>
      <c r="O52" s="25"/>
      <c r="P52" s="39"/>
      <c r="Q52" s="88"/>
      <c r="R52" s="343"/>
      <c r="S52" s="82" t="s">
        <v>106</v>
      </c>
      <c r="T52" s="119" t="s">
        <v>211</v>
      </c>
      <c r="V52" s="231"/>
    </row>
    <row r="53" spans="1:23" ht="141.75" customHeight="1" thickBot="1">
      <c r="A53" s="78" t="s">
        <v>96</v>
      </c>
      <c r="B53" s="360"/>
      <c r="C53" s="359"/>
      <c r="D53" s="381"/>
      <c r="E53" s="381"/>
      <c r="F53" s="1"/>
      <c r="G53" s="5"/>
      <c r="H53" s="289"/>
      <c r="I53" s="289"/>
      <c r="J53" s="289"/>
      <c r="K53" s="12"/>
      <c r="L53" s="25"/>
      <c r="M53" s="168"/>
      <c r="N53" s="25"/>
      <c r="O53" s="25"/>
      <c r="P53" s="39"/>
      <c r="Q53" s="88"/>
      <c r="R53" s="343"/>
      <c r="S53" s="82" t="s">
        <v>107</v>
      </c>
      <c r="T53" s="119" t="s">
        <v>212</v>
      </c>
      <c r="V53" s="231"/>
    </row>
    <row r="54" spans="1:23" ht="62.25" customHeight="1">
      <c r="A54" s="910" t="s">
        <v>97</v>
      </c>
      <c r="B54" s="1150" t="s">
        <v>1039</v>
      </c>
      <c r="C54" s="1151"/>
      <c r="D54" s="1086" t="s">
        <v>662</v>
      </c>
      <c r="E54" s="362" t="s">
        <v>1038</v>
      </c>
      <c r="F54" s="1083" t="s">
        <v>902</v>
      </c>
      <c r="G54" s="376" t="s">
        <v>7</v>
      </c>
      <c r="H54" s="120">
        <v>82.7</v>
      </c>
      <c r="I54" s="120">
        <v>87</v>
      </c>
      <c r="J54" s="120">
        <v>83</v>
      </c>
      <c r="K54" s="116">
        <v>87.8</v>
      </c>
      <c r="L54" s="121">
        <v>90.7</v>
      </c>
      <c r="M54" s="1169">
        <v>93.3</v>
      </c>
      <c r="N54" s="1170"/>
      <c r="O54" s="121">
        <v>94.8</v>
      </c>
      <c r="P54" s="121"/>
      <c r="Q54" s="1142" t="s">
        <v>742</v>
      </c>
      <c r="R54" s="973"/>
      <c r="S54" s="940" t="s">
        <v>108</v>
      </c>
      <c r="T54" s="940" t="s">
        <v>213</v>
      </c>
      <c r="V54" s="231"/>
    </row>
    <row r="55" spans="1:23" ht="63" customHeight="1" thickBot="1">
      <c r="A55" s="912"/>
      <c r="B55" s="1154" t="s">
        <v>1040</v>
      </c>
      <c r="C55" s="1155"/>
      <c r="D55" s="1088"/>
      <c r="E55" s="364" t="s">
        <v>1038</v>
      </c>
      <c r="F55" s="1085"/>
      <c r="G55" s="378" t="s">
        <v>7</v>
      </c>
      <c r="H55" s="122">
        <v>97.6</v>
      </c>
      <c r="I55" s="122">
        <v>98.1</v>
      </c>
      <c r="J55" s="122">
        <v>93.2</v>
      </c>
      <c r="K55" s="118">
        <v>96.2</v>
      </c>
      <c r="L55" s="123">
        <v>96.7</v>
      </c>
      <c r="M55" s="1171">
        <v>97.9</v>
      </c>
      <c r="N55" s="1172"/>
      <c r="O55" s="123">
        <v>98.4</v>
      </c>
      <c r="P55" s="123"/>
      <c r="Q55" s="1107" t="s">
        <v>743</v>
      </c>
      <c r="R55" s="977"/>
      <c r="S55" s="942"/>
      <c r="T55" s="942"/>
      <c r="V55" s="231"/>
    </row>
    <row r="56" spans="1:23" ht="128.25" thickBot="1">
      <c r="A56" s="78" t="s">
        <v>98</v>
      </c>
      <c r="B56" s="1073" t="s">
        <v>1152</v>
      </c>
      <c r="C56" s="1074"/>
      <c r="D56" s="28" t="s">
        <v>617</v>
      </c>
      <c r="E56" s="28" t="s">
        <v>1032</v>
      </c>
      <c r="F56" s="1" t="s">
        <v>1094</v>
      </c>
      <c r="G56" s="351" t="s">
        <v>808</v>
      </c>
      <c r="H56" s="228">
        <f>29834104/1000000</f>
        <v>29.834104</v>
      </c>
      <c r="I56" s="228">
        <f>19410961/1000000</f>
        <v>19.410961</v>
      </c>
      <c r="J56" s="228">
        <f>20411638/1000000</f>
        <v>20.411638</v>
      </c>
      <c r="K56" s="229">
        <f>17376674/1000000</f>
        <v>17.376674000000001</v>
      </c>
      <c r="L56" s="230">
        <f>20104978/1000000</f>
        <v>20.104977999999999</v>
      </c>
      <c r="M56" s="1056">
        <f>14954345/1000000</f>
        <v>14.954345</v>
      </c>
      <c r="N56" s="1057"/>
      <c r="O56" s="230">
        <v>16.149999999999999</v>
      </c>
      <c r="P56" s="230">
        <v>17.55</v>
      </c>
      <c r="Q56" s="1107" t="s">
        <v>812</v>
      </c>
      <c r="R56" s="977"/>
      <c r="S56" s="82" t="s">
        <v>109</v>
      </c>
      <c r="T56" s="119" t="s">
        <v>214</v>
      </c>
      <c r="V56" s="509"/>
      <c r="W56" s="76"/>
    </row>
    <row r="57" spans="1:23" ht="129" customHeight="1" thickBot="1">
      <c r="A57" s="159" t="s">
        <v>99</v>
      </c>
      <c r="B57" s="37"/>
      <c r="C57" s="96"/>
      <c r="D57" s="11"/>
      <c r="E57" s="11"/>
      <c r="F57" s="36"/>
      <c r="G57" s="220"/>
      <c r="H57" s="85"/>
      <c r="I57" s="85"/>
      <c r="J57" s="85"/>
      <c r="K57" s="220"/>
      <c r="L57" s="96"/>
      <c r="M57" s="106"/>
      <c r="N57" s="96"/>
      <c r="O57" s="96"/>
      <c r="P57" s="96"/>
      <c r="Q57" s="85"/>
      <c r="R57" s="109"/>
      <c r="S57" s="77" t="s">
        <v>110</v>
      </c>
      <c r="T57" s="119" t="s">
        <v>215</v>
      </c>
      <c r="V57" s="231"/>
    </row>
    <row r="58" spans="1:23">
      <c r="A58" s="3"/>
      <c r="B58" s="94"/>
      <c r="C58" s="94"/>
      <c r="D58" s="94"/>
      <c r="E58" s="94"/>
      <c r="F58" s="3"/>
      <c r="G58" s="94"/>
      <c r="H58" s="94"/>
      <c r="I58" s="94"/>
      <c r="J58" s="94"/>
      <c r="K58" s="94"/>
      <c r="L58" s="94"/>
      <c r="M58" s="94"/>
      <c r="N58" s="94"/>
      <c r="O58" s="94"/>
      <c r="P58" s="94"/>
      <c r="Q58" s="94"/>
      <c r="R58" s="94"/>
      <c r="S58" s="3"/>
      <c r="T58" s="3"/>
    </row>
    <row r="60" spans="1:23" ht="51">
      <c r="A60" s="100" t="s">
        <v>216</v>
      </c>
      <c r="T60" s="100"/>
    </row>
    <row r="62" spans="1:23">
      <c r="A62" s="27" t="s">
        <v>623</v>
      </c>
    </row>
    <row r="63" spans="1:23">
      <c r="A63" s="84" t="s">
        <v>1197</v>
      </c>
    </row>
  </sheetData>
  <mergeCells count="104">
    <mergeCell ref="V23:W23"/>
    <mergeCell ref="S16:S24"/>
    <mergeCell ref="T16:T24"/>
    <mergeCell ref="M34:N34"/>
    <mergeCell ref="M35:N35"/>
    <mergeCell ref="T54:T55"/>
    <mergeCell ref="M54:N54"/>
    <mergeCell ref="M55:N55"/>
    <mergeCell ref="S54:S55"/>
    <mergeCell ref="S25:S33"/>
    <mergeCell ref="T25:T33"/>
    <mergeCell ref="S34:S51"/>
    <mergeCell ref="R42:R46"/>
    <mergeCell ref="Q55:R55"/>
    <mergeCell ref="R34:R36"/>
    <mergeCell ref="R37:R41"/>
    <mergeCell ref="R25:R33"/>
    <mergeCell ref="M5:N5"/>
    <mergeCell ref="M6:N6"/>
    <mergeCell ref="M11:N11"/>
    <mergeCell ref="M7:N7"/>
    <mergeCell ref="M9:N9"/>
    <mergeCell ref="M10:N10"/>
    <mergeCell ref="G34:G36"/>
    <mergeCell ref="G25:G33"/>
    <mergeCell ref="G13:G15"/>
    <mergeCell ref="G6:G11"/>
    <mergeCell ref="R13:R15"/>
    <mergeCell ref="G16:G24"/>
    <mergeCell ref="R16:R24"/>
    <mergeCell ref="B34:B36"/>
    <mergeCell ref="D34:D36"/>
    <mergeCell ref="B37:B41"/>
    <mergeCell ref="F13:F15"/>
    <mergeCell ref="B25:B33"/>
    <mergeCell ref="D25:D33"/>
    <mergeCell ref="D16:D24"/>
    <mergeCell ref="D37:D41"/>
    <mergeCell ref="F25:F33"/>
    <mergeCell ref="E16:E24"/>
    <mergeCell ref="F34:F36"/>
    <mergeCell ref="M36:N36"/>
    <mergeCell ref="M37:N37"/>
    <mergeCell ref="M40:N40"/>
    <mergeCell ref="F16:F24"/>
    <mergeCell ref="S4:S5"/>
    <mergeCell ref="B4:C5"/>
    <mergeCell ref="B6:B8"/>
    <mergeCell ref="B9:B11"/>
    <mergeCell ref="H4:P4"/>
    <mergeCell ref="G4:G5"/>
    <mergeCell ref="F4:F5"/>
    <mergeCell ref="T4:T5"/>
    <mergeCell ref="T12:T15"/>
    <mergeCell ref="S13:S15"/>
    <mergeCell ref="R6:R8"/>
    <mergeCell ref="S6:S11"/>
    <mergeCell ref="T6:T11"/>
    <mergeCell ref="R9:R11"/>
    <mergeCell ref="Q4:R5"/>
    <mergeCell ref="M8:N8"/>
    <mergeCell ref="B13:B15"/>
    <mergeCell ref="E4:E5"/>
    <mergeCell ref="E13:E15"/>
    <mergeCell ref="E6:E11"/>
    <mergeCell ref="F6:F11"/>
    <mergeCell ref="M13:N13"/>
    <mergeCell ref="M15:N15"/>
    <mergeCell ref="M14:N14"/>
    <mergeCell ref="B16:B24"/>
    <mergeCell ref="D6:D11"/>
    <mergeCell ref="D13:D15"/>
    <mergeCell ref="D4:D5"/>
    <mergeCell ref="A4:A5"/>
    <mergeCell ref="B56:C56"/>
    <mergeCell ref="E37:E41"/>
    <mergeCell ref="E42:E46"/>
    <mergeCell ref="F37:F41"/>
    <mergeCell ref="E25:E33"/>
    <mergeCell ref="E34:E36"/>
    <mergeCell ref="A54:A55"/>
    <mergeCell ref="B54:C54"/>
    <mergeCell ref="D54:D55"/>
    <mergeCell ref="F54:F55"/>
    <mergeCell ref="A13:A15"/>
    <mergeCell ref="A6:A11"/>
    <mergeCell ref="B55:C55"/>
    <mergeCell ref="B42:B46"/>
    <mergeCell ref="D42:D46"/>
    <mergeCell ref="A25:A33"/>
    <mergeCell ref="A34:A51"/>
    <mergeCell ref="A16:A24"/>
    <mergeCell ref="Q56:R56"/>
    <mergeCell ref="B47:B51"/>
    <mergeCell ref="D47:D51"/>
    <mergeCell ref="E47:E51"/>
    <mergeCell ref="F47:F51"/>
    <mergeCell ref="M56:N56"/>
    <mergeCell ref="M38:N38"/>
    <mergeCell ref="M39:N39"/>
    <mergeCell ref="M41:N41"/>
    <mergeCell ref="F42:F46"/>
    <mergeCell ref="Q54:R54"/>
    <mergeCell ref="R47:R51"/>
  </mergeCells>
  <pageMargins left="0" right="0" top="0" bottom="0" header="0" footer="0"/>
  <pageSetup paperSize="8" scale="70" fitToHeight="2" orientation="landscape" verticalDpi="0" r:id="rId1"/>
  <headerFooter>
    <oddFooter>&amp;L&amp;F&amp;C&amp;A&amp;R&amp;D</oddFooter>
  </headerFooter>
</worksheet>
</file>

<file path=xl/worksheets/sheet7.xml><?xml version="1.0" encoding="utf-8"?>
<worksheet xmlns="http://schemas.openxmlformats.org/spreadsheetml/2006/main" xmlns:r="http://schemas.openxmlformats.org/officeDocument/2006/relationships">
  <dimension ref="A1:V37"/>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10.42578125" style="84" customWidth="1"/>
    <col min="4" max="4" width="9.42578125" style="84" customWidth="1"/>
    <col min="5" max="5" width="10.42578125" style="84" customWidth="1"/>
    <col min="6" max="6" width="12" style="84" customWidth="1"/>
    <col min="7" max="7" width="12.28515625" style="84" customWidth="1"/>
    <col min="8" max="17" width="8.5703125" style="84"/>
    <col min="18" max="18" width="33.5703125" style="84" customWidth="1"/>
    <col min="19" max="19" width="43.5703125" style="84" customWidth="1"/>
    <col min="20" max="20" width="43.5703125" style="84" hidden="1" customWidth="1"/>
    <col min="21" max="16384" width="8.5703125" style="84"/>
  </cols>
  <sheetData>
    <row r="1" spans="1:22" s="1337" customFormat="1" ht="20.25" customHeight="1">
      <c r="A1" s="1338" t="s">
        <v>870</v>
      </c>
      <c r="B1" s="1338"/>
      <c r="D1" s="1338"/>
      <c r="E1" s="1338"/>
      <c r="F1" s="1338"/>
    </row>
    <row r="2" spans="1:22" s="254" customFormat="1" ht="19.5" customHeight="1">
      <c r="A2" s="255" t="s">
        <v>45</v>
      </c>
      <c r="B2" s="255"/>
      <c r="D2" s="255"/>
      <c r="E2" s="255"/>
      <c r="F2" s="255"/>
    </row>
    <row r="3" spans="1:22" ht="13.5" thickBot="1"/>
    <row r="4" spans="1:22" ht="26.25" customHeight="1" thickBot="1">
      <c r="A4" s="1099" t="s">
        <v>2</v>
      </c>
      <c r="B4" s="1101" t="s">
        <v>10</v>
      </c>
      <c r="C4" s="1174"/>
      <c r="D4" s="919" t="s">
        <v>8</v>
      </c>
      <c r="E4" s="919" t="s">
        <v>1031</v>
      </c>
      <c r="F4" s="919" t="s">
        <v>4</v>
      </c>
      <c r="G4" s="919" t="s">
        <v>5</v>
      </c>
      <c r="H4" s="953" t="s">
        <v>1132</v>
      </c>
      <c r="I4" s="954"/>
      <c r="J4" s="954"/>
      <c r="K4" s="954"/>
      <c r="L4" s="954"/>
      <c r="M4" s="954"/>
      <c r="N4" s="954"/>
      <c r="O4" s="954"/>
      <c r="P4" s="955"/>
      <c r="Q4" s="951" t="s">
        <v>9</v>
      </c>
      <c r="R4" s="962"/>
      <c r="S4" s="964" t="s">
        <v>1</v>
      </c>
      <c r="T4" s="964" t="s">
        <v>3</v>
      </c>
    </row>
    <row r="5" spans="1:22" ht="15.75" customHeight="1" thickBot="1">
      <c r="A5" s="1173"/>
      <c r="B5" s="1175"/>
      <c r="C5" s="1176"/>
      <c r="D5" s="920"/>
      <c r="E5" s="920"/>
      <c r="F5" s="920"/>
      <c r="G5" s="920"/>
      <c r="H5" s="355">
        <v>2010</v>
      </c>
      <c r="I5" s="355">
        <v>2011</v>
      </c>
      <c r="J5" s="355">
        <v>2012</v>
      </c>
      <c r="K5" s="344">
        <v>2013</v>
      </c>
      <c r="L5" s="356">
        <v>2014</v>
      </c>
      <c r="M5" s="356">
        <v>2015</v>
      </c>
      <c r="N5" s="356">
        <v>2016</v>
      </c>
      <c r="O5" s="356">
        <v>2017</v>
      </c>
      <c r="P5" s="324">
        <v>2018</v>
      </c>
      <c r="Q5" s="952"/>
      <c r="R5" s="963"/>
      <c r="S5" s="965"/>
      <c r="T5" s="965"/>
    </row>
    <row r="6" spans="1:22" ht="57" customHeight="1" thickBot="1">
      <c r="A6" s="78" t="s">
        <v>111</v>
      </c>
      <c r="B6" s="38"/>
      <c r="C6" s="887"/>
      <c r="D6" s="813"/>
      <c r="E6" s="381"/>
      <c r="F6" s="1"/>
      <c r="G6" s="5"/>
      <c r="H6" s="37"/>
      <c r="I6" s="37"/>
      <c r="J6" s="37"/>
      <c r="K6" s="11"/>
      <c r="L6" s="39"/>
      <c r="M6" s="39"/>
      <c r="N6" s="39"/>
      <c r="O6" s="39"/>
      <c r="P6" s="98"/>
      <c r="Q6" s="37"/>
      <c r="R6" s="124"/>
      <c r="S6" s="82" t="s">
        <v>122</v>
      </c>
      <c r="T6" s="82" t="s">
        <v>217</v>
      </c>
      <c r="V6" s="231"/>
    </row>
    <row r="7" spans="1:22" ht="75.599999999999994" customHeight="1" thickBot="1">
      <c r="A7" s="159" t="s">
        <v>112</v>
      </c>
      <c r="B7" s="37"/>
      <c r="C7" s="96"/>
      <c r="D7" s="891" t="s">
        <v>662</v>
      </c>
      <c r="E7" s="365" t="s">
        <v>1032</v>
      </c>
      <c r="F7" s="1" t="s">
        <v>951</v>
      </c>
      <c r="G7" s="357" t="s">
        <v>7</v>
      </c>
      <c r="H7" s="85"/>
      <c r="I7" s="85"/>
      <c r="J7" s="23">
        <v>24</v>
      </c>
      <c r="K7" s="220"/>
      <c r="L7" s="96"/>
      <c r="M7" s="96"/>
      <c r="N7" s="220"/>
      <c r="O7" s="96"/>
      <c r="P7" s="106"/>
      <c r="Q7" s="37"/>
      <c r="R7" s="125"/>
      <c r="S7" s="77" t="s">
        <v>123</v>
      </c>
      <c r="T7" s="940" t="s">
        <v>218</v>
      </c>
    </row>
    <row r="8" spans="1:22" ht="64.5" thickBot="1">
      <c r="A8" s="78" t="s">
        <v>113</v>
      </c>
      <c r="B8" s="38"/>
      <c r="C8" s="887"/>
      <c r="D8" s="198"/>
      <c r="E8" s="198"/>
      <c r="F8" s="1"/>
      <c r="G8" s="5"/>
      <c r="H8" s="37"/>
      <c r="I8" s="37"/>
      <c r="J8" s="37"/>
      <c r="K8" s="11"/>
      <c r="L8" s="39"/>
      <c r="M8" s="39"/>
      <c r="N8" s="39"/>
      <c r="O8" s="39"/>
      <c r="P8" s="98"/>
      <c r="Q8" s="37"/>
      <c r="R8" s="124"/>
      <c r="S8" s="82" t="s">
        <v>124</v>
      </c>
      <c r="T8" s="942"/>
      <c r="V8" s="509"/>
    </row>
    <row r="9" spans="1:22" ht="45" customHeight="1" thickBot="1">
      <c r="A9" s="159" t="s">
        <v>114</v>
      </c>
      <c r="B9" s="37"/>
      <c r="C9" s="96"/>
      <c r="D9" s="888"/>
      <c r="E9" s="357"/>
      <c r="F9" s="1"/>
      <c r="G9" s="220"/>
      <c r="H9" s="85"/>
      <c r="I9" s="85"/>
      <c r="J9" s="85"/>
      <c r="K9" s="220"/>
      <c r="L9" s="96"/>
      <c r="M9" s="96"/>
      <c r="N9" s="96"/>
      <c r="O9" s="96"/>
      <c r="P9" s="106"/>
      <c r="Q9" s="37"/>
      <c r="R9" s="125"/>
      <c r="S9" s="77" t="s">
        <v>125</v>
      </c>
      <c r="T9" s="940" t="s">
        <v>219</v>
      </c>
      <c r="V9" s="231"/>
    </row>
    <row r="10" spans="1:22" ht="48.6" customHeight="1" thickBot="1">
      <c r="A10" s="78" t="s">
        <v>115</v>
      </c>
      <c r="B10" s="38"/>
      <c r="C10" s="887"/>
      <c r="D10" s="813"/>
      <c r="E10" s="381"/>
      <c r="F10" s="1"/>
      <c r="G10" s="5"/>
      <c r="H10" s="37"/>
      <c r="I10" s="37"/>
      <c r="J10" s="37"/>
      <c r="K10" s="11"/>
      <c r="L10" s="39"/>
      <c r="M10" s="39"/>
      <c r="N10" s="39"/>
      <c r="O10" s="39"/>
      <c r="P10" s="98"/>
      <c r="Q10" s="37"/>
      <c r="R10" s="124"/>
      <c r="S10" s="82" t="s">
        <v>126</v>
      </c>
      <c r="T10" s="942"/>
      <c r="V10" s="231"/>
    </row>
    <row r="11" spans="1:22" ht="96.75" customHeight="1" thickBot="1">
      <c r="A11" s="159" t="s">
        <v>116</v>
      </c>
      <c r="B11" s="37"/>
      <c r="C11" s="95"/>
      <c r="D11" s="11"/>
      <c r="E11" s="11"/>
      <c r="F11" s="36"/>
      <c r="G11" s="220"/>
      <c r="H11" s="85"/>
      <c r="I11" s="85"/>
      <c r="J11" s="85"/>
      <c r="K11" s="220"/>
      <c r="L11" s="96"/>
      <c r="M11" s="96"/>
      <c r="N11" s="96"/>
      <c r="O11" s="96"/>
      <c r="P11" s="106"/>
      <c r="Q11" s="37"/>
      <c r="R11" s="125"/>
      <c r="S11" s="77" t="s">
        <v>127</v>
      </c>
      <c r="T11" s="119" t="s">
        <v>220</v>
      </c>
      <c r="V11" s="231"/>
    </row>
    <row r="12" spans="1:22" ht="33" customHeight="1">
      <c r="A12" s="910" t="s">
        <v>117</v>
      </c>
      <c r="B12" s="913" t="s">
        <v>718</v>
      </c>
      <c r="C12" s="893" t="s">
        <v>668</v>
      </c>
      <c r="D12" s="916" t="s">
        <v>662</v>
      </c>
      <c r="E12" s="1086" t="s">
        <v>1032</v>
      </c>
      <c r="F12" s="1053" t="s">
        <v>1201</v>
      </c>
      <c r="G12" s="1038" t="s">
        <v>705</v>
      </c>
      <c r="H12" s="818"/>
      <c r="I12" s="824">
        <v>230</v>
      </c>
      <c r="J12" s="824"/>
      <c r="K12" s="67"/>
      <c r="L12" s="825"/>
      <c r="M12" s="825">
        <v>230</v>
      </c>
      <c r="N12" s="825"/>
      <c r="O12" s="825"/>
      <c r="P12" s="170"/>
      <c r="Q12" s="112" t="s">
        <v>668</v>
      </c>
      <c r="R12" s="973" t="s">
        <v>744</v>
      </c>
      <c r="S12" s="940" t="s">
        <v>128</v>
      </c>
      <c r="T12" s="940" t="s">
        <v>221</v>
      </c>
    </row>
    <row r="13" spans="1:22" ht="36" customHeight="1">
      <c r="A13" s="993"/>
      <c r="B13" s="914"/>
      <c r="C13" s="894" t="s">
        <v>669</v>
      </c>
      <c r="D13" s="917"/>
      <c r="E13" s="1087"/>
      <c r="F13" s="1054"/>
      <c r="G13" s="980"/>
      <c r="H13" s="820"/>
      <c r="I13" s="827">
        <v>170</v>
      </c>
      <c r="J13" s="827"/>
      <c r="K13" s="128"/>
      <c r="L13" s="828"/>
      <c r="M13" s="828">
        <v>154</v>
      </c>
      <c r="N13" s="828"/>
      <c r="O13" s="828"/>
      <c r="P13" s="326"/>
      <c r="Q13" s="113" t="s">
        <v>670</v>
      </c>
      <c r="R13" s="975"/>
      <c r="S13" s="941"/>
      <c r="T13" s="941"/>
    </row>
    <row r="14" spans="1:22" ht="25.5" customHeight="1">
      <c r="A14" s="993"/>
      <c r="B14" s="995"/>
      <c r="C14" s="894" t="s">
        <v>671</v>
      </c>
      <c r="D14" s="1131"/>
      <c r="E14" s="1087"/>
      <c r="F14" s="1054"/>
      <c r="G14" s="980"/>
      <c r="H14" s="820"/>
      <c r="I14" s="827">
        <v>60</v>
      </c>
      <c r="J14" s="827"/>
      <c r="K14" s="128"/>
      <c r="L14" s="828"/>
      <c r="M14" s="828">
        <v>76</v>
      </c>
      <c r="N14" s="828"/>
      <c r="O14" s="828"/>
      <c r="P14" s="326"/>
      <c r="Q14" s="113" t="s">
        <v>672</v>
      </c>
      <c r="R14" s="975"/>
      <c r="S14" s="941"/>
      <c r="T14" s="941"/>
    </row>
    <row r="15" spans="1:22" ht="25.5" customHeight="1">
      <c r="A15" s="993"/>
      <c r="B15" s="1344" t="s">
        <v>1265</v>
      </c>
      <c r="C15" s="898" t="s">
        <v>668</v>
      </c>
      <c r="D15" s="987" t="s">
        <v>662</v>
      </c>
      <c r="E15" s="985" t="s">
        <v>1032</v>
      </c>
      <c r="F15" s="1054"/>
      <c r="G15" s="1131" t="s">
        <v>705</v>
      </c>
      <c r="H15" s="283"/>
      <c r="I15" s="837"/>
      <c r="J15" s="837"/>
      <c r="K15" s="835">
        <v>308</v>
      </c>
      <c r="L15" s="835"/>
      <c r="M15" s="835"/>
      <c r="N15" s="835"/>
      <c r="O15" s="835">
        <v>308</v>
      </c>
      <c r="P15" s="834"/>
      <c r="Q15" s="836" t="s">
        <v>668</v>
      </c>
      <c r="R15" s="931" t="s">
        <v>1266</v>
      </c>
      <c r="S15" s="941"/>
      <c r="T15" s="941"/>
    </row>
    <row r="16" spans="1:22" ht="25.5" customHeight="1">
      <c r="A16" s="993"/>
      <c r="B16" s="1078"/>
      <c r="C16" s="894" t="s">
        <v>669</v>
      </c>
      <c r="D16" s="917"/>
      <c r="E16" s="985"/>
      <c r="F16" s="1054"/>
      <c r="G16" s="980"/>
      <c r="H16" s="820"/>
      <c r="I16" s="128"/>
      <c r="J16" s="128"/>
      <c r="K16" s="828">
        <v>285</v>
      </c>
      <c r="L16" s="828"/>
      <c r="M16" s="828"/>
      <c r="N16" s="828"/>
      <c r="O16" s="828">
        <v>276</v>
      </c>
      <c r="P16" s="326"/>
      <c r="Q16" s="113" t="s">
        <v>670</v>
      </c>
      <c r="R16" s="931"/>
      <c r="S16" s="941"/>
      <c r="T16" s="941"/>
    </row>
    <row r="17" spans="1:22" ht="25.5" customHeight="1" thickBot="1">
      <c r="A17" s="994"/>
      <c r="B17" s="1079"/>
      <c r="C17" s="894" t="s">
        <v>671</v>
      </c>
      <c r="D17" s="918"/>
      <c r="E17" s="996"/>
      <c r="F17" s="1055"/>
      <c r="G17" s="980"/>
      <c r="H17" s="283"/>
      <c r="I17" s="42"/>
      <c r="J17" s="42"/>
      <c r="K17" s="835">
        <v>23</v>
      </c>
      <c r="L17" s="835"/>
      <c r="M17" s="835"/>
      <c r="N17" s="835"/>
      <c r="O17" s="835">
        <v>32</v>
      </c>
      <c r="P17" s="834"/>
      <c r="Q17" s="836" t="s">
        <v>672</v>
      </c>
      <c r="R17" s="932"/>
      <c r="S17" s="942"/>
      <c r="T17" s="941"/>
    </row>
    <row r="18" spans="1:22" ht="19.5" customHeight="1">
      <c r="A18" s="910" t="s">
        <v>118</v>
      </c>
      <c r="B18" s="913" t="s">
        <v>1289</v>
      </c>
      <c r="C18" s="893" t="s">
        <v>668</v>
      </c>
      <c r="D18" s="916" t="s">
        <v>617</v>
      </c>
      <c r="E18" s="916" t="s">
        <v>1032</v>
      </c>
      <c r="F18" s="1182" t="s">
        <v>904</v>
      </c>
      <c r="G18" s="1038" t="s">
        <v>7</v>
      </c>
      <c r="H18" s="382"/>
      <c r="I18" s="327">
        <v>3</v>
      </c>
      <c r="J18" s="544">
        <v>3.2</v>
      </c>
      <c r="K18" s="544">
        <v>3.6</v>
      </c>
      <c r="L18" s="544">
        <v>3.8</v>
      </c>
      <c r="M18" s="544">
        <v>3.5</v>
      </c>
      <c r="N18" s="544">
        <v>3.5</v>
      </c>
      <c r="O18" s="544">
        <v>3.3</v>
      </c>
      <c r="P18" s="545">
        <v>3.5</v>
      </c>
      <c r="Q18" s="112" t="s">
        <v>668</v>
      </c>
      <c r="R18" s="937" t="s">
        <v>1290</v>
      </c>
      <c r="S18" s="940" t="s">
        <v>129</v>
      </c>
      <c r="T18" s="941"/>
    </row>
    <row r="19" spans="1:22" ht="19.5" customHeight="1">
      <c r="A19" s="911"/>
      <c r="B19" s="914"/>
      <c r="C19" s="894" t="s">
        <v>669</v>
      </c>
      <c r="D19" s="917"/>
      <c r="E19" s="917"/>
      <c r="F19" s="981"/>
      <c r="G19" s="980"/>
      <c r="H19" s="383"/>
      <c r="I19" s="328">
        <v>4.3</v>
      </c>
      <c r="J19" s="502">
        <v>4.4000000000000004</v>
      </c>
      <c r="K19" s="502">
        <v>5</v>
      </c>
      <c r="L19" s="502">
        <v>5.0999999999999996</v>
      </c>
      <c r="M19" s="502">
        <v>4.7</v>
      </c>
      <c r="N19" s="502">
        <v>4.7</v>
      </c>
      <c r="O19" s="502">
        <v>4.5</v>
      </c>
      <c r="P19" s="546">
        <v>4.5999999999999996</v>
      </c>
      <c r="Q19" s="113" t="s">
        <v>670</v>
      </c>
      <c r="R19" s="938"/>
      <c r="S19" s="941"/>
      <c r="T19" s="941"/>
    </row>
    <row r="20" spans="1:22" ht="24.6" customHeight="1" thickBot="1">
      <c r="A20" s="911"/>
      <c r="B20" s="995"/>
      <c r="C20" s="894" t="s">
        <v>671</v>
      </c>
      <c r="D20" s="1131"/>
      <c r="E20" s="1131"/>
      <c r="F20" s="981"/>
      <c r="G20" s="980"/>
      <c r="H20" s="383"/>
      <c r="I20" s="328">
        <v>1.7</v>
      </c>
      <c r="J20" s="502">
        <v>1.8</v>
      </c>
      <c r="K20" s="502">
        <v>2</v>
      </c>
      <c r="L20" s="502">
        <v>2.5</v>
      </c>
      <c r="M20" s="502">
        <v>2.2000000000000002</v>
      </c>
      <c r="N20" s="502">
        <v>2.2999999999999998</v>
      </c>
      <c r="O20" s="502">
        <v>2.1</v>
      </c>
      <c r="P20" s="546">
        <v>2.2999999999999998</v>
      </c>
      <c r="Q20" s="113" t="s">
        <v>672</v>
      </c>
      <c r="R20" s="1143"/>
      <c r="S20" s="941"/>
      <c r="T20" s="942"/>
    </row>
    <row r="21" spans="1:22" ht="24.6" customHeight="1">
      <c r="A21" s="911"/>
      <c r="B21" s="1344" t="s">
        <v>1287</v>
      </c>
      <c r="C21" s="898" t="s">
        <v>668</v>
      </c>
      <c r="D21" s="987" t="s">
        <v>617</v>
      </c>
      <c r="E21" s="917" t="s">
        <v>1032</v>
      </c>
      <c r="F21" s="922" t="s">
        <v>1200</v>
      </c>
      <c r="G21" s="917" t="s">
        <v>1244</v>
      </c>
      <c r="H21" s="822"/>
      <c r="I21" s="855">
        <f>SUM(I22:I23)</f>
        <v>12952</v>
      </c>
      <c r="J21" s="856">
        <f t="shared" ref="J21:P21" si="0">SUM(J22:J23)</f>
        <v>12135</v>
      </c>
      <c r="K21" s="856">
        <f t="shared" si="0"/>
        <v>11517</v>
      </c>
      <c r="L21" s="856">
        <f t="shared" si="0"/>
        <v>10983</v>
      </c>
      <c r="M21" s="856">
        <f t="shared" si="0"/>
        <v>11002</v>
      </c>
      <c r="N21" s="856">
        <f t="shared" si="0"/>
        <v>11300</v>
      </c>
      <c r="O21" s="856">
        <f t="shared" si="0"/>
        <v>11517</v>
      </c>
      <c r="P21" s="857">
        <f t="shared" si="0"/>
        <v>12093</v>
      </c>
      <c r="Q21" s="114" t="s">
        <v>668</v>
      </c>
      <c r="R21" s="931" t="s">
        <v>1288</v>
      </c>
      <c r="S21" s="941"/>
      <c r="T21" s="352"/>
    </row>
    <row r="22" spans="1:22" ht="24.6" customHeight="1">
      <c r="A22" s="993"/>
      <c r="B22" s="1078"/>
      <c r="C22" s="901" t="s">
        <v>669</v>
      </c>
      <c r="D22" s="917"/>
      <c r="E22" s="917"/>
      <c r="F22" s="922"/>
      <c r="G22" s="917"/>
      <c r="H22" s="283"/>
      <c r="I22" s="855">
        <v>6517</v>
      </c>
      <c r="J22" s="856">
        <v>6125</v>
      </c>
      <c r="K22" s="856">
        <v>5725</v>
      </c>
      <c r="L22" s="856">
        <v>5425</v>
      </c>
      <c r="M22" s="856">
        <v>5423</v>
      </c>
      <c r="N22" s="856">
        <v>5493</v>
      </c>
      <c r="O22" s="856">
        <v>5489</v>
      </c>
      <c r="P22" s="857">
        <v>5671</v>
      </c>
      <c r="Q22" s="836" t="s">
        <v>670</v>
      </c>
      <c r="R22" s="931"/>
      <c r="S22" s="941"/>
      <c r="T22" s="352"/>
    </row>
    <row r="23" spans="1:22" ht="24.6" customHeight="1" thickBot="1">
      <c r="A23" s="994"/>
      <c r="B23" s="1079"/>
      <c r="C23" s="895" t="s">
        <v>671</v>
      </c>
      <c r="D23" s="918"/>
      <c r="E23" s="918"/>
      <c r="F23" s="923"/>
      <c r="G23" s="918"/>
      <c r="H23" s="846"/>
      <c r="I23" s="260">
        <v>6435</v>
      </c>
      <c r="J23" s="858">
        <v>6010</v>
      </c>
      <c r="K23" s="858">
        <v>5792</v>
      </c>
      <c r="L23" s="859">
        <v>5558</v>
      </c>
      <c r="M23" s="859">
        <v>5579</v>
      </c>
      <c r="N23" s="859">
        <v>5807</v>
      </c>
      <c r="O23" s="859">
        <v>6028</v>
      </c>
      <c r="P23" s="860">
        <v>6422</v>
      </c>
      <c r="Q23" s="115" t="s">
        <v>672</v>
      </c>
      <c r="R23" s="932"/>
      <c r="S23" s="942"/>
      <c r="T23" s="352"/>
    </row>
    <row r="24" spans="1:22" ht="66.75" customHeight="1" thickBot="1">
      <c r="A24" s="884" t="s">
        <v>1257</v>
      </c>
      <c r="B24" s="37"/>
      <c r="C24" s="96"/>
      <c r="D24" s="11"/>
      <c r="E24" s="11"/>
      <c r="F24" s="36"/>
      <c r="G24" s="220"/>
      <c r="H24" s="85"/>
      <c r="I24" s="85"/>
      <c r="J24" s="85"/>
      <c r="K24" s="220"/>
      <c r="L24" s="96"/>
      <c r="M24" s="96"/>
      <c r="N24" s="96"/>
      <c r="O24" s="96"/>
      <c r="P24" s="106"/>
      <c r="Q24" s="37"/>
      <c r="R24" s="125"/>
      <c r="S24" s="77" t="s">
        <v>1258</v>
      </c>
      <c r="T24" s="352"/>
    </row>
    <row r="25" spans="1:22" ht="74.25" customHeight="1" thickBot="1">
      <c r="A25" s="78" t="s">
        <v>1259</v>
      </c>
      <c r="B25" s="38"/>
      <c r="C25" s="887"/>
      <c r="D25" s="813"/>
      <c r="E25" s="813"/>
      <c r="F25" s="1"/>
      <c r="G25" s="5"/>
      <c r="H25" s="37"/>
      <c r="I25" s="37"/>
      <c r="J25" s="37"/>
      <c r="K25" s="11"/>
      <c r="L25" s="39"/>
      <c r="M25" s="39"/>
      <c r="N25" s="39"/>
      <c r="O25" s="39"/>
      <c r="P25" s="98"/>
      <c r="Q25" s="37"/>
      <c r="R25" s="124"/>
      <c r="S25" s="82" t="s">
        <v>1260</v>
      </c>
      <c r="T25" s="352"/>
    </row>
    <row r="26" spans="1:22" ht="45" customHeight="1">
      <c r="A26" s="910" t="s">
        <v>119</v>
      </c>
      <c r="B26" s="1177" t="s">
        <v>768</v>
      </c>
      <c r="C26" s="893" t="s">
        <v>668</v>
      </c>
      <c r="D26" s="1042" t="s">
        <v>662</v>
      </c>
      <c r="E26" s="916" t="s">
        <v>1033</v>
      </c>
      <c r="F26" s="916" t="s">
        <v>883</v>
      </c>
      <c r="G26" s="916" t="s">
        <v>7</v>
      </c>
      <c r="H26" s="90"/>
      <c r="I26" s="90"/>
      <c r="J26" s="47"/>
      <c r="K26" s="53">
        <v>36.700000000000003</v>
      </c>
      <c r="L26" s="53"/>
      <c r="M26" s="92"/>
      <c r="N26" s="53">
        <v>38.700000000000003</v>
      </c>
      <c r="O26" s="92"/>
      <c r="P26" s="92"/>
      <c r="Q26" s="112" t="s">
        <v>668</v>
      </c>
      <c r="R26" s="937" t="s">
        <v>746</v>
      </c>
      <c r="S26" s="940" t="s">
        <v>130</v>
      </c>
      <c r="T26" s="940" t="s">
        <v>222</v>
      </c>
    </row>
    <row r="27" spans="1:22" ht="45" customHeight="1">
      <c r="A27" s="911"/>
      <c r="B27" s="1178"/>
      <c r="C27" s="894" t="s">
        <v>1221</v>
      </c>
      <c r="D27" s="985"/>
      <c r="E27" s="917"/>
      <c r="F27" s="917"/>
      <c r="G27" s="917"/>
      <c r="H27" s="50"/>
      <c r="I27" s="50"/>
      <c r="J27" s="50"/>
      <c r="K27" s="50">
        <v>26.1</v>
      </c>
      <c r="L27" s="50"/>
      <c r="M27" s="50"/>
      <c r="N27" s="50">
        <v>26.8</v>
      </c>
      <c r="O27" s="50"/>
      <c r="P27" s="50"/>
      <c r="Q27" s="113" t="s">
        <v>670</v>
      </c>
      <c r="R27" s="938"/>
      <c r="S27" s="941"/>
      <c r="T27" s="941"/>
    </row>
    <row r="28" spans="1:22" ht="45" customHeight="1">
      <c r="A28" s="911"/>
      <c r="B28" s="1179"/>
      <c r="C28" s="894" t="s">
        <v>1222</v>
      </c>
      <c r="D28" s="985"/>
      <c r="E28" s="917"/>
      <c r="F28" s="917"/>
      <c r="G28" s="917"/>
      <c r="H28" s="50"/>
      <c r="I28" s="50"/>
      <c r="J28" s="50"/>
      <c r="K28" s="50">
        <v>10.7</v>
      </c>
      <c r="L28" s="50"/>
      <c r="M28" s="50"/>
      <c r="N28" s="50">
        <v>11.9</v>
      </c>
      <c r="O28" s="50"/>
      <c r="P28" s="50"/>
      <c r="Q28" s="113" t="s">
        <v>672</v>
      </c>
      <c r="R28" s="1143"/>
      <c r="S28" s="941"/>
      <c r="T28" s="941"/>
    </row>
    <row r="29" spans="1:22" ht="50.85" customHeight="1" thickBot="1">
      <c r="A29" s="912"/>
      <c r="B29" s="1105" t="s">
        <v>717</v>
      </c>
      <c r="C29" s="1106"/>
      <c r="D29" s="986"/>
      <c r="E29" s="918"/>
      <c r="F29" s="918"/>
      <c r="G29" s="918"/>
      <c r="H29" s="93"/>
      <c r="I29" s="93"/>
      <c r="J29" s="51"/>
      <c r="K29" s="56">
        <v>29.1</v>
      </c>
      <c r="L29" s="56"/>
      <c r="M29" s="105"/>
      <c r="N29" s="56">
        <v>30.7</v>
      </c>
      <c r="O29" s="105"/>
      <c r="P29" s="105"/>
      <c r="Q29" s="956" t="s">
        <v>745</v>
      </c>
      <c r="R29" s="939"/>
      <c r="S29" s="942"/>
      <c r="T29" s="941"/>
    </row>
    <row r="30" spans="1:22" ht="59.85" customHeight="1" thickBot="1">
      <c r="A30" s="78" t="s">
        <v>936</v>
      </c>
      <c r="B30" s="38"/>
      <c r="C30" s="887"/>
      <c r="D30" s="813"/>
      <c r="E30" s="381"/>
      <c r="F30" s="1"/>
      <c r="G30" s="5"/>
      <c r="H30" s="37"/>
      <c r="I30" s="37"/>
      <c r="J30" s="37"/>
      <c r="K30" s="11"/>
      <c r="L30" s="39"/>
      <c r="M30" s="39"/>
      <c r="N30" s="39"/>
      <c r="O30" s="39"/>
      <c r="P30" s="98"/>
      <c r="Q30" s="37"/>
      <c r="R30" s="124"/>
      <c r="S30" s="82" t="s">
        <v>223</v>
      </c>
      <c r="T30" s="942"/>
      <c r="V30" s="231"/>
    </row>
    <row r="31" spans="1:22" ht="57.6" customHeight="1" thickBot="1">
      <c r="A31" s="910" t="s">
        <v>120</v>
      </c>
      <c r="B31" s="913" t="s">
        <v>1253</v>
      </c>
      <c r="C31" s="893" t="s">
        <v>668</v>
      </c>
      <c r="D31" s="1042" t="s">
        <v>662</v>
      </c>
      <c r="E31" s="1042" t="s">
        <v>1032</v>
      </c>
      <c r="F31" s="921" t="s">
        <v>884</v>
      </c>
      <c r="G31" s="1042" t="s">
        <v>7</v>
      </c>
      <c r="H31" s="824">
        <v>89.7</v>
      </c>
      <c r="I31" s="824">
        <v>92.1</v>
      </c>
      <c r="J31" s="824">
        <v>93.4</v>
      </c>
      <c r="K31" s="67">
        <v>93.5</v>
      </c>
      <c r="L31" s="819"/>
      <c r="M31" s="819"/>
      <c r="N31" s="819"/>
      <c r="O31" s="819"/>
      <c r="P31" s="819"/>
      <c r="Q31" s="112" t="s">
        <v>668</v>
      </c>
      <c r="R31" s="937" t="s">
        <v>1306</v>
      </c>
      <c r="S31" s="940" t="s">
        <v>131</v>
      </c>
      <c r="T31" s="77" t="s">
        <v>224</v>
      </c>
    </row>
    <row r="32" spans="1:22" ht="57.6" customHeight="1" thickBot="1">
      <c r="A32" s="911"/>
      <c r="B32" s="914"/>
      <c r="C32" s="894" t="s">
        <v>1221</v>
      </c>
      <c r="D32" s="985"/>
      <c r="E32" s="985"/>
      <c r="F32" s="922"/>
      <c r="G32" s="985"/>
      <c r="H32" s="827">
        <v>91.1</v>
      </c>
      <c r="I32" s="815">
        <v>93</v>
      </c>
      <c r="J32" s="815">
        <v>94</v>
      </c>
      <c r="K32" s="128">
        <v>94.4</v>
      </c>
      <c r="L32" s="821"/>
      <c r="M32" s="821"/>
      <c r="N32" s="821"/>
      <c r="O32" s="821"/>
      <c r="P32" s="821"/>
      <c r="Q32" s="113" t="s">
        <v>670</v>
      </c>
      <c r="R32" s="938"/>
      <c r="S32" s="941"/>
      <c r="T32" s="77"/>
    </row>
    <row r="33" spans="1:22" ht="57.6" customHeight="1" thickBot="1">
      <c r="A33" s="912"/>
      <c r="B33" s="915"/>
      <c r="C33" s="895" t="s">
        <v>1222</v>
      </c>
      <c r="D33" s="986"/>
      <c r="E33" s="986"/>
      <c r="F33" s="923"/>
      <c r="G33" s="986"/>
      <c r="H33" s="826">
        <v>88.3</v>
      </c>
      <c r="I33" s="826">
        <v>91.1</v>
      </c>
      <c r="J33" s="826">
        <v>92.7</v>
      </c>
      <c r="K33" s="68">
        <v>92.6</v>
      </c>
      <c r="L33" s="829"/>
      <c r="M33" s="829"/>
      <c r="N33" s="829"/>
      <c r="O33" s="829"/>
      <c r="P33" s="829"/>
      <c r="Q33" s="113" t="s">
        <v>672</v>
      </c>
      <c r="R33" s="939"/>
      <c r="S33" s="942"/>
      <c r="T33" s="77"/>
    </row>
    <row r="34" spans="1:22" ht="60.6" customHeight="1" thickBot="1">
      <c r="A34" s="884" t="s">
        <v>121</v>
      </c>
      <c r="B34" s="85"/>
      <c r="C34" s="96"/>
      <c r="D34" s="11"/>
      <c r="E34" s="11"/>
      <c r="F34" s="36"/>
      <c r="G34" s="220"/>
      <c r="H34" s="85"/>
      <c r="I34" s="85"/>
      <c r="J34" s="85"/>
      <c r="K34" s="220"/>
      <c r="L34" s="96"/>
      <c r="M34" s="96"/>
      <c r="N34" s="96"/>
      <c r="O34" s="96"/>
      <c r="P34" s="106"/>
      <c r="Q34" s="37"/>
      <c r="R34" s="125"/>
      <c r="S34" s="77" t="s">
        <v>132</v>
      </c>
      <c r="T34" s="77" t="s">
        <v>225</v>
      </c>
      <c r="V34" s="231"/>
    </row>
    <row r="35" spans="1:22">
      <c r="A35" s="3"/>
      <c r="B35" s="94"/>
      <c r="C35" s="94"/>
      <c r="D35" s="94"/>
      <c r="E35" s="94"/>
      <c r="F35" s="3"/>
      <c r="G35" s="94"/>
      <c r="H35" s="94"/>
      <c r="I35" s="94"/>
      <c r="J35" s="94"/>
      <c r="K35" s="94"/>
      <c r="L35" s="94"/>
      <c r="M35" s="94"/>
      <c r="N35" s="94"/>
      <c r="O35" s="94"/>
      <c r="P35" s="94"/>
      <c r="Q35" s="94"/>
      <c r="R35" s="94"/>
      <c r="S35" s="3"/>
      <c r="T35" s="3"/>
    </row>
    <row r="37" spans="1:22" ht="51">
      <c r="A37" s="100" t="s">
        <v>216</v>
      </c>
      <c r="T37" s="100"/>
    </row>
  </sheetData>
  <mergeCells count="59">
    <mergeCell ref="G31:G33"/>
    <mergeCell ref="B31:B33"/>
    <mergeCell ref="S31:S33"/>
    <mergeCell ref="R31:R33"/>
    <mergeCell ref="F18:F20"/>
    <mergeCell ref="E21:E23"/>
    <mergeCell ref="F21:F23"/>
    <mergeCell ref="R21:R23"/>
    <mergeCell ref="G26:G29"/>
    <mergeCell ref="D26:D29"/>
    <mergeCell ref="S26:S29"/>
    <mergeCell ref="Q29:R29"/>
    <mergeCell ref="R26:R28"/>
    <mergeCell ref="S18:S23"/>
    <mergeCell ref="G21:G23"/>
    <mergeCell ref="E15:E17"/>
    <mergeCell ref="G15:G17"/>
    <mergeCell ref="B26:B28"/>
    <mergeCell ref="E18:E20"/>
    <mergeCell ref="F12:F17"/>
    <mergeCell ref="B12:B14"/>
    <mergeCell ref="D12:D14"/>
    <mergeCell ref="G12:G14"/>
    <mergeCell ref="F26:F29"/>
    <mergeCell ref="E4:E5"/>
    <mergeCell ref="A31:A33"/>
    <mergeCell ref="D31:D33"/>
    <mergeCell ref="E31:E33"/>
    <mergeCell ref="F31:F33"/>
    <mergeCell ref="E12:E14"/>
    <mergeCell ref="A12:A17"/>
    <mergeCell ref="B15:B17"/>
    <mergeCell ref="D15:D17"/>
    <mergeCell ref="A26:A29"/>
    <mergeCell ref="B29:C29"/>
    <mergeCell ref="E26:E29"/>
    <mergeCell ref="F4:F5"/>
    <mergeCell ref="Q4:R5"/>
    <mergeCell ref="S4:S5"/>
    <mergeCell ref="R15:R17"/>
    <mergeCell ref="R18:R20"/>
    <mergeCell ref="S12:S17"/>
    <mergeCell ref="H4:P4"/>
    <mergeCell ref="G4:G5"/>
    <mergeCell ref="G18:G20"/>
    <mergeCell ref="A4:A5"/>
    <mergeCell ref="D4:D5"/>
    <mergeCell ref="B18:B20"/>
    <mergeCell ref="D18:D20"/>
    <mergeCell ref="A18:A23"/>
    <mergeCell ref="B21:B23"/>
    <mergeCell ref="D21:D23"/>
    <mergeCell ref="B4:C5"/>
    <mergeCell ref="T26:T30"/>
    <mergeCell ref="T4:T5"/>
    <mergeCell ref="T7:T8"/>
    <mergeCell ref="T9:T10"/>
    <mergeCell ref="R12:R14"/>
    <mergeCell ref="T12:T20"/>
  </mergeCells>
  <pageMargins left="0" right="0" top="0" bottom="0" header="0" footer="0"/>
  <pageSetup paperSize="8" scale="70" orientation="landscape" verticalDpi="0" r:id="rId1"/>
  <headerFooter scaleWithDoc="0" alignWithMargins="0"/>
</worksheet>
</file>

<file path=xl/worksheets/sheet8.xml><?xml version="1.0" encoding="utf-8"?>
<worksheet xmlns="http://schemas.openxmlformats.org/spreadsheetml/2006/main" xmlns:r="http://schemas.openxmlformats.org/officeDocument/2006/relationships">
  <sheetPr>
    <pageSetUpPr fitToPage="1"/>
  </sheetPr>
  <dimension ref="A1:Y32"/>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10.5703125" style="94" customWidth="1"/>
    <col min="4" max="4" width="9.28515625" style="84" customWidth="1"/>
    <col min="5" max="5" width="11.5703125" style="84" customWidth="1"/>
    <col min="6" max="6" width="12" style="84" customWidth="1"/>
    <col min="7" max="7" width="9.42578125" style="84" customWidth="1"/>
    <col min="8" max="16" width="8.5703125" style="84"/>
    <col min="17" max="17" width="10.28515625" style="84" customWidth="1"/>
    <col min="18" max="18" width="33.5703125" style="6" customWidth="1"/>
    <col min="19" max="19" width="43.5703125" style="20" customWidth="1"/>
    <col min="20" max="20" width="43.5703125" style="131" hidden="1" customWidth="1"/>
    <col min="21" max="16384" width="8.5703125" style="84"/>
  </cols>
  <sheetData>
    <row r="1" spans="1:22" s="1337" customFormat="1" ht="20.25" customHeight="1">
      <c r="A1" s="1338" t="s">
        <v>871</v>
      </c>
      <c r="B1" s="1339"/>
      <c r="C1" s="1355"/>
      <c r="D1" s="1339"/>
      <c r="E1" s="1339"/>
      <c r="F1" s="1338"/>
    </row>
    <row r="2" spans="1:22" s="254" customFormat="1" ht="19.5" customHeight="1">
      <c r="A2" s="1352" t="s">
        <v>255</v>
      </c>
      <c r="B2" s="1352"/>
      <c r="C2" s="1356"/>
      <c r="D2" s="255"/>
      <c r="E2" s="255"/>
      <c r="F2" s="255"/>
    </row>
    <row r="3" spans="1:22" ht="13.5" thickBot="1"/>
    <row r="4" spans="1:22" ht="28.35" customHeight="1" thickBot="1">
      <c r="A4" s="1099" t="s">
        <v>2</v>
      </c>
      <c r="B4" s="1101" t="s">
        <v>10</v>
      </c>
      <c r="C4" s="1102"/>
      <c r="D4" s="919" t="s">
        <v>8</v>
      </c>
      <c r="E4" s="919" t="s">
        <v>1031</v>
      </c>
      <c r="F4" s="919" t="s">
        <v>4</v>
      </c>
      <c r="G4" s="919" t="s">
        <v>5</v>
      </c>
      <c r="H4" s="946">
        <v>2017</v>
      </c>
      <c r="I4" s="1196"/>
      <c r="J4" s="1196"/>
      <c r="K4" s="1196"/>
      <c r="L4" s="1196"/>
      <c r="M4" s="1196"/>
      <c r="N4" s="1196"/>
      <c r="O4" s="1196"/>
      <c r="P4" s="947"/>
      <c r="Q4" s="951" t="s">
        <v>9</v>
      </c>
      <c r="R4" s="962"/>
      <c r="S4" s="964" t="s">
        <v>1</v>
      </c>
      <c r="T4" s="964" t="s">
        <v>3</v>
      </c>
    </row>
    <row r="5" spans="1:22" ht="15.75" customHeight="1" thickBot="1">
      <c r="A5" s="1100"/>
      <c r="B5" s="1103"/>
      <c r="C5" s="1104"/>
      <c r="D5" s="920"/>
      <c r="E5" s="920"/>
      <c r="F5" s="920"/>
      <c r="G5" s="920"/>
      <c r="H5" s="347">
        <v>2010</v>
      </c>
      <c r="I5" s="347">
        <v>2011</v>
      </c>
      <c r="J5" s="347">
        <v>2012</v>
      </c>
      <c r="K5" s="10">
        <v>2013</v>
      </c>
      <c r="L5" s="348">
        <v>2014</v>
      </c>
      <c r="M5" s="348">
        <v>2015</v>
      </c>
      <c r="N5" s="348">
        <v>2016</v>
      </c>
      <c r="O5" s="348">
        <v>2017</v>
      </c>
      <c r="P5" s="348">
        <v>2018</v>
      </c>
      <c r="Q5" s="952"/>
      <c r="R5" s="963"/>
      <c r="S5" s="965"/>
      <c r="T5" s="965"/>
    </row>
    <row r="6" spans="1:22" ht="45" customHeight="1" thickBot="1">
      <c r="A6" s="1184" t="s">
        <v>226</v>
      </c>
      <c r="B6" s="889" t="s">
        <v>859</v>
      </c>
      <c r="C6" s="890"/>
      <c r="D6" s="5" t="s">
        <v>662</v>
      </c>
      <c r="E6" s="351" t="s">
        <v>1036</v>
      </c>
      <c r="F6" s="375" t="s">
        <v>884</v>
      </c>
      <c r="G6" s="5" t="s">
        <v>7</v>
      </c>
      <c r="H6" s="11"/>
      <c r="I6" s="337">
        <v>97.78</v>
      </c>
      <c r="J6" s="337">
        <v>98.09</v>
      </c>
      <c r="K6" s="337">
        <v>98.17</v>
      </c>
      <c r="L6" s="337">
        <v>98.41</v>
      </c>
      <c r="M6" s="337">
        <v>98.65</v>
      </c>
      <c r="N6" s="337">
        <v>98.69</v>
      </c>
      <c r="O6" s="337">
        <v>98.72</v>
      </c>
      <c r="P6" s="337"/>
      <c r="Q6" s="1183" t="s">
        <v>860</v>
      </c>
      <c r="R6" s="1062"/>
      <c r="S6" s="927" t="s">
        <v>236</v>
      </c>
      <c r="T6" s="940" t="s">
        <v>247</v>
      </c>
    </row>
    <row r="7" spans="1:22" ht="45" customHeight="1" thickBot="1">
      <c r="A7" s="1185"/>
      <c r="B7" s="889" t="s">
        <v>861</v>
      </c>
      <c r="C7" s="890"/>
      <c r="D7" s="5" t="s">
        <v>662</v>
      </c>
      <c r="E7" s="351" t="s">
        <v>1036</v>
      </c>
      <c r="F7" s="375" t="s">
        <v>884</v>
      </c>
      <c r="G7" s="5" t="s">
        <v>7</v>
      </c>
      <c r="H7" s="11"/>
      <c r="I7" s="337">
        <v>94</v>
      </c>
      <c r="J7" s="337">
        <v>94.7</v>
      </c>
      <c r="K7" s="337">
        <v>95.1</v>
      </c>
      <c r="L7" s="337">
        <v>95.4</v>
      </c>
      <c r="M7" s="337">
        <v>95.8</v>
      </c>
      <c r="N7" s="337">
        <v>96</v>
      </c>
      <c r="O7" s="337">
        <v>95.9</v>
      </c>
      <c r="P7" s="337"/>
      <c r="Q7" s="1183" t="s">
        <v>862</v>
      </c>
      <c r="R7" s="1062"/>
      <c r="S7" s="929"/>
      <c r="T7" s="942"/>
    </row>
    <row r="8" spans="1:22" ht="40.15" customHeight="1" thickBot="1">
      <c r="A8" s="1184" t="s">
        <v>227</v>
      </c>
      <c r="B8" s="990" t="s">
        <v>1009</v>
      </c>
      <c r="C8" s="549" t="s">
        <v>668</v>
      </c>
      <c r="D8" s="916" t="s">
        <v>662</v>
      </c>
      <c r="E8" s="921" t="s">
        <v>1032</v>
      </c>
      <c r="F8" s="921" t="s">
        <v>884</v>
      </c>
      <c r="G8" s="916" t="s">
        <v>7</v>
      </c>
      <c r="H8" s="550">
        <v>1.6</v>
      </c>
      <c r="I8" s="550">
        <v>1</v>
      </c>
      <c r="J8" s="550">
        <v>0.9</v>
      </c>
      <c r="K8" s="550">
        <v>0.9</v>
      </c>
      <c r="L8" s="550">
        <v>0.9</v>
      </c>
      <c r="M8" s="550">
        <v>0.9</v>
      </c>
      <c r="N8" s="550">
        <v>0.9</v>
      </c>
      <c r="O8" s="550">
        <v>0.8</v>
      </c>
      <c r="P8" s="550">
        <v>0.6</v>
      </c>
      <c r="Q8" s="551" t="s">
        <v>668</v>
      </c>
      <c r="R8" s="937" t="s">
        <v>1026</v>
      </c>
      <c r="S8" s="927" t="s">
        <v>237</v>
      </c>
      <c r="T8" s="352"/>
    </row>
    <row r="9" spans="1:22" ht="40.15" customHeight="1" thickBot="1">
      <c r="A9" s="1188"/>
      <c r="B9" s="992"/>
      <c r="C9" s="233" t="s">
        <v>1010</v>
      </c>
      <c r="D9" s="918"/>
      <c r="E9" s="923"/>
      <c r="F9" s="923"/>
      <c r="G9" s="917"/>
      <c r="H9" s="146">
        <v>3.2</v>
      </c>
      <c r="I9" s="146">
        <v>1.7</v>
      </c>
      <c r="J9" s="146">
        <v>1.8</v>
      </c>
      <c r="K9" s="146">
        <v>1.4</v>
      </c>
      <c r="L9" s="146">
        <v>2.1</v>
      </c>
      <c r="M9" s="146">
        <v>2.4</v>
      </c>
      <c r="N9" s="146">
        <v>3.1</v>
      </c>
      <c r="O9" s="146">
        <v>2.9</v>
      </c>
      <c r="P9" s="552">
        <v>1.5</v>
      </c>
      <c r="Q9" s="19" t="s">
        <v>1025</v>
      </c>
      <c r="R9" s="939"/>
      <c r="S9" s="928"/>
      <c r="T9" s="940" t="s">
        <v>248</v>
      </c>
    </row>
    <row r="10" spans="1:22" ht="40.15" customHeight="1" thickBot="1">
      <c r="A10" s="1185"/>
      <c r="B10" s="899" t="s">
        <v>932</v>
      </c>
      <c r="C10" s="890"/>
      <c r="D10" s="5" t="s">
        <v>662</v>
      </c>
      <c r="E10" s="351" t="s">
        <v>1036</v>
      </c>
      <c r="F10" s="346" t="s">
        <v>884</v>
      </c>
      <c r="G10" s="5" t="s">
        <v>7</v>
      </c>
      <c r="H10" s="11"/>
      <c r="I10" s="339">
        <v>80</v>
      </c>
      <c r="J10" s="339">
        <v>81</v>
      </c>
      <c r="K10" s="339">
        <v>82</v>
      </c>
      <c r="L10" s="339">
        <v>82</v>
      </c>
      <c r="M10" s="339">
        <v>83</v>
      </c>
      <c r="N10" s="339">
        <v>84</v>
      </c>
      <c r="O10" s="339">
        <v>85</v>
      </c>
      <c r="P10" s="339"/>
      <c r="Q10" s="1183" t="s">
        <v>1008</v>
      </c>
      <c r="R10" s="1062"/>
      <c r="S10" s="929"/>
      <c r="T10" s="942"/>
    </row>
    <row r="11" spans="1:22" ht="61.5" customHeight="1" thickBot="1">
      <c r="A11" s="45" t="s">
        <v>228</v>
      </c>
      <c r="B11" s="100"/>
      <c r="D11" s="11"/>
      <c r="E11" s="11"/>
      <c r="F11" s="36"/>
      <c r="G11" s="11"/>
      <c r="H11" s="11"/>
      <c r="I11" s="11"/>
      <c r="J11" s="11"/>
      <c r="K11" s="11"/>
      <c r="L11" s="11"/>
      <c r="M11" s="11"/>
      <c r="N11" s="11"/>
      <c r="O11" s="11"/>
      <c r="P11" s="387"/>
      <c r="Q11" s="94"/>
      <c r="S11" s="74" t="s">
        <v>238</v>
      </c>
      <c r="T11" s="943" t="s">
        <v>249</v>
      </c>
    </row>
    <row r="12" spans="1:22" ht="60" customHeight="1" thickBot="1">
      <c r="A12" s="1184" t="s">
        <v>229</v>
      </c>
      <c r="B12" s="1180" t="s">
        <v>1210</v>
      </c>
      <c r="C12" s="1197"/>
      <c r="D12" s="892" t="s">
        <v>662</v>
      </c>
      <c r="E12" s="362" t="s">
        <v>1033</v>
      </c>
      <c r="F12" s="362" t="s">
        <v>1230</v>
      </c>
      <c r="G12" s="362" t="s">
        <v>7</v>
      </c>
      <c r="H12" s="48"/>
      <c r="I12" s="48"/>
      <c r="J12" s="48"/>
      <c r="K12" s="1152">
        <v>42</v>
      </c>
      <c r="L12" s="1189"/>
      <c r="M12" s="1161"/>
      <c r="N12" s="48"/>
      <c r="O12" s="48"/>
      <c r="P12" s="48"/>
      <c r="Q12" s="1142" t="s">
        <v>1232</v>
      </c>
      <c r="R12" s="973"/>
      <c r="S12" s="927" t="s">
        <v>239</v>
      </c>
      <c r="T12" s="945"/>
    </row>
    <row r="13" spans="1:22" ht="60" customHeight="1">
      <c r="A13" s="1341"/>
      <c r="B13" s="1345" t="s">
        <v>1211</v>
      </c>
      <c r="C13" s="908" t="s">
        <v>1212</v>
      </c>
      <c r="D13" s="987" t="s">
        <v>662</v>
      </c>
      <c r="E13" s="980" t="s">
        <v>1033</v>
      </c>
      <c r="F13" s="980" t="s">
        <v>1231</v>
      </c>
      <c r="G13" s="980" t="s">
        <v>7</v>
      </c>
      <c r="H13" s="50"/>
      <c r="I13" s="50"/>
      <c r="J13" s="50"/>
      <c r="K13" s="1138">
        <v>32.299999999999997</v>
      </c>
      <c r="L13" s="1190"/>
      <c r="M13" s="1139"/>
      <c r="N13" s="50"/>
      <c r="O13" s="50"/>
      <c r="P13" s="331"/>
      <c r="Q13" s="385" t="s">
        <v>1215</v>
      </c>
      <c r="R13" s="1193" t="s">
        <v>1233</v>
      </c>
      <c r="S13" s="928"/>
      <c r="T13" s="354"/>
    </row>
    <row r="14" spans="1:22" ht="60" customHeight="1">
      <c r="A14" s="1341"/>
      <c r="B14" s="1178"/>
      <c r="C14" s="908" t="s">
        <v>1213</v>
      </c>
      <c r="D14" s="917"/>
      <c r="E14" s="980"/>
      <c r="F14" s="980"/>
      <c r="G14" s="980"/>
      <c r="H14" s="50"/>
      <c r="I14" s="50"/>
      <c r="J14" s="50"/>
      <c r="K14" s="1138">
        <v>2.8</v>
      </c>
      <c r="L14" s="1190"/>
      <c r="M14" s="1139"/>
      <c r="N14" s="50"/>
      <c r="O14" s="50"/>
      <c r="P14" s="50"/>
      <c r="Q14" s="388" t="s">
        <v>1234</v>
      </c>
      <c r="R14" s="1194"/>
      <c r="S14" s="928"/>
      <c r="T14" s="354"/>
    </row>
    <row r="15" spans="1:22" ht="60" customHeight="1" thickBot="1">
      <c r="A15" s="1026"/>
      <c r="B15" s="1346"/>
      <c r="C15" s="896" t="s">
        <v>1214</v>
      </c>
      <c r="D15" s="918"/>
      <c r="E15" s="1039"/>
      <c r="F15" s="1039"/>
      <c r="G15" s="1039"/>
      <c r="H15" s="52"/>
      <c r="I15" s="52"/>
      <c r="J15" s="52"/>
      <c r="K15" s="1153">
        <v>64.900000000000006</v>
      </c>
      <c r="L15" s="1191"/>
      <c r="M15" s="1192"/>
      <c r="N15" s="52"/>
      <c r="O15" s="52"/>
      <c r="P15" s="52"/>
      <c r="Q15" s="386" t="s">
        <v>1216</v>
      </c>
      <c r="R15" s="1195"/>
      <c r="S15" s="929"/>
      <c r="T15" s="354"/>
    </row>
    <row r="16" spans="1:22" ht="67.5" customHeight="1" thickBot="1">
      <c r="A16" s="45" t="s">
        <v>230</v>
      </c>
      <c r="B16" s="37"/>
      <c r="C16" s="39"/>
      <c r="D16" s="11"/>
      <c r="E16" s="11"/>
      <c r="F16" s="36"/>
      <c r="G16" s="11"/>
      <c r="H16" s="11"/>
      <c r="I16" s="11"/>
      <c r="J16" s="11"/>
      <c r="K16" s="11"/>
      <c r="L16" s="11"/>
      <c r="M16" s="11"/>
      <c r="N16" s="11"/>
      <c r="O16" s="11"/>
      <c r="P16" s="11"/>
      <c r="Q16" s="98"/>
      <c r="R16" s="369"/>
      <c r="S16" s="74" t="s">
        <v>240</v>
      </c>
      <c r="T16" s="943" t="s">
        <v>250</v>
      </c>
      <c r="V16" s="231"/>
    </row>
    <row r="17" spans="1:25" ht="50.1" customHeight="1" thickBot="1">
      <c r="A17" s="45" t="s">
        <v>793</v>
      </c>
      <c r="B17" s="38"/>
      <c r="C17" s="33"/>
      <c r="D17" s="5"/>
      <c r="E17" s="5"/>
      <c r="F17" s="1"/>
      <c r="G17" s="5"/>
      <c r="H17" s="11"/>
      <c r="I17" s="11"/>
      <c r="J17" s="11"/>
      <c r="K17" s="11"/>
      <c r="L17" s="11"/>
      <c r="M17" s="11"/>
      <c r="N17" s="11"/>
      <c r="O17" s="11"/>
      <c r="P17" s="11"/>
      <c r="Q17" s="98"/>
      <c r="R17" s="369"/>
      <c r="S17" s="74" t="s">
        <v>241</v>
      </c>
      <c r="T17" s="945"/>
      <c r="V17" s="231"/>
    </row>
    <row r="18" spans="1:25" ht="39.6" customHeight="1" thickBot="1">
      <c r="A18" s="45" t="s">
        <v>231</v>
      </c>
      <c r="B18" s="38"/>
      <c r="C18" s="33"/>
      <c r="D18" s="5"/>
      <c r="E18" s="5"/>
      <c r="F18" s="1"/>
      <c r="G18" s="5"/>
      <c r="H18" s="11"/>
      <c r="I18" s="11"/>
      <c r="J18" s="11"/>
      <c r="K18" s="11"/>
      <c r="L18" s="11"/>
      <c r="M18" s="11"/>
      <c r="N18" s="11"/>
      <c r="O18" s="11"/>
      <c r="P18" s="11"/>
      <c r="Q18" s="98"/>
      <c r="R18" s="369"/>
      <c r="S18" s="74" t="s">
        <v>242</v>
      </c>
      <c r="T18" s="943" t="s">
        <v>251</v>
      </c>
      <c r="V18" s="509"/>
    </row>
    <row r="19" spans="1:25" ht="58.35" customHeight="1" thickBot="1">
      <c r="A19" s="45" t="s">
        <v>232</v>
      </c>
      <c r="B19" s="37"/>
      <c r="C19" s="39"/>
      <c r="D19" s="11"/>
      <c r="E19" s="11"/>
      <c r="F19" s="36"/>
      <c r="G19" s="11"/>
      <c r="H19" s="11"/>
      <c r="I19" s="11"/>
      <c r="J19" s="11"/>
      <c r="K19" s="11"/>
      <c r="L19" s="11"/>
      <c r="M19" s="11"/>
      <c r="N19" s="11"/>
      <c r="O19" s="11"/>
      <c r="P19" s="11"/>
      <c r="Q19" s="98"/>
      <c r="R19" s="369"/>
      <c r="S19" s="74" t="s">
        <v>243</v>
      </c>
      <c r="T19" s="945"/>
      <c r="V19" s="557"/>
    </row>
    <row r="20" spans="1:25" ht="57.6" customHeight="1" thickBot="1">
      <c r="A20" s="1184" t="s">
        <v>233</v>
      </c>
      <c r="B20" s="558" t="s">
        <v>1183</v>
      </c>
      <c r="C20" s="559"/>
      <c r="D20" s="916" t="s">
        <v>617</v>
      </c>
      <c r="E20" s="916" t="s">
        <v>1187</v>
      </c>
      <c r="F20" s="916" t="s">
        <v>1194</v>
      </c>
      <c r="G20" s="362" t="s">
        <v>1192</v>
      </c>
      <c r="H20" s="327">
        <v>1299.359699406717</v>
      </c>
      <c r="I20" s="327"/>
      <c r="J20" s="327"/>
      <c r="K20" s="327"/>
      <c r="L20" s="327"/>
      <c r="M20" s="327">
        <v>1332.5334653459608</v>
      </c>
      <c r="N20" s="327"/>
      <c r="O20" s="327"/>
      <c r="P20" s="327"/>
      <c r="Q20" s="972" t="s">
        <v>1188</v>
      </c>
      <c r="R20" s="973"/>
      <c r="S20" s="927" t="s">
        <v>244</v>
      </c>
      <c r="T20" s="46" t="s">
        <v>252</v>
      </c>
      <c r="V20" s="557"/>
    </row>
    <row r="21" spans="1:25" ht="57.6" customHeight="1" thickBot="1">
      <c r="A21" s="1188"/>
      <c r="B21" s="560" t="s">
        <v>1184</v>
      </c>
      <c r="C21" s="561"/>
      <c r="D21" s="917"/>
      <c r="E21" s="917"/>
      <c r="F21" s="917"/>
      <c r="G21" s="363" t="s">
        <v>1192</v>
      </c>
      <c r="H21" s="328">
        <v>526.83652937586965</v>
      </c>
      <c r="I21" s="328"/>
      <c r="J21" s="328"/>
      <c r="K21" s="328"/>
      <c r="L21" s="328"/>
      <c r="M21" s="328">
        <v>524.02870223747846</v>
      </c>
      <c r="N21" s="328"/>
      <c r="O21" s="328"/>
      <c r="P21" s="338"/>
      <c r="Q21" s="1198" t="s">
        <v>1189</v>
      </c>
      <c r="R21" s="1143"/>
      <c r="S21" s="928"/>
      <c r="T21" s="46"/>
      <c r="V21" s="557"/>
    </row>
    <row r="22" spans="1:25" ht="57.6" customHeight="1" thickBot="1">
      <c r="A22" s="1341"/>
      <c r="B22" s="560" t="s">
        <v>1185</v>
      </c>
      <c r="C22" s="561"/>
      <c r="D22" s="917"/>
      <c r="E22" s="917"/>
      <c r="F22" s="917"/>
      <c r="G22" s="363" t="s">
        <v>1192</v>
      </c>
      <c r="H22" s="328">
        <v>772.52317003084727</v>
      </c>
      <c r="I22" s="328"/>
      <c r="J22" s="328"/>
      <c r="K22" s="328"/>
      <c r="L22" s="328"/>
      <c r="M22" s="328">
        <v>808.50476310848239</v>
      </c>
      <c r="N22" s="328"/>
      <c r="O22" s="328"/>
      <c r="P22" s="338"/>
      <c r="Q22" s="1198" t="s">
        <v>1190</v>
      </c>
      <c r="R22" s="1143"/>
      <c r="S22" s="928"/>
      <c r="T22" s="46"/>
      <c r="V22" s="557"/>
    </row>
    <row r="23" spans="1:25" ht="57.6" customHeight="1" thickBot="1">
      <c r="A23" s="1026"/>
      <c r="B23" s="1186" t="s">
        <v>1186</v>
      </c>
      <c r="C23" s="1187"/>
      <c r="D23" s="918"/>
      <c r="E23" s="918"/>
      <c r="F23" s="918"/>
      <c r="G23" s="364" t="s">
        <v>7</v>
      </c>
      <c r="H23" s="329"/>
      <c r="I23" s="329"/>
      <c r="J23" s="329"/>
      <c r="K23" s="329"/>
      <c r="L23" s="329"/>
      <c r="M23" s="329">
        <v>2.5499999999999998</v>
      </c>
      <c r="N23" s="329"/>
      <c r="O23" s="329"/>
      <c r="P23" s="329"/>
      <c r="Q23" s="976" t="s">
        <v>1191</v>
      </c>
      <c r="R23" s="977"/>
      <c r="S23" s="929"/>
      <c r="T23" s="46"/>
      <c r="V23" s="557"/>
    </row>
    <row r="24" spans="1:25" ht="102.75" customHeight="1" thickBot="1">
      <c r="A24" s="45" t="s">
        <v>234</v>
      </c>
      <c r="B24" s="889" t="s">
        <v>1153</v>
      </c>
      <c r="C24" s="890"/>
      <c r="D24" s="737" t="s">
        <v>662</v>
      </c>
      <c r="E24" s="28" t="s">
        <v>1032</v>
      </c>
      <c r="F24" s="1" t="s">
        <v>940</v>
      </c>
      <c r="G24" s="351" t="s">
        <v>808</v>
      </c>
      <c r="H24" s="229">
        <v>0.75044699999999998</v>
      </c>
      <c r="I24" s="229">
        <v>0.45227600000000001</v>
      </c>
      <c r="J24" s="229">
        <v>0.17036000000000001</v>
      </c>
      <c r="K24" s="229">
        <v>0.18923200000000001</v>
      </c>
      <c r="L24" s="229">
        <v>1.246829</v>
      </c>
      <c r="M24" s="562">
        <v>0.38</v>
      </c>
      <c r="N24" s="562">
        <v>3.67</v>
      </c>
      <c r="O24" s="229">
        <v>7.43</v>
      </c>
      <c r="P24" s="229"/>
      <c r="Q24" s="1183" t="s">
        <v>813</v>
      </c>
      <c r="R24" s="1062"/>
      <c r="S24" s="74" t="s">
        <v>245</v>
      </c>
      <c r="T24" s="46" t="s">
        <v>253</v>
      </c>
      <c r="W24" s="231"/>
      <c r="Y24" s="232"/>
    </row>
    <row r="25" spans="1:25" ht="61.35" customHeight="1" thickBot="1">
      <c r="A25" s="45" t="s">
        <v>235</v>
      </c>
      <c r="B25" s="37"/>
      <c r="C25" s="39"/>
      <c r="D25" s="11"/>
      <c r="E25" s="11"/>
      <c r="F25" s="36"/>
      <c r="G25" s="11"/>
      <c r="H25" s="11"/>
      <c r="I25" s="11"/>
      <c r="J25" s="11"/>
      <c r="K25" s="11"/>
      <c r="L25" s="11"/>
      <c r="M25" s="11"/>
      <c r="N25" s="11"/>
      <c r="O25" s="11"/>
      <c r="P25" s="11"/>
      <c r="Q25" s="98"/>
      <c r="R25" s="369"/>
      <c r="S25" s="74" t="s">
        <v>246</v>
      </c>
      <c r="T25" s="46" t="s">
        <v>254</v>
      </c>
      <c r="W25" s="231"/>
    </row>
    <row r="26" spans="1:25">
      <c r="A26" s="133"/>
      <c r="B26" s="94"/>
      <c r="D26" s="94"/>
      <c r="E26" s="94"/>
      <c r="F26" s="3"/>
      <c r="G26" s="94"/>
      <c r="H26" s="94"/>
      <c r="I26" s="94"/>
      <c r="J26" s="94"/>
      <c r="K26" s="94"/>
      <c r="L26" s="94"/>
      <c r="M26" s="563"/>
      <c r="N26" s="563"/>
      <c r="O26" s="94"/>
      <c r="P26" s="94"/>
      <c r="Q26" s="94"/>
      <c r="R26" s="133"/>
      <c r="S26" s="361"/>
      <c r="T26" s="19"/>
    </row>
    <row r="28" spans="1:25" ht="51">
      <c r="A28" s="100" t="s">
        <v>216</v>
      </c>
    </row>
    <row r="31" spans="1:25">
      <c r="A31" s="27" t="s">
        <v>623</v>
      </c>
    </row>
    <row r="32" spans="1:25">
      <c r="A32" s="84" t="s">
        <v>1011</v>
      </c>
    </row>
  </sheetData>
  <mergeCells count="53">
    <mergeCell ref="S20:S23"/>
    <mergeCell ref="Q20:R20"/>
    <mergeCell ref="Q21:R21"/>
    <mergeCell ref="Q22:R22"/>
    <mergeCell ref="Q23:R23"/>
    <mergeCell ref="T18:T19"/>
    <mergeCell ref="S12:S15"/>
    <mergeCell ref="A4:A5"/>
    <mergeCell ref="D4:D5"/>
    <mergeCell ref="F4:F5"/>
    <mergeCell ref="G4:G5"/>
    <mergeCell ref="S4:S5"/>
    <mergeCell ref="Q4:R5"/>
    <mergeCell ref="B4:C5"/>
    <mergeCell ref="E4:E5"/>
    <mergeCell ref="H4:P4"/>
    <mergeCell ref="A12:A15"/>
    <mergeCell ref="B12:C12"/>
    <mergeCell ref="B13:B15"/>
    <mergeCell ref="F13:F15"/>
    <mergeCell ref="A8:A10"/>
    <mergeCell ref="B8:B9"/>
    <mergeCell ref="T4:T5"/>
    <mergeCell ref="T16:T17"/>
    <mergeCell ref="T11:T12"/>
    <mergeCell ref="S8:S10"/>
    <mergeCell ref="D8:D9"/>
    <mergeCell ref="F8:F9"/>
    <mergeCell ref="G8:G9"/>
    <mergeCell ref="R8:R9"/>
    <mergeCell ref="E8:E9"/>
    <mergeCell ref="Q10:R10"/>
    <mergeCell ref="S6:S7"/>
    <mergeCell ref="T6:T7"/>
    <mergeCell ref="T9:T10"/>
    <mergeCell ref="Q6:R6"/>
    <mergeCell ref="Q7:R7"/>
    <mergeCell ref="D20:D23"/>
    <mergeCell ref="E20:E23"/>
    <mergeCell ref="F20:F23"/>
    <mergeCell ref="Q24:R24"/>
    <mergeCell ref="A6:A7"/>
    <mergeCell ref="B23:C23"/>
    <mergeCell ref="A20:A23"/>
    <mergeCell ref="K12:M12"/>
    <mergeCell ref="K13:M13"/>
    <mergeCell ref="K14:M14"/>
    <mergeCell ref="K15:M15"/>
    <mergeCell ref="Q12:R12"/>
    <mergeCell ref="R13:R15"/>
    <mergeCell ref="D13:D15"/>
    <mergeCell ref="E13:E15"/>
    <mergeCell ref="G13:G15"/>
  </mergeCells>
  <printOptions horizontalCentered="1" verticalCentered="1"/>
  <pageMargins left="0" right="0" top="0" bottom="0" header="0" footer="0"/>
  <pageSetup paperSize="8" scale="56" orientation="landscape" verticalDpi="0" r:id="rId1"/>
</worksheet>
</file>

<file path=xl/worksheets/sheet9.xml><?xml version="1.0" encoding="utf-8"?>
<worksheet xmlns="http://schemas.openxmlformats.org/spreadsheetml/2006/main" xmlns:r="http://schemas.openxmlformats.org/officeDocument/2006/relationships">
  <sheetPr>
    <pageSetUpPr fitToPage="1"/>
  </sheetPr>
  <dimension ref="A1:X20"/>
  <sheetViews>
    <sheetView showGridLines="0" zoomScale="80" zoomScaleNormal="80" workbookViewId="0">
      <pane ySplit="5" topLeftCell="A6" activePane="bottomLeft" state="frozen"/>
      <selection pane="bottomLeft"/>
    </sheetView>
  </sheetViews>
  <sheetFormatPr defaultColWidth="8.5703125" defaultRowHeight="12.75"/>
  <cols>
    <col min="1" max="1" width="43.5703125" style="84" customWidth="1"/>
    <col min="2" max="2" width="33.5703125" style="84" customWidth="1"/>
    <col min="3" max="3" width="9" style="84" customWidth="1"/>
    <col min="4" max="4" width="10.7109375" style="84" customWidth="1"/>
    <col min="5" max="5" width="12" style="84" customWidth="1"/>
    <col min="6" max="6" width="10.28515625" style="84" customWidth="1"/>
    <col min="7" max="10" width="8.5703125" style="84"/>
    <col min="11" max="12" width="8.5703125" style="84" customWidth="1"/>
    <col min="13" max="13" width="6.5703125" style="84" customWidth="1"/>
    <col min="14" max="14" width="2.5703125" style="84" customWidth="1"/>
    <col min="15" max="15" width="7" style="84" customWidth="1"/>
    <col min="16" max="16" width="2.5703125" style="84" customWidth="1"/>
    <col min="17" max="17" width="33.5703125" style="6" customWidth="1"/>
    <col min="18" max="18" width="43.5703125" style="20" customWidth="1"/>
    <col min="19" max="19" width="43.5703125" style="131" hidden="1" customWidth="1"/>
    <col min="20" max="16384" width="8.5703125" style="84"/>
  </cols>
  <sheetData>
    <row r="1" spans="1:24" s="1337" customFormat="1" ht="20.25" customHeight="1">
      <c r="A1" s="1338" t="s">
        <v>872</v>
      </c>
      <c r="C1" s="1339"/>
      <c r="D1" s="1339"/>
      <c r="E1" s="1338"/>
    </row>
    <row r="2" spans="1:24" s="254" customFormat="1" ht="19.5" customHeight="1">
      <c r="A2" s="255" t="s">
        <v>271</v>
      </c>
      <c r="B2" s="255"/>
      <c r="C2" s="255"/>
      <c r="D2" s="255"/>
      <c r="E2" s="255"/>
    </row>
    <row r="3" spans="1:24" ht="13.5" thickBot="1"/>
    <row r="4" spans="1:24" ht="28.35" customHeight="1" thickBot="1">
      <c r="A4" s="1099" t="s">
        <v>2</v>
      </c>
      <c r="B4" s="1099" t="s">
        <v>10</v>
      </c>
      <c r="C4" s="919" t="s">
        <v>8</v>
      </c>
      <c r="D4" s="919" t="s">
        <v>1031</v>
      </c>
      <c r="E4" s="919" t="s">
        <v>4</v>
      </c>
      <c r="F4" s="919" t="s">
        <v>5</v>
      </c>
      <c r="G4" s="953" t="s">
        <v>1132</v>
      </c>
      <c r="H4" s="954"/>
      <c r="I4" s="954"/>
      <c r="J4" s="954"/>
      <c r="K4" s="954"/>
      <c r="L4" s="954"/>
      <c r="M4" s="954"/>
      <c r="N4" s="954"/>
      <c r="O4" s="954"/>
      <c r="P4" s="955"/>
      <c r="Q4" s="951" t="s">
        <v>9</v>
      </c>
      <c r="R4" s="964" t="s">
        <v>1</v>
      </c>
      <c r="S4" s="964" t="s">
        <v>3</v>
      </c>
    </row>
    <row r="5" spans="1:24" ht="15.75" customHeight="1" thickBot="1">
      <c r="A5" s="1100"/>
      <c r="B5" s="1100"/>
      <c r="C5" s="920"/>
      <c r="D5" s="920"/>
      <c r="E5" s="920"/>
      <c r="F5" s="920"/>
      <c r="G5" s="393">
        <v>2010</v>
      </c>
      <c r="H5" s="393">
        <v>2011</v>
      </c>
      <c r="I5" s="393">
        <v>2012</v>
      </c>
      <c r="J5" s="395">
        <v>2013</v>
      </c>
      <c r="K5" s="310">
        <v>2014</v>
      </c>
      <c r="L5" s="310">
        <v>2015</v>
      </c>
      <c r="M5" s="948">
        <v>2016</v>
      </c>
      <c r="N5" s="949"/>
      <c r="O5" s="948">
        <v>2017</v>
      </c>
      <c r="P5" s="949"/>
      <c r="Q5" s="952"/>
      <c r="R5" s="965"/>
      <c r="S5" s="965"/>
    </row>
    <row r="6" spans="1:24" ht="51.75" customHeight="1" thickBot="1">
      <c r="A6" s="78" t="s">
        <v>265</v>
      </c>
      <c r="B6" s="11"/>
      <c r="C6" s="737" t="s">
        <v>617</v>
      </c>
      <c r="D6" s="737" t="s">
        <v>1032</v>
      </c>
      <c r="E6" s="1" t="s">
        <v>889</v>
      </c>
      <c r="F6" s="28" t="s">
        <v>7</v>
      </c>
      <c r="G6" s="12">
        <v>100</v>
      </c>
      <c r="H6" s="12">
        <v>100</v>
      </c>
      <c r="I6" s="289">
        <v>100</v>
      </c>
      <c r="J6" s="289">
        <v>100</v>
      </c>
      <c r="K6" s="308">
        <v>100</v>
      </c>
      <c r="L6" s="37"/>
      <c r="M6" s="37"/>
      <c r="N6" s="39"/>
      <c r="O6" s="1203"/>
      <c r="P6" s="1204"/>
      <c r="Q6" s="134"/>
      <c r="R6" s="82" t="s">
        <v>256</v>
      </c>
      <c r="S6" s="1202" t="s">
        <v>264</v>
      </c>
    </row>
    <row r="7" spans="1:24" ht="51.75" thickBot="1">
      <c r="A7" s="78" t="s">
        <v>267</v>
      </c>
      <c r="B7" s="76"/>
      <c r="C7" s="737" t="s">
        <v>617</v>
      </c>
      <c r="D7" s="5" t="s">
        <v>1032</v>
      </c>
      <c r="E7" s="1" t="s">
        <v>905</v>
      </c>
      <c r="F7" s="28" t="s">
        <v>7</v>
      </c>
      <c r="G7" s="41"/>
      <c r="H7" s="41"/>
      <c r="I7" s="41"/>
      <c r="J7" s="41"/>
      <c r="K7" s="308" t="s">
        <v>791</v>
      </c>
      <c r="L7" s="37"/>
      <c r="M7" s="37"/>
      <c r="N7" s="39"/>
      <c r="O7" s="1203"/>
      <c r="P7" s="1204"/>
      <c r="Q7" s="134"/>
      <c r="R7" s="82" t="s">
        <v>257</v>
      </c>
      <c r="S7" s="1202"/>
    </row>
    <row r="8" spans="1:24" ht="48" customHeight="1" thickBot="1">
      <c r="A8" s="78" t="s">
        <v>266</v>
      </c>
      <c r="B8" s="78" t="s">
        <v>704</v>
      </c>
      <c r="C8" s="737" t="s">
        <v>617</v>
      </c>
      <c r="D8" s="737" t="s">
        <v>1032</v>
      </c>
      <c r="E8" s="1" t="s">
        <v>702</v>
      </c>
      <c r="F8" s="28" t="s">
        <v>7</v>
      </c>
      <c r="G8" s="41" t="s">
        <v>697</v>
      </c>
      <c r="H8" s="308" t="s">
        <v>698</v>
      </c>
      <c r="I8" s="308" t="s">
        <v>698</v>
      </c>
      <c r="J8" s="41" t="s">
        <v>699</v>
      </c>
      <c r="K8" s="308" t="s">
        <v>700</v>
      </c>
      <c r="L8" s="567" t="s">
        <v>701</v>
      </c>
      <c r="M8" s="1199">
        <v>28.4</v>
      </c>
      <c r="N8" s="1200"/>
      <c r="O8" s="1199">
        <v>28.1</v>
      </c>
      <c r="P8" s="1200"/>
      <c r="Q8" s="82" t="s">
        <v>703</v>
      </c>
      <c r="R8" s="82" t="s">
        <v>258</v>
      </c>
      <c r="S8" s="82" t="s">
        <v>263</v>
      </c>
      <c r="U8" s="1201"/>
      <c r="V8" s="1201"/>
      <c r="W8" s="1201"/>
      <c r="X8" s="1201"/>
    </row>
    <row r="9" spans="1:24" ht="69.599999999999994" customHeight="1" thickBot="1">
      <c r="A9" s="78" t="s">
        <v>268</v>
      </c>
      <c r="B9" s="78" t="s">
        <v>727</v>
      </c>
      <c r="C9" s="737" t="s">
        <v>617</v>
      </c>
      <c r="D9" s="737" t="s">
        <v>1032</v>
      </c>
      <c r="E9" s="1" t="s">
        <v>906</v>
      </c>
      <c r="F9" s="5" t="s">
        <v>907</v>
      </c>
      <c r="G9" s="41">
        <v>128.69999999999999</v>
      </c>
      <c r="H9" s="308">
        <v>125.5</v>
      </c>
      <c r="I9" s="308">
        <v>127.1</v>
      </c>
      <c r="J9" s="41">
        <v>128.4</v>
      </c>
      <c r="K9" s="307">
        <v>124</v>
      </c>
      <c r="L9" s="308">
        <v>128.30000000000001</v>
      </c>
      <c r="M9" s="308">
        <v>124</v>
      </c>
      <c r="N9" s="309" t="s">
        <v>622</v>
      </c>
      <c r="O9" s="308">
        <v>125.5</v>
      </c>
      <c r="P9" s="309" t="s">
        <v>622</v>
      </c>
      <c r="Q9" s="82" t="s">
        <v>747</v>
      </c>
      <c r="R9" s="82" t="s">
        <v>259</v>
      </c>
      <c r="S9" s="82" t="s">
        <v>262</v>
      </c>
    </row>
    <row r="10" spans="1:24" ht="77.25" thickBot="1">
      <c r="A10" s="78" t="s">
        <v>269</v>
      </c>
      <c r="B10" s="78" t="s">
        <v>1131</v>
      </c>
      <c r="C10" s="737" t="s">
        <v>617</v>
      </c>
      <c r="D10" s="737" t="s">
        <v>1032</v>
      </c>
      <c r="E10" s="1" t="s">
        <v>940</v>
      </c>
      <c r="F10" s="5" t="s">
        <v>808</v>
      </c>
      <c r="G10" s="41"/>
      <c r="H10" s="308"/>
      <c r="I10" s="308"/>
      <c r="J10" s="41"/>
      <c r="K10" s="307"/>
      <c r="L10" s="308">
        <v>2.93</v>
      </c>
      <c r="M10" s="1199">
        <v>0.44</v>
      </c>
      <c r="N10" s="1200"/>
      <c r="O10" s="1199">
        <v>0.33</v>
      </c>
      <c r="P10" s="1200"/>
      <c r="Q10" s="74" t="s">
        <v>1154</v>
      </c>
      <c r="R10" s="82" t="s">
        <v>1261</v>
      </c>
      <c r="S10" s="82" t="s">
        <v>272</v>
      </c>
      <c r="U10" s="231"/>
    </row>
    <row r="11" spans="1:24" ht="90" thickBot="1">
      <c r="A11" s="78" t="s">
        <v>270</v>
      </c>
      <c r="B11" s="76"/>
      <c r="C11" s="5"/>
      <c r="D11" s="5"/>
      <c r="E11" s="1"/>
      <c r="F11" s="5"/>
      <c r="G11" s="11"/>
      <c r="H11" s="37"/>
      <c r="I11" s="37"/>
      <c r="J11" s="11"/>
      <c r="K11" s="37"/>
      <c r="L11" s="37"/>
      <c r="M11" s="37"/>
      <c r="N11" s="39"/>
      <c r="O11" s="308"/>
      <c r="P11" s="309"/>
      <c r="Q11" s="134"/>
      <c r="R11" s="82" t="s">
        <v>260</v>
      </c>
      <c r="S11" s="82" t="s">
        <v>261</v>
      </c>
      <c r="U11" s="231"/>
    </row>
    <row r="12" spans="1:24">
      <c r="A12" s="16"/>
      <c r="B12" s="135"/>
      <c r="C12" s="17"/>
      <c r="D12" s="17"/>
      <c r="E12" s="18"/>
      <c r="F12" s="17"/>
      <c r="G12" s="94"/>
      <c r="H12" s="94"/>
      <c r="I12" s="94"/>
      <c r="J12" s="94"/>
      <c r="K12" s="94"/>
      <c r="L12" s="94"/>
      <c r="M12" s="94"/>
      <c r="N12" s="94"/>
      <c r="O12" s="94"/>
      <c r="P12" s="94"/>
      <c r="Q12" s="94"/>
      <c r="R12" s="19"/>
      <c r="S12" s="19"/>
    </row>
    <row r="13" spans="1:24">
      <c r="H13" s="94"/>
      <c r="I13" s="94"/>
      <c r="Q13" s="84"/>
      <c r="S13" s="20"/>
    </row>
    <row r="14" spans="1:24" ht="51">
      <c r="A14" s="100" t="s">
        <v>216</v>
      </c>
      <c r="I14" s="94"/>
      <c r="Q14" s="84"/>
    </row>
    <row r="15" spans="1:24">
      <c r="A15" s="136"/>
    </row>
    <row r="16" spans="1:24">
      <c r="A16" s="27" t="s">
        <v>797</v>
      </c>
      <c r="I16" s="94"/>
    </row>
    <row r="17" spans="1:9">
      <c r="A17" s="84" t="s">
        <v>1073</v>
      </c>
      <c r="I17" s="94"/>
    </row>
    <row r="18" spans="1:9">
      <c r="I18" s="94"/>
    </row>
    <row r="19" spans="1:9">
      <c r="A19" s="27" t="s">
        <v>623</v>
      </c>
      <c r="I19" s="94"/>
    </row>
    <row r="20" spans="1:9">
      <c r="A20" s="6" t="s">
        <v>1012</v>
      </c>
    </row>
  </sheetData>
  <mergeCells count="20">
    <mergeCell ref="G4:P4"/>
    <mergeCell ref="O8:P8"/>
    <mergeCell ref="U8:X8"/>
    <mergeCell ref="M8:N8"/>
    <mergeCell ref="O10:P10"/>
    <mergeCell ref="O5:P5"/>
    <mergeCell ref="M10:N10"/>
    <mergeCell ref="S6:S7"/>
    <mergeCell ref="Q4:Q5"/>
    <mergeCell ref="R4:R5"/>
    <mergeCell ref="S4:S5"/>
    <mergeCell ref="O6:P6"/>
    <mergeCell ref="O7:P7"/>
    <mergeCell ref="M5:N5"/>
    <mergeCell ref="A4:A5"/>
    <mergeCell ref="B4:B5"/>
    <mergeCell ref="C4:C5"/>
    <mergeCell ref="E4:E5"/>
    <mergeCell ref="F4:F5"/>
    <mergeCell ref="D4:D5"/>
  </mergeCells>
  <pageMargins left="0" right="0" top="0.74803149606299213" bottom="0" header="0.31496062992125984" footer="0.31496062992125984"/>
  <pageSetup paperSize="8" scale="5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Indice</vt:lpstr>
      <vt:lpstr>Index</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'ODS 1'!Print_Area</vt:lpstr>
      <vt:lpstr>'ODS 10'!Print_Area</vt:lpstr>
      <vt:lpstr>'ODS 11'!Print_Area</vt:lpstr>
      <vt:lpstr>'ODS 12'!Print_Area</vt:lpstr>
      <vt:lpstr>'ODS 13'!Print_Area</vt:lpstr>
      <vt:lpstr>'ODS 14'!Print_Area</vt:lpstr>
      <vt:lpstr>'ODS 15'!Print_Area</vt:lpstr>
      <vt:lpstr>'ODS 16'!Print_Area</vt:lpstr>
      <vt:lpstr>'ODS 17'!Print_Area</vt:lpstr>
      <vt:lpstr>'ODS 2'!Print_Area</vt:lpstr>
      <vt:lpstr>'ODS 3'!Print_Area</vt:lpstr>
      <vt:lpstr>'ODS 4'!Print_Area</vt:lpstr>
      <vt:lpstr>'ODS 5'!Print_Area</vt:lpstr>
      <vt:lpstr>'ODS 6'!Print_Area</vt:lpstr>
      <vt:lpstr>'ODS 7'!Print_Area</vt:lpstr>
      <vt:lpstr>'ODS 8'!Print_Area</vt:lpstr>
      <vt:lpstr>'ODS 9'!Print_Area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Carla Sofia Silva Cunha Duarte</dc:creator>
  <cp:lastModifiedBy>olga.mendes</cp:lastModifiedBy>
  <cp:lastPrinted>2018-06-07T13:11:23Z</cp:lastPrinted>
  <dcterms:created xsi:type="dcterms:W3CDTF">2017-04-13T11:29:41Z</dcterms:created>
  <dcterms:modified xsi:type="dcterms:W3CDTF">2019-06-18T13:42:02Z</dcterms:modified>
</cp:coreProperties>
</file>