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charts/chart6.xml" ContentType="application/vnd.openxmlformats-officedocument.drawingml.chart+xml"/>
  <Override PartName="/xl/charts/chart20.xml" ContentType="application/vnd.openxmlformats-officedocument.drawingml.char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7.xml" ContentType="application/vnd.openxmlformats-officedocument.spreadsheetml.externalLink+xml"/>
  <Override PartName="/xl/externalLinks/externalLink18.xml" ContentType="application/vnd.openxmlformats-officedocument.spreadsheetml.externalLink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externalLinks/externalLink5.xml" ContentType="application/vnd.openxmlformats-officedocument.spreadsheetml.externalLink+xml"/>
  <Override PartName="/xl/externalLinks/externalLink16.xml" ContentType="application/vnd.openxmlformats-officedocument.spreadsheetml.externalLink+xml"/>
  <Override PartName="/xl/charts/chart29.xml" ContentType="application/vnd.openxmlformats-officedocument.drawingml.chart+xml"/>
  <Override PartName="/xl/worksheets/sheet3.xml" ContentType="application/vnd.openxmlformats-officedocument.spreadsheetml.worksheet+xml"/>
  <Override PartName="/xl/externalLinks/externalLink3.xml" ContentType="application/vnd.openxmlformats-officedocument.spreadsheetml.externalLink+xml"/>
  <Override PartName="/xl/externalLinks/externalLink14.xml" ContentType="application/vnd.openxmlformats-officedocument.spreadsheetml.externalLink+xml"/>
  <Override PartName="/xl/charts/chart18.xml" ContentType="application/vnd.openxmlformats-officedocument.drawingml.chart+xml"/>
  <Override PartName="/xl/charts/chart27.xml" ContentType="application/vnd.openxmlformats-officedocument.drawingml.char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2.xml" ContentType="application/vnd.openxmlformats-officedocument.spreadsheetml.externalLink+xml"/>
  <Override PartName="/xl/charts/chart16.xml" ContentType="application/vnd.openxmlformats-officedocument.drawingml.chart+xml"/>
  <Override PartName="/xl/charts/chart25.xml" ContentType="application/vnd.openxmlformats-officedocument.drawingml.chart+xml"/>
  <Override PartName="/xl/charts/chart34.xml" ContentType="application/vnd.openxmlformats-officedocument.drawingml.chart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xl/charts/chart14.xml" ContentType="application/vnd.openxmlformats-officedocument.drawingml.chart+xml"/>
  <Override PartName="/xl/charts/chart23.xml" ContentType="application/vnd.openxmlformats-officedocument.drawingml.chart+xml"/>
  <Override PartName="/xl/charts/chart32.xml" ContentType="application/vnd.openxmlformats-officedocument.drawingml.char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docProps/core.xml" ContentType="application/vnd.openxmlformats-package.core-properties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charts/chart7.xml" ContentType="application/vnd.openxmlformats-officedocument.drawingml.chart+xml"/>
  <Override PartName="/xl/charts/chart10.xml" ContentType="application/vnd.openxmlformats-officedocument.drawingml.chart+xml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8.xml" ContentType="application/vnd.openxmlformats-officedocument.spreadsheetml.externalLink+xml"/>
  <Override PartName="/xl/externalLinks/externalLink19.xml" ContentType="application/vnd.openxmlformats-officedocument.spreadsheetml.externalLink+xml"/>
  <Override PartName="/xl/charts/chart5.xml" ContentType="application/vnd.openxmlformats-officedocument.drawingml.char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6.xml" ContentType="application/vnd.openxmlformats-officedocument.spreadsheetml.externalLink+xml"/>
  <Override PartName="/xl/externalLinks/externalLink17.xml" ContentType="application/vnd.openxmlformats-officedocument.spreadsheetml.externalLink+xml"/>
  <Override PartName="/xl/charts/chart3.xml" ContentType="application/vnd.openxmlformats-officedocument.drawingml.chart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15.xml" ContentType="application/vnd.openxmlformats-officedocument.spreadsheetml.externalLink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13.xml" ContentType="application/vnd.openxmlformats-officedocument.spreadsheetml.externalLink+xml"/>
  <Override PartName="/xl/drawings/drawing1.xml" ContentType="application/vnd.openxmlformats-officedocument.drawing+xml"/>
  <Override PartName="/xl/charts/chart19.xml" ContentType="application/vnd.openxmlformats-officedocument.drawingml.chart+xml"/>
  <Override PartName="/xl/charts/chart28.xml" ContentType="application/vnd.openxmlformats-officedocument.drawingml.chart+xml"/>
  <Override PartName="/xl/externalLinks/externalLink11.xml" ContentType="application/vnd.openxmlformats-officedocument.spreadsheetml.externalLink+xml"/>
  <Override PartName="/xl/charts/chart17.xml" ContentType="application/vnd.openxmlformats-officedocument.drawingml.chart+xml"/>
  <Override PartName="/xl/charts/chart26.xml" ContentType="application/vnd.openxmlformats-officedocument.drawingml.char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charts/chart13.xml" ContentType="application/vnd.openxmlformats-officedocument.drawingml.chart+xml"/>
  <Override PartName="/xl/charts/chart15.xml" ContentType="application/vnd.openxmlformats-officedocument.drawingml.chart+xml"/>
  <Override PartName="/xl/charts/chart24.xml" ContentType="application/vnd.openxmlformats-officedocument.drawingml.chart+xml"/>
  <Override PartName="/xl/charts/chart33.xml" ContentType="application/vnd.openxmlformats-officedocument.drawingml.char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updateLinks="always" defaultThemeVersion="124226"/>
  <bookViews>
    <workbookView xWindow="-15" yWindow="-15" windowWidth="9600" windowHeight="12135" tabRatio="941"/>
  </bookViews>
  <sheets>
    <sheet name="Index" sheetId="1" r:id="rId1"/>
    <sheet name="Q001_GLOBAL_DATA" sheetId="16" r:id="rId2"/>
    <sheet name="Q001_1_IMP_MONTH" sheetId="24" r:id="rId3"/>
    <sheet name="Q001_3_IMP_MONTH_DATA" sheetId="26" r:id="rId4"/>
    <sheet name="Q001_2_EXP_MONTH" sheetId="25" r:id="rId5"/>
    <sheet name="Q001_3_EXP_MONTH_DATA" sheetId="31" r:id="rId6"/>
    <sheet name="Q001_4_TRADE_BALANCE" sheetId="28" r:id="rId7"/>
    <sheet name="Q002_IMP_COUNTRY" sheetId="2" r:id="rId8"/>
    <sheet name="Q002_1_IMP_MAIN_PARTNERS" sheetId="29" r:id="rId9"/>
    <sheet name="Q003_EXP_COUNTRY" sheetId="4" r:id="rId10"/>
    <sheet name="Q003_1_EXP_MAIN_PARTNERS" sheetId="30" r:id="rId11"/>
    <sheet name="Q004_IMP_BEC" sheetId="5" r:id="rId12"/>
    <sheet name="Q005_EXP_BEC" sheetId="6" r:id="rId13"/>
    <sheet name="Q006_IMP_CHAP" sheetId="7" r:id="rId14"/>
    <sheet name="Q007_EXP_CHAP" sheetId="8" r:id="rId15"/>
    <sheet name="Q008_IMP_EXP_GRP_PROD" sheetId="17" r:id="rId16"/>
    <sheet name="Q009_ZN_ECON" sheetId="18" r:id="rId17"/>
    <sheet name="Q010_IMP_EXTRA_COUNTRY" sheetId="19" r:id="rId18"/>
    <sheet name="Q011_EXP_EXTRA_COUNTRY" sheetId="20" r:id="rId19"/>
    <sheet name="Q012_IMP_EXTRA_BEC" sheetId="21" r:id="rId20"/>
    <sheet name="Q013_EXP_EXTRA_BEC" sheetId="22" r:id="rId21"/>
    <sheet name="Q014_IMP_EXTRA_CHAP" sheetId="23" r:id="rId22"/>
    <sheet name="Q015_EXP_EXTRA_CHAP" sheetId="15" r:id="rId23"/>
    <sheet name="Combined Nomenclature" sheetId="14" r:id="rId24"/>
  </sheets>
  <externalReferences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</externalReferences>
  <definedNames>
    <definedName name="AAA">#REF!</definedName>
    <definedName name="AAAA">#REF!</definedName>
    <definedName name="marco_1digito">#REF!</definedName>
  </definedNames>
  <calcPr calcId="125725"/>
</workbook>
</file>

<file path=xl/calcChain.xml><?xml version="1.0" encoding="utf-8"?>
<calcChain xmlns="http://schemas.openxmlformats.org/spreadsheetml/2006/main">
  <c r="O176" i="15"/>
  <c r="N176"/>
  <c r="M176"/>
  <c r="L176"/>
  <c r="K176"/>
  <c r="J176"/>
  <c r="I176"/>
  <c r="H176"/>
  <c r="G176"/>
  <c r="F176"/>
  <c r="E176"/>
  <c r="D176"/>
  <c r="C176"/>
  <c r="O175"/>
  <c r="N175"/>
  <c r="M175"/>
  <c r="L175"/>
  <c r="K175"/>
  <c r="J175"/>
  <c r="I175"/>
  <c r="H175"/>
  <c r="G175"/>
  <c r="F175"/>
  <c r="E175"/>
  <c r="D175"/>
  <c r="C175"/>
  <c r="O174"/>
  <c r="N174"/>
  <c r="M174"/>
  <c r="L174"/>
  <c r="K174"/>
  <c r="J174"/>
  <c r="I174"/>
  <c r="H174"/>
  <c r="G174"/>
  <c r="F174"/>
  <c r="E174"/>
  <c r="D174"/>
  <c r="C174"/>
  <c r="A174"/>
  <c r="O172"/>
  <c r="N172"/>
  <c r="M172"/>
  <c r="L172"/>
  <c r="K172"/>
  <c r="J172"/>
  <c r="I172"/>
  <c r="H172"/>
  <c r="G172"/>
  <c r="F172"/>
  <c r="E172"/>
  <c r="D172"/>
  <c r="C172"/>
  <c r="O171"/>
  <c r="N171"/>
  <c r="M171"/>
  <c r="L171"/>
  <c r="K171"/>
  <c r="J171"/>
  <c r="I171"/>
  <c r="H171"/>
  <c r="G171"/>
  <c r="F171"/>
  <c r="E171"/>
  <c r="D171"/>
  <c r="C171"/>
  <c r="O170"/>
  <c r="N170"/>
  <c r="M170"/>
  <c r="L170"/>
  <c r="K170"/>
  <c r="J170"/>
  <c r="I170"/>
  <c r="H170"/>
  <c r="G170"/>
  <c r="F170"/>
  <c r="E170"/>
  <c r="D170"/>
  <c r="C170"/>
  <c r="O169"/>
  <c r="N169"/>
  <c r="M169"/>
  <c r="L169"/>
  <c r="K169"/>
  <c r="J169"/>
  <c r="I169"/>
  <c r="H169"/>
  <c r="G169"/>
  <c r="F169"/>
  <c r="E169"/>
  <c r="D169"/>
  <c r="C169"/>
  <c r="O168"/>
  <c r="N168"/>
  <c r="M168"/>
  <c r="L168"/>
  <c r="K168"/>
  <c r="J168"/>
  <c r="I168"/>
  <c r="H168"/>
  <c r="G168"/>
  <c r="F168"/>
  <c r="E168"/>
  <c r="D168"/>
  <c r="C168"/>
  <c r="O167"/>
  <c r="N167"/>
  <c r="M167"/>
  <c r="L167"/>
  <c r="K167"/>
  <c r="J167"/>
  <c r="I167"/>
  <c r="H167"/>
  <c r="G167"/>
  <c r="F167"/>
  <c r="E167"/>
  <c r="D167"/>
  <c r="C167"/>
  <c r="O166"/>
  <c r="N166"/>
  <c r="M166"/>
  <c r="L166"/>
  <c r="K166"/>
  <c r="J166"/>
  <c r="I166"/>
  <c r="H166"/>
  <c r="G166"/>
  <c r="F166"/>
  <c r="E166"/>
  <c r="D166"/>
  <c r="C166"/>
  <c r="O165"/>
  <c r="N165"/>
  <c r="M165"/>
  <c r="L165"/>
  <c r="K165"/>
  <c r="J165"/>
  <c r="I165"/>
  <c r="H165"/>
  <c r="G165"/>
  <c r="F165"/>
  <c r="E165"/>
  <c r="D165"/>
  <c r="C165"/>
  <c r="O164"/>
  <c r="N164"/>
  <c r="M164"/>
  <c r="L164"/>
  <c r="K164"/>
  <c r="J164"/>
  <c r="I164"/>
  <c r="H164"/>
  <c r="G164"/>
  <c r="F164"/>
  <c r="E164"/>
  <c r="D164"/>
  <c r="C164"/>
  <c r="O163"/>
  <c r="N163"/>
  <c r="M163"/>
  <c r="L163"/>
  <c r="K163"/>
  <c r="J163"/>
  <c r="I163"/>
  <c r="H163"/>
  <c r="G163"/>
  <c r="F163"/>
  <c r="E163"/>
  <c r="D163"/>
  <c r="C163"/>
  <c r="O162"/>
  <c r="N162"/>
  <c r="M162"/>
  <c r="L162"/>
  <c r="K162"/>
  <c r="J162"/>
  <c r="I162"/>
  <c r="H162"/>
  <c r="G162"/>
  <c r="F162"/>
  <c r="E162"/>
  <c r="D162"/>
  <c r="C162"/>
  <c r="O161"/>
  <c r="N161"/>
  <c r="M161"/>
  <c r="L161"/>
  <c r="K161"/>
  <c r="J161"/>
  <c r="I161"/>
  <c r="H161"/>
  <c r="G161"/>
  <c r="F161"/>
  <c r="E161"/>
  <c r="D161"/>
  <c r="C161"/>
  <c r="A161"/>
  <c r="S145"/>
  <c r="R145"/>
  <c r="Q145"/>
  <c r="P145"/>
  <c r="O145"/>
  <c r="N145"/>
  <c r="M145"/>
  <c r="L145"/>
  <c r="K145"/>
  <c r="J145"/>
  <c r="I145"/>
  <c r="H145"/>
  <c r="G145"/>
  <c r="F145"/>
  <c r="E145"/>
  <c r="D145"/>
  <c r="C145"/>
  <c r="S144"/>
  <c r="R144"/>
  <c r="Q144"/>
  <c r="P144"/>
  <c r="O144"/>
  <c r="N144"/>
  <c r="M144"/>
  <c r="L144"/>
  <c r="K144"/>
  <c r="J144"/>
  <c r="I144"/>
  <c r="H144"/>
  <c r="G144"/>
  <c r="F144"/>
  <c r="E144"/>
  <c r="D144"/>
  <c r="C144"/>
  <c r="S143"/>
  <c r="R143"/>
  <c r="Q143"/>
  <c r="P143"/>
  <c r="O143"/>
  <c r="N143"/>
  <c r="M143"/>
  <c r="L143"/>
  <c r="K143"/>
  <c r="J143"/>
  <c r="I143"/>
  <c r="H143"/>
  <c r="G143"/>
  <c r="F143"/>
  <c r="E143"/>
  <c r="D143"/>
  <c r="C143"/>
  <c r="A143"/>
  <c r="S141"/>
  <c r="R141"/>
  <c r="Q141"/>
  <c r="P141"/>
  <c r="O141"/>
  <c r="N141"/>
  <c r="M141"/>
  <c r="L141"/>
  <c r="K141"/>
  <c r="J141"/>
  <c r="I141"/>
  <c r="H141"/>
  <c r="G141"/>
  <c r="F141"/>
  <c r="E141"/>
  <c r="D141"/>
  <c r="C141"/>
  <c r="S140"/>
  <c r="R140"/>
  <c r="Q140"/>
  <c r="P140"/>
  <c r="O140"/>
  <c r="N140"/>
  <c r="M140"/>
  <c r="L140"/>
  <c r="K140"/>
  <c r="J140"/>
  <c r="I140"/>
  <c r="H140"/>
  <c r="G140"/>
  <c r="F140"/>
  <c r="E140"/>
  <c r="D140"/>
  <c r="C140"/>
  <c r="S139"/>
  <c r="R139"/>
  <c r="Q139"/>
  <c r="P139"/>
  <c r="O139"/>
  <c r="N139"/>
  <c r="M139"/>
  <c r="L139"/>
  <c r="K139"/>
  <c r="J139"/>
  <c r="I139"/>
  <c r="H139"/>
  <c r="G139"/>
  <c r="F139"/>
  <c r="E139"/>
  <c r="D139"/>
  <c r="C139"/>
  <c r="S138"/>
  <c r="R138"/>
  <c r="Q138"/>
  <c r="P138"/>
  <c r="O138"/>
  <c r="N138"/>
  <c r="M138"/>
  <c r="L138"/>
  <c r="K138"/>
  <c r="J138"/>
  <c r="I138"/>
  <c r="H138"/>
  <c r="G138"/>
  <c r="F138"/>
  <c r="E138"/>
  <c r="D138"/>
  <c r="C138"/>
  <c r="S137"/>
  <c r="R137"/>
  <c r="Q137"/>
  <c r="P137"/>
  <c r="O137"/>
  <c r="N137"/>
  <c r="M137"/>
  <c r="L137"/>
  <c r="K137"/>
  <c r="J137"/>
  <c r="I137"/>
  <c r="H137"/>
  <c r="G137"/>
  <c r="F137"/>
  <c r="E137"/>
  <c r="D137"/>
  <c r="C137"/>
  <c r="S136"/>
  <c r="R136"/>
  <c r="Q136"/>
  <c r="P136"/>
  <c r="O136"/>
  <c r="N136"/>
  <c r="M136"/>
  <c r="L136"/>
  <c r="K136"/>
  <c r="J136"/>
  <c r="I136"/>
  <c r="H136"/>
  <c r="G136"/>
  <c r="F136"/>
  <c r="E136"/>
  <c r="D136"/>
  <c r="C136"/>
  <c r="S135"/>
  <c r="R135"/>
  <c r="Q135"/>
  <c r="P135"/>
  <c r="O135"/>
  <c r="N135"/>
  <c r="M135"/>
  <c r="L135"/>
  <c r="K135"/>
  <c r="J135"/>
  <c r="I135"/>
  <c r="H135"/>
  <c r="G135"/>
  <c r="F135"/>
  <c r="E135"/>
  <c r="D135"/>
  <c r="C135"/>
  <c r="S134"/>
  <c r="R134"/>
  <c r="Q134"/>
  <c r="P134"/>
  <c r="O134"/>
  <c r="N134"/>
  <c r="M134"/>
  <c r="L134"/>
  <c r="K134"/>
  <c r="J134"/>
  <c r="I134"/>
  <c r="H134"/>
  <c r="G134"/>
  <c r="F134"/>
  <c r="E134"/>
  <c r="D134"/>
  <c r="C134"/>
  <c r="S133"/>
  <c r="R133"/>
  <c r="Q133"/>
  <c r="P133"/>
  <c r="O133"/>
  <c r="N133"/>
  <c r="M133"/>
  <c r="L133"/>
  <c r="K133"/>
  <c r="J133"/>
  <c r="I133"/>
  <c r="H133"/>
  <c r="G133"/>
  <c r="F133"/>
  <c r="E133"/>
  <c r="D133"/>
  <c r="C133"/>
  <c r="S132"/>
  <c r="R132"/>
  <c r="Q132"/>
  <c r="P132"/>
  <c r="O132"/>
  <c r="N132"/>
  <c r="M132"/>
  <c r="L132"/>
  <c r="K132"/>
  <c r="J132"/>
  <c r="I132"/>
  <c r="H132"/>
  <c r="G132"/>
  <c r="F132"/>
  <c r="E132"/>
  <c r="D132"/>
  <c r="C132"/>
  <c r="S131"/>
  <c r="R131"/>
  <c r="Q131"/>
  <c r="P131"/>
  <c r="O131"/>
  <c r="N131"/>
  <c r="M131"/>
  <c r="L131"/>
  <c r="K131"/>
  <c r="J131"/>
  <c r="I131"/>
  <c r="H131"/>
  <c r="G131"/>
  <c r="F131"/>
  <c r="E131"/>
  <c r="D131"/>
  <c r="C131"/>
  <c r="S130"/>
  <c r="R130"/>
  <c r="Q130"/>
  <c r="P130"/>
  <c r="O130"/>
  <c r="N130"/>
  <c r="M130"/>
  <c r="L130"/>
  <c r="K130"/>
  <c r="J130"/>
  <c r="I130"/>
  <c r="H130"/>
  <c r="G130"/>
  <c r="F130"/>
  <c r="E130"/>
  <c r="D130"/>
  <c r="C130"/>
  <c r="A130"/>
  <c r="S114"/>
  <c r="R114"/>
  <c r="Q114"/>
  <c r="P114"/>
  <c r="O114"/>
  <c r="N114"/>
  <c r="M114"/>
  <c r="L114"/>
  <c r="K114"/>
  <c r="J114"/>
  <c r="I114"/>
  <c r="H114"/>
  <c r="G114"/>
  <c r="F114"/>
  <c r="E114"/>
  <c r="D114"/>
  <c r="C114"/>
  <c r="S113"/>
  <c r="R113"/>
  <c r="Q113"/>
  <c r="P113"/>
  <c r="O113"/>
  <c r="N113"/>
  <c r="M113"/>
  <c r="L113"/>
  <c r="K113"/>
  <c r="J113"/>
  <c r="I113"/>
  <c r="H113"/>
  <c r="G113"/>
  <c r="F113"/>
  <c r="E113"/>
  <c r="D113"/>
  <c r="C113"/>
  <c r="S112"/>
  <c r="R112"/>
  <c r="Q112"/>
  <c r="P112"/>
  <c r="O112"/>
  <c r="N112"/>
  <c r="M112"/>
  <c r="L112"/>
  <c r="K112"/>
  <c r="J112"/>
  <c r="I112"/>
  <c r="H112"/>
  <c r="G112"/>
  <c r="F112"/>
  <c r="E112"/>
  <c r="D112"/>
  <c r="C112"/>
  <c r="A112"/>
  <c r="S110"/>
  <c r="R110"/>
  <c r="Q110"/>
  <c r="P110"/>
  <c r="O110"/>
  <c r="N110"/>
  <c r="M110"/>
  <c r="L110"/>
  <c r="K110"/>
  <c r="J110"/>
  <c r="I110"/>
  <c r="H110"/>
  <c r="G110"/>
  <c r="F110"/>
  <c r="E110"/>
  <c r="D110"/>
  <c r="C110"/>
  <c r="S109"/>
  <c r="R109"/>
  <c r="Q109"/>
  <c r="P109"/>
  <c r="O109"/>
  <c r="N109"/>
  <c r="M109"/>
  <c r="L109"/>
  <c r="K109"/>
  <c r="J109"/>
  <c r="I109"/>
  <c r="H109"/>
  <c r="G109"/>
  <c r="F109"/>
  <c r="E109"/>
  <c r="D109"/>
  <c r="C109"/>
  <c r="S108"/>
  <c r="R108"/>
  <c r="Q108"/>
  <c r="P108"/>
  <c r="O108"/>
  <c r="N108"/>
  <c r="M108"/>
  <c r="L108"/>
  <c r="K108"/>
  <c r="J108"/>
  <c r="I108"/>
  <c r="H108"/>
  <c r="G108"/>
  <c r="F108"/>
  <c r="E108"/>
  <c r="D108"/>
  <c r="C108"/>
  <c r="S107"/>
  <c r="R107"/>
  <c r="Q107"/>
  <c r="P107"/>
  <c r="O107"/>
  <c r="N107"/>
  <c r="M107"/>
  <c r="L107"/>
  <c r="K107"/>
  <c r="J107"/>
  <c r="I107"/>
  <c r="H107"/>
  <c r="G107"/>
  <c r="F107"/>
  <c r="E107"/>
  <c r="D107"/>
  <c r="C107"/>
  <c r="S106"/>
  <c r="R106"/>
  <c r="Q106"/>
  <c r="P106"/>
  <c r="O106"/>
  <c r="N106"/>
  <c r="M106"/>
  <c r="L106"/>
  <c r="K106"/>
  <c r="J106"/>
  <c r="I106"/>
  <c r="H106"/>
  <c r="G106"/>
  <c r="F106"/>
  <c r="E106"/>
  <c r="D106"/>
  <c r="C106"/>
  <c r="S105"/>
  <c r="R105"/>
  <c r="Q105"/>
  <c r="P105"/>
  <c r="O105"/>
  <c r="N105"/>
  <c r="M105"/>
  <c r="L105"/>
  <c r="K105"/>
  <c r="J105"/>
  <c r="I105"/>
  <c r="H105"/>
  <c r="G105"/>
  <c r="F105"/>
  <c r="E105"/>
  <c r="D105"/>
  <c r="C105"/>
  <c r="S104"/>
  <c r="R104"/>
  <c r="Q104"/>
  <c r="P104"/>
  <c r="O104"/>
  <c r="N104"/>
  <c r="M104"/>
  <c r="L104"/>
  <c r="K104"/>
  <c r="J104"/>
  <c r="I104"/>
  <c r="H104"/>
  <c r="G104"/>
  <c r="F104"/>
  <c r="E104"/>
  <c r="D104"/>
  <c r="C104"/>
  <c r="S103"/>
  <c r="R103"/>
  <c r="Q103"/>
  <c r="P103"/>
  <c r="O103"/>
  <c r="N103"/>
  <c r="M103"/>
  <c r="L103"/>
  <c r="K103"/>
  <c r="J103"/>
  <c r="I103"/>
  <c r="H103"/>
  <c r="G103"/>
  <c r="F103"/>
  <c r="E103"/>
  <c r="D103"/>
  <c r="C103"/>
  <c r="S102"/>
  <c r="R102"/>
  <c r="Q102"/>
  <c r="P102"/>
  <c r="O102"/>
  <c r="N102"/>
  <c r="M102"/>
  <c r="L102"/>
  <c r="K102"/>
  <c r="J102"/>
  <c r="I102"/>
  <c r="H102"/>
  <c r="G102"/>
  <c r="F102"/>
  <c r="E102"/>
  <c r="D102"/>
  <c r="C102"/>
  <c r="S101"/>
  <c r="R101"/>
  <c r="Q101"/>
  <c r="P101"/>
  <c r="O101"/>
  <c r="N101"/>
  <c r="M101"/>
  <c r="L101"/>
  <c r="K101"/>
  <c r="J101"/>
  <c r="I101"/>
  <c r="H101"/>
  <c r="G101"/>
  <c r="F101"/>
  <c r="E101"/>
  <c r="D101"/>
  <c r="C101"/>
  <c r="S100"/>
  <c r="R100"/>
  <c r="Q100"/>
  <c r="P100"/>
  <c r="O100"/>
  <c r="N100"/>
  <c r="M100"/>
  <c r="L100"/>
  <c r="K100"/>
  <c r="J100"/>
  <c r="I100"/>
  <c r="H100"/>
  <c r="G100"/>
  <c r="F100"/>
  <c r="E100"/>
  <c r="D100"/>
  <c r="C100"/>
  <c r="S99"/>
  <c r="R99"/>
  <c r="Q99"/>
  <c r="P99"/>
  <c r="O99"/>
  <c r="N99"/>
  <c r="M99"/>
  <c r="L99"/>
  <c r="K99"/>
  <c r="J99"/>
  <c r="I99"/>
  <c r="H99"/>
  <c r="G99"/>
  <c r="F99"/>
  <c r="E99"/>
  <c r="D99"/>
  <c r="C99"/>
  <c r="A99"/>
  <c r="S83"/>
  <c r="R83"/>
  <c r="Q83"/>
  <c r="P83"/>
  <c r="O83"/>
  <c r="N83"/>
  <c r="M83"/>
  <c r="L83"/>
  <c r="K83"/>
  <c r="J83"/>
  <c r="I83"/>
  <c r="H83"/>
  <c r="G83"/>
  <c r="F83"/>
  <c r="E83"/>
  <c r="D83"/>
  <c r="C83"/>
  <c r="S82"/>
  <c r="R82"/>
  <c r="Q82"/>
  <c r="P82"/>
  <c r="O82"/>
  <c r="N82"/>
  <c r="M82"/>
  <c r="L82"/>
  <c r="K82"/>
  <c r="J82"/>
  <c r="I82"/>
  <c r="H82"/>
  <c r="G82"/>
  <c r="F82"/>
  <c r="E82"/>
  <c r="D82"/>
  <c r="C82"/>
  <c r="S81"/>
  <c r="R81"/>
  <c r="Q81"/>
  <c r="P81"/>
  <c r="O81"/>
  <c r="N81"/>
  <c r="M81"/>
  <c r="L81"/>
  <c r="K81"/>
  <c r="J81"/>
  <c r="I81"/>
  <c r="H81"/>
  <c r="G81"/>
  <c r="F81"/>
  <c r="E81"/>
  <c r="D81"/>
  <c r="C81"/>
  <c r="A81"/>
  <c r="S79"/>
  <c r="R79"/>
  <c r="Q79"/>
  <c r="P79"/>
  <c r="O79"/>
  <c r="N79"/>
  <c r="M79"/>
  <c r="L79"/>
  <c r="K79"/>
  <c r="J79"/>
  <c r="I79"/>
  <c r="H79"/>
  <c r="G79"/>
  <c r="F79"/>
  <c r="E79"/>
  <c r="D79"/>
  <c r="C79"/>
  <c r="S78"/>
  <c r="R78"/>
  <c r="Q78"/>
  <c r="P78"/>
  <c r="O78"/>
  <c r="N78"/>
  <c r="M78"/>
  <c r="L78"/>
  <c r="K78"/>
  <c r="J78"/>
  <c r="I78"/>
  <c r="H78"/>
  <c r="G78"/>
  <c r="F78"/>
  <c r="E78"/>
  <c r="D78"/>
  <c r="C78"/>
  <c r="S77"/>
  <c r="R77"/>
  <c r="Q77"/>
  <c r="P77"/>
  <c r="O77"/>
  <c r="N77"/>
  <c r="M77"/>
  <c r="L77"/>
  <c r="K77"/>
  <c r="J77"/>
  <c r="I77"/>
  <c r="H77"/>
  <c r="G77"/>
  <c r="F77"/>
  <c r="E77"/>
  <c r="D77"/>
  <c r="C77"/>
  <c r="S76"/>
  <c r="R76"/>
  <c r="Q76"/>
  <c r="P76"/>
  <c r="O76"/>
  <c r="N76"/>
  <c r="M76"/>
  <c r="L76"/>
  <c r="K76"/>
  <c r="J76"/>
  <c r="I76"/>
  <c r="H76"/>
  <c r="G76"/>
  <c r="F76"/>
  <c r="E76"/>
  <c r="D76"/>
  <c r="C76"/>
  <c r="S75"/>
  <c r="R75"/>
  <c r="Q75"/>
  <c r="P75"/>
  <c r="O75"/>
  <c r="N75"/>
  <c r="M75"/>
  <c r="L75"/>
  <c r="K75"/>
  <c r="J75"/>
  <c r="I75"/>
  <c r="H75"/>
  <c r="G75"/>
  <c r="F75"/>
  <c r="E75"/>
  <c r="D75"/>
  <c r="C75"/>
  <c r="S74"/>
  <c r="R74"/>
  <c r="Q74"/>
  <c r="P74"/>
  <c r="O74"/>
  <c r="N74"/>
  <c r="M74"/>
  <c r="L74"/>
  <c r="K74"/>
  <c r="J74"/>
  <c r="I74"/>
  <c r="H74"/>
  <c r="G74"/>
  <c r="F74"/>
  <c r="E74"/>
  <c r="D74"/>
  <c r="C74"/>
  <c r="S73"/>
  <c r="R73"/>
  <c r="Q73"/>
  <c r="P73"/>
  <c r="O73"/>
  <c r="N73"/>
  <c r="M73"/>
  <c r="L73"/>
  <c r="K73"/>
  <c r="J73"/>
  <c r="I73"/>
  <c r="H73"/>
  <c r="G73"/>
  <c r="F73"/>
  <c r="E73"/>
  <c r="D73"/>
  <c r="C73"/>
  <c r="S72"/>
  <c r="R72"/>
  <c r="Q72"/>
  <c r="P72"/>
  <c r="O72"/>
  <c r="N72"/>
  <c r="M72"/>
  <c r="L72"/>
  <c r="K72"/>
  <c r="J72"/>
  <c r="I72"/>
  <c r="H72"/>
  <c r="G72"/>
  <c r="F72"/>
  <c r="E72"/>
  <c r="D72"/>
  <c r="C72"/>
  <c r="S71"/>
  <c r="R71"/>
  <c r="Q71"/>
  <c r="P71"/>
  <c r="O71"/>
  <c r="N71"/>
  <c r="M71"/>
  <c r="L71"/>
  <c r="K71"/>
  <c r="J71"/>
  <c r="I71"/>
  <c r="H71"/>
  <c r="G71"/>
  <c r="F71"/>
  <c r="E71"/>
  <c r="D71"/>
  <c r="C71"/>
  <c r="S70"/>
  <c r="R70"/>
  <c r="Q70"/>
  <c r="P70"/>
  <c r="O70"/>
  <c r="N70"/>
  <c r="M70"/>
  <c r="L70"/>
  <c r="K70"/>
  <c r="J70"/>
  <c r="I70"/>
  <c r="H70"/>
  <c r="G70"/>
  <c r="F70"/>
  <c r="E70"/>
  <c r="D70"/>
  <c r="C70"/>
  <c r="S69"/>
  <c r="R69"/>
  <c r="Q69"/>
  <c r="P69"/>
  <c r="O69"/>
  <c r="N69"/>
  <c r="M69"/>
  <c r="L69"/>
  <c r="K69"/>
  <c r="J69"/>
  <c r="I69"/>
  <c r="H69"/>
  <c r="G69"/>
  <c r="F69"/>
  <c r="E69"/>
  <c r="D69"/>
  <c r="C69"/>
  <c r="S68"/>
  <c r="R68"/>
  <c r="Q68"/>
  <c r="P68"/>
  <c r="O68"/>
  <c r="N68"/>
  <c r="M68"/>
  <c r="L68"/>
  <c r="K68"/>
  <c r="J68"/>
  <c r="I68"/>
  <c r="H68"/>
  <c r="G68"/>
  <c r="F68"/>
  <c r="E68"/>
  <c r="D68"/>
  <c r="C68"/>
  <c r="A68"/>
  <c r="S52"/>
  <c r="R52"/>
  <c r="Q52"/>
  <c r="P52"/>
  <c r="O52"/>
  <c r="N52"/>
  <c r="M52"/>
  <c r="L52"/>
  <c r="K52"/>
  <c r="J52"/>
  <c r="I52"/>
  <c r="H52"/>
  <c r="G52"/>
  <c r="F52"/>
  <c r="E52"/>
  <c r="D52"/>
  <c r="C52"/>
  <c r="S51"/>
  <c r="R51"/>
  <c r="Q51"/>
  <c r="P51"/>
  <c r="O51"/>
  <c r="N51"/>
  <c r="M51"/>
  <c r="L51"/>
  <c r="K51"/>
  <c r="J51"/>
  <c r="I51"/>
  <c r="H51"/>
  <c r="G51"/>
  <c r="F51"/>
  <c r="E51"/>
  <c r="D51"/>
  <c r="C51"/>
  <c r="S50"/>
  <c r="R50"/>
  <c r="Q50"/>
  <c r="P50"/>
  <c r="O50"/>
  <c r="N50"/>
  <c r="M50"/>
  <c r="L50"/>
  <c r="K50"/>
  <c r="J50"/>
  <c r="I50"/>
  <c r="H50"/>
  <c r="G50"/>
  <c r="F50"/>
  <c r="E50"/>
  <c r="D50"/>
  <c r="C50"/>
  <c r="A50"/>
  <c r="S48"/>
  <c r="R48"/>
  <c r="Q48"/>
  <c r="P48"/>
  <c r="O48"/>
  <c r="N48"/>
  <c r="M48"/>
  <c r="L48"/>
  <c r="K48"/>
  <c r="J48"/>
  <c r="I48"/>
  <c r="H48"/>
  <c r="G48"/>
  <c r="F48"/>
  <c r="E48"/>
  <c r="D48"/>
  <c r="C48"/>
  <c r="S47"/>
  <c r="R47"/>
  <c r="Q47"/>
  <c r="P47"/>
  <c r="O47"/>
  <c r="N47"/>
  <c r="M47"/>
  <c r="L47"/>
  <c r="K47"/>
  <c r="J47"/>
  <c r="I47"/>
  <c r="H47"/>
  <c r="G47"/>
  <c r="F47"/>
  <c r="E47"/>
  <c r="D47"/>
  <c r="C47"/>
  <c r="S46"/>
  <c r="R46"/>
  <c r="Q46"/>
  <c r="P46"/>
  <c r="O46"/>
  <c r="N46"/>
  <c r="M46"/>
  <c r="L46"/>
  <c r="K46"/>
  <c r="J46"/>
  <c r="I46"/>
  <c r="H46"/>
  <c r="G46"/>
  <c r="F46"/>
  <c r="E46"/>
  <c r="D46"/>
  <c r="C46"/>
  <c r="S45"/>
  <c r="R45"/>
  <c r="Q45"/>
  <c r="P45"/>
  <c r="O45"/>
  <c r="N45"/>
  <c r="M45"/>
  <c r="L45"/>
  <c r="K45"/>
  <c r="J45"/>
  <c r="I45"/>
  <c r="H45"/>
  <c r="G45"/>
  <c r="F45"/>
  <c r="E45"/>
  <c r="D45"/>
  <c r="C45"/>
  <c r="S44"/>
  <c r="R44"/>
  <c r="Q44"/>
  <c r="P44"/>
  <c r="O44"/>
  <c r="N44"/>
  <c r="M44"/>
  <c r="L44"/>
  <c r="K44"/>
  <c r="J44"/>
  <c r="I44"/>
  <c r="H44"/>
  <c r="G44"/>
  <c r="F44"/>
  <c r="E44"/>
  <c r="D44"/>
  <c r="C44"/>
  <c r="S43"/>
  <c r="R43"/>
  <c r="Q43"/>
  <c r="P43"/>
  <c r="O43"/>
  <c r="N43"/>
  <c r="M43"/>
  <c r="L43"/>
  <c r="K43"/>
  <c r="J43"/>
  <c r="I43"/>
  <c r="H43"/>
  <c r="G43"/>
  <c r="F43"/>
  <c r="E43"/>
  <c r="D43"/>
  <c r="C43"/>
  <c r="S42"/>
  <c r="R42"/>
  <c r="Q42"/>
  <c r="P42"/>
  <c r="O42"/>
  <c r="N42"/>
  <c r="M42"/>
  <c r="L42"/>
  <c r="K42"/>
  <c r="J42"/>
  <c r="I42"/>
  <c r="H42"/>
  <c r="G42"/>
  <c r="F42"/>
  <c r="E42"/>
  <c r="D42"/>
  <c r="C42"/>
  <c r="S41"/>
  <c r="R41"/>
  <c r="Q41"/>
  <c r="P41"/>
  <c r="O41"/>
  <c r="N41"/>
  <c r="M41"/>
  <c r="L41"/>
  <c r="K41"/>
  <c r="J41"/>
  <c r="I41"/>
  <c r="H41"/>
  <c r="G41"/>
  <c r="F41"/>
  <c r="E41"/>
  <c r="D41"/>
  <c r="C41"/>
  <c r="S40"/>
  <c r="R40"/>
  <c r="Q40"/>
  <c r="P40"/>
  <c r="O40"/>
  <c r="N40"/>
  <c r="M40"/>
  <c r="L40"/>
  <c r="K40"/>
  <c r="J40"/>
  <c r="I40"/>
  <c r="H40"/>
  <c r="G40"/>
  <c r="F40"/>
  <c r="E40"/>
  <c r="D40"/>
  <c r="C40"/>
  <c r="S39"/>
  <c r="R39"/>
  <c r="Q39"/>
  <c r="P39"/>
  <c r="O39"/>
  <c r="N39"/>
  <c r="M39"/>
  <c r="L39"/>
  <c r="K39"/>
  <c r="J39"/>
  <c r="I39"/>
  <c r="H39"/>
  <c r="G39"/>
  <c r="F39"/>
  <c r="E39"/>
  <c r="D39"/>
  <c r="C39"/>
  <c r="S38"/>
  <c r="R38"/>
  <c r="Q38"/>
  <c r="P38"/>
  <c r="O38"/>
  <c r="N38"/>
  <c r="M38"/>
  <c r="L38"/>
  <c r="K38"/>
  <c r="J38"/>
  <c r="I38"/>
  <c r="H38"/>
  <c r="G38"/>
  <c r="F38"/>
  <c r="E38"/>
  <c r="D38"/>
  <c r="C38"/>
  <c r="S37"/>
  <c r="R37"/>
  <c r="Q37"/>
  <c r="P37"/>
  <c r="O37"/>
  <c r="N37"/>
  <c r="M37"/>
  <c r="L37"/>
  <c r="K37"/>
  <c r="J37"/>
  <c r="I37"/>
  <c r="H37"/>
  <c r="G37"/>
  <c r="F37"/>
  <c r="E37"/>
  <c r="D37"/>
  <c r="C37"/>
  <c r="A37"/>
  <c r="S21"/>
  <c r="R21"/>
  <c r="Q21"/>
  <c r="P21"/>
  <c r="O21"/>
  <c r="N21"/>
  <c r="M21"/>
  <c r="L21"/>
  <c r="K21"/>
  <c r="J21"/>
  <c r="I21"/>
  <c r="H21"/>
  <c r="G21"/>
  <c r="F21"/>
  <c r="E21"/>
  <c r="D21"/>
  <c r="C21"/>
  <c r="S20"/>
  <c r="R20"/>
  <c r="Q20"/>
  <c r="P20"/>
  <c r="O20"/>
  <c r="N20"/>
  <c r="M20"/>
  <c r="L20"/>
  <c r="K20"/>
  <c r="J20"/>
  <c r="I20"/>
  <c r="H20"/>
  <c r="G20"/>
  <c r="F20"/>
  <c r="E20"/>
  <c r="D20"/>
  <c r="C20"/>
  <c r="S19"/>
  <c r="R19"/>
  <c r="Q19"/>
  <c r="P19"/>
  <c r="O19"/>
  <c r="N19"/>
  <c r="M19"/>
  <c r="L19"/>
  <c r="K19"/>
  <c r="J19"/>
  <c r="I19"/>
  <c r="H19"/>
  <c r="G19"/>
  <c r="F19"/>
  <c r="E19"/>
  <c r="D19"/>
  <c r="C19"/>
  <c r="A19"/>
  <c r="S17"/>
  <c r="R17"/>
  <c r="Q17"/>
  <c r="P17"/>
  <c r="O17"/>
  <c r="N17"/>
  <c r="M17"/>
  <c r="L17"/>
  <c r="K17"/>
  <c r="J17"/>
  <c r="I17"/>
  <c r="H17"/>
  <c r="G17"/>
  <c r="F17"/>
  <c r="E17"/>
  <c r="D17"/>
  <c r="C17"/>
  <c r="S16"/>
  <c r="R16"/>
  <c r="Q16"/>
  <c r="P16"/>
  <c r="O16"/>
  <c r="N16"/>
  <c r="M16"/>
  <c r="L16"/>
  <c r="K16"/>
  <c r="J16"/>
  <c r="I16"/>
  <c r="H16"/>
  <c r="G16"/>
  <c r="F16"/>
  <c r="E16"/>
  <c r="D16"/>
  <c r="C16"/>
  <c r="S15"/>
  <c r="R15"/>
  <c r="Q15"/>
  <c r="P15"/>
  <c r="O15"/>
  <c r="N15"/>
  <c r="M15"/>
  <c r="L15"/>
  <c r="K15"/>
  <c r="J15"/>
  <c r="I15"/>
  <c r="H15"/>
  <c r="G15"/>
  <c r="F15"/>
  <c r="E15"/>
  <c r="D15"/>
  <c r="C15"/>
  <c r="S14"/>
  <c r="R14"/>
  <c r="Q14"/>
  <c r="P14"/>
  <c r="O14"/>
  <c r="N14"/>
  <c r="M14"/>
  <c r="L14"/>
  <c r="K14"/>
  <c r="J14"/>
  <c r="I14"/>
  <c r="H14"/>
  <c r="G14"/>
  <c r="F14"/>
  <c r="E14"/>
  <c r="D14"/>
  <c r="C14"/>
  <c r="S13"/>
  <c r="R13"/>
  <c r="Q13"/>
  <c r="P13"/>
  <c r="O13"/>
  <c r="N13"/>
  <c r="M13"/>
  <c r="L13"/>
  <c r="K13"/>
  <c r="J13"/>
  <c r="I13"/>
  <c r="H13"/>
  <c r="G13"/>
  <c r="F13"/>
  <c r="E13"/>
  <c r="D13"/>
  <c r="C13"/>
  <c r="S12"/>
  <c r="R12"/>
  <c r="Q12"/>
  <c r="P12"/>
  <c r="O12"/>
  <c r="N12"/>
  <c r="M12"/>
  <c r="L12"/>
  <c r="K12"/>
  <c r="J12"/>
  <c r="I12"/>
  <c r="H12"/>
  <c r="G12"/>
  <c r="F12"/>
  <c r="E12"/>
  <c r="D12"/>
  <c r="C12"/>
  <c r="S11"/>
  <c r="R11"/>
  <c r="Q11"/>
  <c r="P11"/>
  <c r="O11"/>
  <c r="N11"/>
  <c r="M11"/>
  <c r="L11"/>
  <c r="K11"/>
  <c r="J11"/>
  <c r="I11"/>
  <c r="H11"/>
  <c r="G11"/>
  <c r="F11"/>
  <c r="E11"/>
  <c r="D11"/>
  <c r="C11"/>
  <c r="S10"/>
  <c r="R10"/>
  <c r="Q10"/>
  <c r="P10"/>
  <c r="O10"/>
  <c r="N10"/>
  <c r="M10"/>
  <c r="L10"/>
  <c r="K10"/>
  <c r="J10"/>
  <c r="I10"/>
  <c r="H10"/>
  <c r="G10"/>
  <c r="F10"/>
  <c r="E10"/>
  <c r="D10"/>
  <c r="C10"/>
  <c r="S9"/>
  <c r="R9"/>
  <c r="Q9"/>
  <c r="P9"/>
  <c r="O9"/>
  <c r="N9"/>
  <c r="M9"/>
  <c r="L9"/>
  <c r="K9"/>
  <c r="J9"/>
  <c r="I9"/>
  <c r="H9"/>
  <c r="G9"/>
  <c r="F9"/>
  <c r="E9"/>
  <c r="D9"/>
  <c r="C9"/>
  <c r="S8"/>
  <c r="R8"/>
  <c r="Q8"/>
  <c r="P8"/>
  <c r="O8"/>
  <c r="N8"/>
  <c r="M8"/>
  <c r="L8"/>
  <c r="K8"/>
  <c r="J8"/>
  <c r="I8"/>
  <c r="H8"/>
  <c r="G8"/>
  <c r="F8"/>
  <c r="E8"/>
  <c r="D8"/>
  <c r="C8"/>
  <c r="S7"/>
  <c r="R7"/>
  <c r="Q7"/>
  <c r="P7"/>
  <c r="O7"/>
  <c r="N7"/>
  <c r="M7"/>
  <c r="L7"/>
  <c r="K7"/>
  <c r="J7"/>
  <c r="I7"/>
  <c r="H7"/>
  <c r="G7"/>
  <c r="F7"/>
  <c r="E7"/>
  <c r="D7"/>
  <c r="C7"/>
  <c r="S6"/>
  <c r="R6"/>
  <c r="Q6"/>
  <c r="P6"/>
  <c r="O6"/>
  <c r="N6"/>
  <c r="M6"/>
  <c r="L6"/>
  <c r="K6"/>
  <c r="J6"/>
  <c r="I6"/>
  <c r="H6"/>
  <c r="G6"/>
  <c r="F6"/>
  <c r="E6"/>
  <c r="D6"/>
  <c r="C6"/>
  <c r="A6"/>
  <c r="O176" i="23"/>
  <c r="N176"/>
  <c r="M176"/>
  <c r="L176"/>
  <c r="K176"/>
  <c r="J176"/>
  <c r="I176"/>
  <c r="H176"/>
  <c r="G176"/>
  <c r="F176"/>
  <c r="E176"/>
  <c r="D176"/>
  <c r="C176"/>
  <c r="O175"/>
  <c r="N175"/>
  <c r="M175"/>
  <c r="L175"/>
  <c r="K175"/>
  <c r="J175"/>
  <c r="I175"/>
  <c r="H175"/>
  <c r="G175"/>
  <c r="F175"/>
  <c r="E175"/>
  <c r="D175"/>
  <c r="C175"/>
  <c r="O174"/>
  <c r="N174"/>
  <c r="M174"/>
  <c r="L174"/>
  <c r="K174"/>
  <c r="J174"/>
  <c r="I174"/>
  <c r="H174"/>
  <c r="G174"/>
  <c r="F174"/>
  <c r="E174"/>
  <c r="D174"/>
  <c r="C174"/>
  <c r="A174"/>
  <c r="O172"/>
  <c r="N172"/>
  <c r="M172"/>
  <c r="L172"/>
  <c r="K172"/>
  <c r="J172"/>
  <c r="I172"/>
  <c r="H172"/>
  <c r="G172"/>
  <c r="F172"/>
  <c r="E172"/>
  <c r="D172"/>
  <c r="C172"/>
  <c r="O171"/>
  <c r="N171"/>
  <c r="M171"/>
  <c r="L171"/>
  <c r="K171"/>
  <c r="J171"/>
  <c r="I171"/>
  <c r="H171"/>
  <c r="G171"/>
  <c r="F171"/>
  <c r="E171"/>
  <c r="D171"/>
  <c r="C171"/>
  <c r="O170"/>
  <c r="N170"/>
  <c r="M170"/>
  <c r="L170"/>
  <c r="K170"/>
  <c r="J170"/>
  <c r="I170"/>
  <c r="H170"/>
  <c r="G170"/>
  <c r="F170"/>
  <c r="E170"/>
  <c r="D170"/>
  <c r="C170"/>
  <c r="O169"/>
  <c r="N169"/>
  <c r="M169"/>
  <c r="L169"/>
  <c r="K169"/>
  <c r="J169"/>
  <c r="I169"/>
  <c r="H169"/>
  <c r="G169"/>
  <c r="F169"/>
  <c r="E169"/>
  <c r="D169"/>
  <c r="C169"/>
  <c r="O168"/>
  <c r="N168"/>
  <c r="M168"/>
  <c r="L168"/>
  <c r="K168"/>
  <c r="J168"/>
  <c r="I168"/>
  <c r="H168"/>
  <c r="G168"/>
  <c r="F168"/>
  <c r="E168"/>
  <c r="D168"/>
  <c r="C168"/>
  <c r="O167"/>
  <c r="N167"/>
  <c r="M167"/>
  <c r="L167"/>
  <c r="K167"/>
  <c r="J167"/>
  <c r="I167"/>
  <c r="H167"/>
  <c r="G167"/>
  <c r="F167"/>
  <c r="E167"/>
  <c r="D167"/>
  <c r="C167"/>
  <c r="O166"/>
  <c r="N166"/>
  <c r="M166"/>
  <c r="L166"/>
  <c r="K166"/>
  <c r="J166"/>
  <c r="I166"/>
  <c r="H166"/>
  <c r="G166"/>
  <c r="F166"/>
  <c r="E166"/>
  <c r="D166"/>
  <c r="C166"/>
  <c r="O165"/>
  <c r="N165"/>
  <c r="M165"/>
  <c r="L165"/>
  <c r="K165"/>
  <c r="J165"/>
  <c r="I165"/>
  <c r="H165"/>
  <c r="G165"/>
  <c r="F165"/>
  <c r="E165"/>
  <c r="D165"/>
  <c r="C165"/>
  <c r="O164"/>
  <c r="N164"/>
  <c r="M164"/>
  <c r="L164"/>
  <c r="K164"/>
  <c r="J164"/>
  <c r="I164"/>
  <c r="H164"/>
  <c r="G164"/>
  <c r="F164"/>
  <c r="E164"/>
  <c r="D164"/>
  <c r="C164"/>
  <c r="O163"/>
  <c r="N163"/>
  <c r="M163"/>
  <c r="L163"/>
  <c r="K163"/>
  <c r="J163"/>
  <c r="I163"/>
  <c r="H163"/>
  <c r="G163"/>
  <c r="F163"/>
  <c r="E163"/>
  <c r="D163"/>
  <c r="C163"/>
  <c r="O162"/>
  <c r="N162"/>
  <c r="M162"/>
  <c r="L162"/>
  <c r="K162"/>
  <c r="J162"/>
  <c r="I162"/>
  <c r="H162"/>
  <c r="G162"/>
  <c r="F162"/>
  <c r="E162"/>
  <c r="D162"/>
  <c r="C162"/>
  <c r="O161"/>
  <c r="N161"/>
  <c r="M161"/>
  <c r="L161"/>
  <c r="K161"/>
  <c r="J161"/>
  <c r="I161"/>
  <c r="H161"/>
  <c r="G161"/>
  <c r="F161"/>
  <c r="E161"/>
  <c r="D161"/>
  <c r="C161"/>
  <c r="A161"/>
  <c r="S145"/>
  <c r="R145"/>
  <c r="Q145"/>
  <c r="P145"/>
  <c r="O145"/>
  <c r="N145"/>
  <c r="M145"/>
  <c r="L145"/>
  <c r="K145"/>
  <c r="J145"/>
  <c r="I145"/>
  <c r="H145"/>
  <c r="G145"/>
  <c r="F145"/>
  <c r="E145"/>
  <c r="D145"/>
  <c r="C145"/>
  <c r="S144"/>
  <c r="R144"/>
  <c r="Q144"/>
  <c r="P144"/>
  <c r="O144"/>
  <c r="N144"/>
  <c r="M144"/>
  <c r="L144"/>
  <c r="K144"/>
  <c r="J144"/>
  <c r="I144"/>
  <c r="H144"/>
  <c r="G144"/>
  <c r="F144"/>
  <c r="E144"/>
  <c r="D144"/>
  <c r="C144"/>
  <c r="S143"/>
  <c r="R143"/>
  <c r="Q143"/>
  <c r="P143"/>
  <c r="O143"/>
  <c r="N143"/>
  <c r="M143"/>
  <c r="L143"/>
  <c r="K143"/>
  <c r="J143"/>
  <c r="I143"/>
  <c r="H143"/>
  <c r="G143"/>
  <c r="F143"/>
  <c r="E143"/>
  <c r="D143"/>
  <c r="C143"/>
  <c r="A143"/>
  <c r="S141"/>
  <c r="R141"/>
  <c r="Q141"/>
  <c r="P141"/>
  <c r="O141"/>
  <c r="N141"/>
  <c r="M141"/>
  <c r="L141"/>
  <c r="K141"/>
  <c r="J141"/>
  <c r="I141"/>
  <c r="H141"/>
  <c r="G141"/>
  <c r="F141"/>
  <c r="E141"/>
  <c r="D141"/>
  <c r="C141"/>
  <c r="S140"/>
  <c r="R140"/>
  <c r="Q140"/>
  <c r="P140"/>
  <c r="O140"/>
  <c r="N140"/>
  <c r="M140"/>
  <c r="L140"/>
  <c r="K140"/>
  <c r="J140"/>
  <c r="I140"/>
  <c r="H140"/>
  <c r="G140"/>
  <c r="F140"/>
  <c r="E140"/>
  <c r="D140"/>
  <c r="C140"/>
  <c r="S139"/>
  <c r="R139"/>
  <c r="Q139"/>
  <c r="P139"/>
  <c r="O139"/>
  <c r="N139"/>
  <c r="M139"/>
  <c r="L139"/>
  <c r="K139"/>
  <c r="J139"/>
  <c r="I139"/>
  <c r="H139"/>
  <c r="G139"/>
  <c r="F139"/>
  <c r="E139"/>
  <c r="D139"/>
  <c r="C139"/>
  <c r="S138"/>
  <c r="R138"/>
  <c r="Q138"/>
  <c r="P138"/>
  <c r="O138"/>
  <c r="N138"/>
  <c r="M138"/>
  <c r="L138"/>
  <c r="K138"/>
  <c r="J138"/>
  <c r="I138"/>
  <c r="H138"/>
  <c r="G138"/>
  <c r="F138"/>
  <c r="E138"/>
  <c r="D138"/>
  <c r="C138"/>
  <c r="S137"/>
  <c r="R137"/>
  <c r="Q137"/>
  <c r="P137"/>
  <c r="O137"/>
  <c r="N137"/>
  <c r="M137"/>
  <c r="L137"/>
  <c r="K137"/>
  <c r="J137"/>
  <c r="I137"/>
  <c r="H137"/>
  <c r="G137"/>
  <c r="F137"/>
  <c r="E137"/>
  <c r="D137"/>
  <c r="C137"/>
  <c r="S136"/>
  <c r="R136"/>
  <c r="Q136"/>
  <c r="P136"/>
  <c r="O136"/>
  <c r="N136"/>
  <c r="M136"/>
  <c r="L136"/>
  <c r="K136"/>
  <c r="J136"/>
  <c r="I136"/>
  <c r="H136"/>
  <c r="G136"/>
  <c r="F136"/>
  <c r="E136"/>
  <c r="D136"/>
  <c r="C136"/>
  <c r="S135"/>
  <c r="R135"/>
  <c r="Q135"/>
  <c r="P135"/>
  <c r="O135"/>
  <c r="N135"/>
  <c r="M135"/>
  <c r="L135"/>
  <c r="K135"/>
  <c r="J135"/>
  <c r="I135"/>
  <c r="H135"/>
  <c r="G135"/>
  <c r="F135"/>
  <c r="E135"/>
  <c r="D135"/>
  <c r="C135"/>
  <c r="S134"/>
  <c r="R134"/>
  <c r="Q134"/>
  <c r="P134"/>
  <c r="O134"/>
  <c r="N134"/>
  <c r="M134"/>
  <c r="L134"/>
  <c r="K134"/>
  <c r="J134"/>
  <c r="I134"/>
  <c r="H134"/>
  <c r="G134"/>
  <c r="F134"/>
  <c r="E134"/>
  <c r="D134"/>
  <c r="C134"/>
  <c r="S133"/>
  <c r="R133"/>
  <c r="Q133"/>
  <c r="P133"/>
  <c r="O133"/>
  <c r="N133"/>
  <c r="M133"/>
  <c r="L133"/>
  <c r="K133"/>
  <c r="J133"/>
  <c r="I133"/>
  <c r="H133"/>
  <c r="G133"/>
  <c r="F133"/>
  <c r="E133"/>
  <c r="D133"/>
  <c r="C133"/>
  <c r="S132"/>
  <c r="R132"/>
  <c r="Q132"/>
  <c r="P132"/>
  <c r="O132"/>
  <c r="N132"/>
  <c r="M132"/>
  <c r="L132"/>
  <c r="K132"/>
  <c r="J132"/>
  <c r="I132"/>
  <c r="H132"/>
  <c r="G132"/>
  <c r="F132"/>
  <c r="E132"/>
  <c r="D132"/>
  <c r="C132"/>
  <c r="S131"/>
  <c r="R131"/>
  <c r="Q131"/>
  <c r="P131"/>
  <c r="O131"/>
  <c r="N131"/>
  <c r="M131"/>
  <c r="L131"/>
  <c r="K131"/>
  <c r="J131"/>
  <c r="I131"/>
  <c r="H131"/>
  <c r="G131"/>
  <c r="F131"/>
  <c r="E131"/>
  <c r="D131"/>
  <c r="C131"/>
  <c r="S130"/>
  <c r="R130"/>
  <c r="Q130"/>
  <c r="P130"/>
  <c r="O130"/>
  <c r="N130"/>
  <c r="M130"/>
  <c r="L130"/>
  <c r="K130"/>
  <c r="J130"/>
  <c r="I130"/>
  <c r="H130"/>
  <c r="G130"/>
  <c r="F130"/>
  <c r="E130"/>
  <c r="D130"/>
  <c r="C130"/>
  <c r="A130"/>
  <c r="S114"/>
  <c r="R114"/>
  <c r="Q114"/>
  <c r="P114"/>
  <c r="O114"/>
  <c r="N114"/>
  <c r="M114"/>
  <c r="L114"/>
  <c r="K114"/>
  <c r="J114"/>
  <c r="I114"/>
  <c r="H114"/>
  <c r="G114"/>
  <c r="F114"/>
  <c r="E114"/>
  <c r="D114"/>
  <c r="C114"/>
  <c r="S113"/>
  <c r="R113"/>
  <c r="Q113"/>
  <c r="P113"/>
  <c r="O113"/>
  <c r="N113"/>
  <c r="M113"/>
  <c r="L113"/>
  <c r="K113"/>
  <c r="J113"/>
  <c r="I113"/>
  <c r="H113"/>
  <c r="G113"/>
  <c r="F113"/>
  <c r="E113"/>
  <c r="D113"/>
  <c r="C113"/>
  <c r="S112"/>
  <c r="R112"/>
  <c r="Q112"/>
  <c r="P112"/>
  <c r="O112"/>
  <c r="N112"/>
  <c r="M112"/>
  <c r="L112"/>
  <c r="K112"/>
  <c r="J112"/>
  <c r="I112"/>
  <c r="H112"/>
  <c r="G112"/>
  <c r="F112"/>
  <c r="E112"/>
  <c r="D112"/>
  <c r="C112"/>
  <c r="A112"/>
  <c r="S110"/>
  <c r="R110"/>
  <c r="Q110"/>
  <c r="P110"/>
  <c r="O110"/>
  <c r="N110"/>
  <c r="M110"/>
  <c r="L110"/>
  <c r="K110"/>
  <c r="J110"/>
  <c r="I110"/>
  <c r="H110"/>
  <c r="G110"/>
  <c r="F110"/>
  <c r="E110"/>
  <c r="D110"/>
  <c r="C110"/>
  <c r="S109"/>
  <c r="R109"/>
  <c r="Q109"/>
  <c r="P109"/>
  <c r="O109"/>
  <c r="N109"/>
  <c r="M109"/>
  <c r="L109"/>
  <c r="K109"/>
  <c r="J109"/>
  <c r="I109"/>
  <c r="H109"/>
  <c r="G109"/>
  <c r="F109"/>
  <c r="E109"/>
  <c r="D109"/>
  <c r="C109"/>
  <c r="S108"/>
  <c r="R108"/>
  <c r="Q108"/>
  <c r="P108"/>
  <c r="O108"/>
  <c r="N108"/>
  <c r="M108"/>
  <c r="L108"/>
  <c r="K108"/>
  <c r="J108"/>
  <c r="I108"/>
  <c r="H108"/>
  <c r="G108"/>
  <c r="F108"/>
  <c r="E108"/>
  <c r="D108"/>
  <c r="C108"/>
  <c r="S107"/>
  <c r="R107"/>
  <c r="Q107"/>
  <c r="P107"/>
  <c r="O107"/>
  <c r="N107"/>
  <c r="M107"/>
  <c r="L107"/>
  <c r="K107"/>
  <c r="J107"/>
  <c r="I107"/>
  <c r="H107"/>
  <c r="G107"/>
  <c r="F107"/>
  <c r="E107"/>
  <c r="D107"/>
  <c r="C107"/>
  <c r="S106"/>
  <c r="R106"/>
  <c r="Q106"/>
  <c r="P106"/>
  <c r="O106"/>
  <c r="N106"/>
  <c r="M106"/>
  <c r="L106"/>
  <c r="K106"/>
  <c r="J106"/>
  <c r="I106"/>
  <c r="H106"/>
  <c r="G106"/>
  <c r="F106"/>
  <c r="E106"/>
  <c r="D106"/>
  <c r="C106"/>
  <c r="S105"/>
  <c r="R105"/>
  <c r="Q105"/>
  <c r="P105"/>
  <c r="O105"/>
  <c r="N105"/>
  <c r="M105"/>
  <c r="L105"/>
  <c r="K105"/>
  <c r="J105"/>
  <c r="I105"/>
  <c r="H105"/>
  <c r="G105"/>
  <c r="F105"/>
  <c r="E105"/>
  <c r="D105"/>
  <c r="C105"/>
  <c r="S104"/>
  <c r="R104"/>
  <c r="Q104"/>
  <c r="P104"/>
  <c r="O104"/>
  <c r="N104"/>
  <c r="M104"/>
  <c r="L104"/>
  <c r="K104"/>
  <c r="J104"/>
  <c r="I104"/>
  <c r="H104"/>
  <c r="G104"/>
  <c r="F104"/>
  <c r="E104"/>
  <c r="D104"/>
  <c r="C104"/>
  <c r="S103"/>
  <c r="R103"/>
  <c r="Q103"/>
  <c r="P103"/>
  <c r="O103"/>
  <c r="N103"/>
  <c r="M103"/>
  <c r="L103"/>
  <c r="K103"/>
  <c r="J103"/>
  <c r="I103"/>
  <c r="H103"/>
  <c r="G103"/>
  <c r="F103"/>
  <c r="E103"/>
  <c r="D103"/>
  <c r="C103"/>
  <c r="S102"/>
  <c r="R102"/>
  <c r="Q102"/>
  <c r="P102"/>
  <c r="O102"/>
  <c r="N102"/>
  <c r="M102"/>
  <c r="L102"/>
  <c r="K102"/>
  <c r="J102"/>
  <c r="I102"/>
  <c r="H102"/>
  <c r="G102"/>
  <c r="F102"/>
  <c r="E102"/>
  <c r="D102"/>
  <c r="C102"/>
  <c r="S101"/>
  <c r="R101"/>
  <c r="Q101"/>
  <c r="P101"/>
  <c r="O101"/>
  <c r="N101"/>
  <c r="M101"/>
  <c r="L101"/>
  <c r="K101"/>
  <c r="J101"/>
  <c r="I101"/>
  <c r="H101"/>
  <c r="G101"/>
  <c r="F101"/>
  <c r="E101"/>
  <c r="D101"/>
  <c r="C101"/>
  <c r="S100"/>
  <c r="R100"/>
  <c r="Q100"/>
  <c r="P100"/>
  <c r="O100"/>
  <c r="N100"/>
  <c r="M100"/>
  <c r="L100"/>
  <c r="K100"/>
  <c r="J100"/>
  <c r="I100"/>
  <c r="H100"/>
  <c r="G100"/>
  <c r="F100"/>
  <c r="E100"/>
  <c r="D100"/>
  <c r="C100"/>
  <c r="S99"/>
  <c r="R99"/>
  <c r="Q99"/>
  <c r="P99"/>
  <c r="O99"/>
  <c r="N99"/>
  <c r="M99"/>
  <c r="L99"/>
  <c r="K99"/>
  <c r="J99"/>
  <c r="I99"/>
  <c r="H99"/>
  <c r="G99"/>
  <c r="F99"/>
  <c r="E99"/>
  <c r="D99"/>
  <c r="C99"/>
  <c r="A99"/>
  <c r="S83"/>
  <c r="R83"/>
  <c r="Q83"/>
  <c r="P83"/>
  <c r="O83"/>
  <c r="N83"/>
  <c r="M83"/>
  <c r="L83"/>
  <c r="K83"/>
  <c r="J83"/>
  <c r="I83"/>
  <c r="H83"/>
  <c r="G83"/>
  <c r="F83"/>
  <c r="E83"/>
  <c r="D83"/>
  <c r="C83"/>
  <c r="S82"/>
  <c r="R82"/>
  <c r="Q82"/>
  <c r="P82"/>
  <c r="O82"/>
  <c r="N82"/>
  <c r="M82"/>
  <c r="L82"/>
  <c r="K82"/>
  <c r="J82"/>
  <c r="I82"/>
  <c r="H82"/>
  <c r="G82"/>
  <c r="F82"/>
  <c r="E82"/>
  <c r="D82"/>
  <c r="C82"/>
  <c r="S81"/>
  <c r="R81"/>
  <c r="Q81"/>
  <c r="P81"/>
  <c r="O81"/>
  <c r="N81"/>
  <c r="M81"/>
  <c r="L81"/>
  <c r="K81"/>
  <c r="J81"/>
  <c r="I81"/>
  <c r="H81"/>
  <c r="G81"/>
  <c r="F81"/>
  <c r="E81"/>
  <c r="D81"/>
  <c r="C81"/>
  <c r="A81"/>
  <c r="S79"/>
  <c r="R79"/>
  <c r="Q79"/>
  <c r="P79"/>
  <c r="O79"/>
  <c r="N79"/>
  <c r="M79"/>
  <c r="L79"/>
  <c r="K79"/>
  <c r="J79"/>
  <c r="I79"/>
  <c r="H79"/>
  <c r="G79"/>
  <c r="F79"/>
  <c r="E79"/>
  <c r="D79"/>
  <c r="C79"/>
  <c r="S78"/>
  <c r="R78"/>
  <c r="Q78"/>
  <c r="P78"/>
  <c r="O78"/>
  <c r="N78"/>
  <c r="M78"/>
  <c r="L78"/>
  <c r="K78"/>
  <c r="J78"/>
  <c r="I78"/>
  <c r="H78"/>
  <c r="G78"/>
  <c r="F78"/>
  <c r="E78"/>
  <c r="D78"/>
  <c r="C78"/>
  <c r="S77"/>
  <c r="R77"/>
  <c r="Q77"/>
  <c r="P77"/>
  <c r="O77"/>
  <c r="N77"/>
  <c r="M77"/>
  <c r="L77"/>
  <c r="K77"/>
  <c r="J77"/>
  <c r="I77"/>
  <c r="H77"/>
  <c r="G77"/>
  <c r="F77"/>
  <c r="E77"/>
  <c r="D77"/>
  <c r="C77"/>
  <c r="S76"/>
  <c r="R76"/>
  <c r="Q76"/>
  <c r="P76"/>
  <c r="O76"/>
  <c r="N76"/>
  <c r="M76"/>
  <c r="L76"/>
  <c r="K76"/>
  <c r="J76"/>
  <c r="I76"/>
  <c r="H76"/>
  <c r="G76"/>
  <c r="F76"/>
  <c r="E76"/>
  <c r="D76"/>
  <c r="C76"/>
  <c r="S75"/>
  <c r="R75"/>
  <c r="Q75"/>
  <c r="P75"/>
  <c r="O75"/>
  <c r="N75"/>
  <c r="M75"/>
  <c r="L75"/>
  <c r="K75"/>
  <c r="J75"/>
  <c r="I75"/>
  <c r="H75"/>
  <c r="G75"/>
  <c r="F75"/>
  <c r="E75"/>
  <c r="D75"/>
  <c r="C75"/>
  <c r="S74"/>
  <c r="R74"/>
  <c r="Q74"/>
  <c r="P74"/>
  <c r="O74"/>
  <c r="N74"/>
  <c r="M74"/>
  <c r="L74"/>
  <c r="K74"/>
  <c r="J74"/>
  <c r="I74"/>
  <c r="H74"/>
  <c r="G74"/>
  <c r="F74"/>
  <c r="E74"/>
  <c r="D74"/>
  <c r="C74"/>
  <c r="S73"/>
  <c r="R73"/>
  <c r="Q73"/>
  <c r="P73"/>
  <c r="O73"/>
  <c r="N73"/>
  <c r="M73"/>
  <c r="L73"/>
  <c r="K73"/>
  <c r="J73"/>
  <c r="I73"/>
  <c r="H73"/>
  <c r="G73"/>
  <c r="F73"/>
  <c r="E73"/>
  <c r="D73"/>
  <c r="C73"/>
  <c r="S72"/>
  <c r="R72"/>
  <c r="Q72"/>
  <c r="P72"/>
  <c r="O72"/>
  <c r="N72"/>
  <c r="M72"/>
  <c r="L72"/>
  <c r="K72"/>
  <c r="J72"/>
  <c r="I72"/>
  <c r="H72"/>
  <c r="G72"/>
  <c r="F72"/>
  <c r="E72"/>
  <c r="D72"/>
  <c r="C72"/>
  <c r="S71"/>
  <c r="R71"/>
  <c r="Q71"/>
  <c r="P71"/>
  <c r="O71"/>
  <c r="N71"/>
  <c r="M71"/>
  <c r="L71"/>
  <c r="K71"/>
  <c r="J71"/>
  <c r="I71"/>
  <c r="H71"/>
  <c r="G71"/>
  <c r="F71"/>
  <c r="E71"/>
  <c r="D71"/>
  <c r="C71"/>
  <c r="S70"/>
  <c r="R70"/>
  <c r="Q70"/>
  <c r="P70"/>
  <c r="O70"/>
  <c r="N70"/>
  <c r="M70"/>
  <c r="L70"/>
  <c r="K70"/>
  <c r="J70"/>
  <c r="I70"/>
  <c r="H70"/>
  <c r="G70"/>
  <c r="F70"/>
  <c r="E70"/>
  <c r="D70"/>
  <c r="C70"/>
  <c r="S69"/>
  <c r="R69"/>
  <c r="Q69"/>
  <c r="P69"/>
  <c r="O69"/>
  <c r="N69"/>
  <c r="M69"/>
  <c r="L69"/>
  <c r="K69"/>
  <c r="J69"/>
  <c r="I69"/>
  <c r="H69"/>
  <c r="G69"/>
  <c r="F69"/>
  <c r="E69"/>
  <c r="D69"/>
  <c r="C69"/>
  <c r="S68"/>
  <c r="R68"/>
  <c r="Q68"/>
  <c r="P68"/>
  <c r="O68"/>
  <c r="N68"/>
  <c r="M68"/>
  <c r="L68"/>
  <c r="K68"/>
  <c r="J68"/>
  <c r="I68"/>
  <c r="H68"/>
  <c r="G68"/>
  <c r="F68"/>
  <c r="E68"/>
  <c r="D68"/>
  <c r="C68"/>
  <c r="A68"/>
  <c r="S52"/>
  <c r="R52"/>
  <c r="Q52"/>
  <c r="P52"/>
  <c r="O52"/>
  <c r="N52"/>
  <c r="M52"/>
  <c r="L52"/>
  <c r="K52"/>
  <c r="J52"/>
  <c r="I52"/>
  <c r="H52"/>
  <c r="G52"/>
  <c r="F52"/>
  <c r="E52"/>
  <c r="D52"/>
  <c r="C52"/>
  <c r="S51"/>
  <c r="R51"/>
  <c r="Q51"/>
  <c r="P51"/>
  <c r="O51"/>
  <c r="N51"/>
  <c r="M51"/>
  <c r="L51"/>
  <c r="K51"/>
  <c r="J51"/>
  <c r="I51"/>
  <c r="H51"/>
  <c r="G51"/>
  <c r="F51"/>
  <c r="E51"/>
  <c r="D51"/>
  <c r="C51"/>
  <c r="S50"/>
  <c r="R50"/>
  <c r="Q50"/>
  <c r="P50"/>
  <c r="O50"/>
  <c r="N50"/>
  <c r="M50"/>
  <c r="L50"/>
  <c r="K50"/>
  <c r="J50"/>
  <c r="I50"/>
  <c r="H50"/>
  <c r="G50"/>
  <c r="F50"/>
  <c r="E50"/>
  <c r="D50"/>
  <c r="C50"/>
  <c r="A50"/>
  <c r="S48"/>
  <c r="R48"/>
  <c r="Q48"/>
  <c r="P48"/>
  <c r="O48"/>
  <c r="N48"/>
  <c r="M48"/>
  <c r="L48"/>
  <c r="K48"/>
  <c r="J48"/>
  <c r="I48"/>
  <c r="H48"/>
  <c r="G48"/>
  <c r="F48"/>
  <c r="E48"/>
  <c r="D48"/>
  <c r="C48"/>
  <c r="S47"/>
  <c r="R47"/>
  <c r="Q47"/>
  <c r="P47"/>
  <c r="O47"/>
  <c r="N47"/>
  <c r="M47"/>
  <c r="L47"/>
  <c r="K47"/>
  <c r="J47"/>
  <c r="I47"/>
  <c r="H47"/>
  <c r="G47"/>
  <c r="F47"/>
  <c r="E47"/>
  <c r="D47"/>
  <c r="C47"/>
  <c r="S46"/>
  <c r="R46"/>
  <c r="Q46"/>
  <c r="P46"/>
  <c r="O46"/>
  <c r="N46"/>
  <c r="M46"/>
  <c r="L46"/>
  <c r="K46"/>
  <c r="J46"/>
  <c r="I46"/>
  <c r="H46"/>
  <c r="G46"/>
  <c r="F46"/>
  <c r="E46"/>
  <c r="D46"/>
  <c r="C46"/>
  <c r="S45"/>
  <c r="R45"/>
  <c r="Q45"/>
  <c r="P45"/>
  <c r="O45"/>
  <c r="N45"/>
  <c r="M45"/>
  <c r="L45"/>
  <c r="K45"/>
  <c r="J45"/>
  <c r="I45"/>
  <c r="H45"/>
  <c r="G45"/>
  <c r="F45"/>
  <c r="E45"/>
  <c r="D45"/>
  <c r="C45"/>
  <c r="S44"/>
  <c r="R44"/>
  <c r="Q44"/>
  <c r="P44"/>
  <c r="O44"/>
  <c r="N44"/>
  <c r="M44"/>
  <c r="L44"/>
  <c r="K44"/>
  <c r="J44"/>
  <c r="I44"/>
  <c r="H44"/>
  <c r="G44"/>
  <c r="F44"/>
  <c r="E44"/>
  <c r="D44"/>
  <c r="C44"/>
  <c r="S43"/>
  <c r="R43"/>
  <c r="Q43"/>
  <c r="P43"/>
  <c r="O43"/>
  <c r="N43"/>
  <c r="M43"/>
  <c r="L43"/>
  <c r="K43"/>
  <c r="J43"/>
  <c r="I43"/>
  <c r="H43"/>
  <c r="G43"/>
  <c r="F43"/>
  <c r="E43"/>
  <c r="D43"/>
  <c r="C43"/>
  <c r="S42"/>
  <c r="R42"/>
  <c r="Q42"/>
  <c r="P42"/>
  <c r="O42"/>
  <c r="N42"/>
  <c r="M42"/>
  <c r="L42"/>
  <c r="K42"/>
  <c r="J42"/>
  <c r="I42"/>
  <c r="H42"/>
  <c r="G42"/>
  <c r="F42"/>
  <c r="E42"/>
  <c r="D42"/>
  <c r="C42"/>
  <c r="S41"/>
  <c r="R41"/>
  <c r="Q41"/>
  <c r="P41"/>
  <c r="O41"/>
  <c r="N41"/>
  <c r="M41"/>
  <c r="L41"/>
  <c r="K41"/>
  <c r="J41"/>
  <c r="I41"/>
  <c r="H41"/>
  <c r="G41"/>
  <c r="F41"/>
  <c r="E41"/>
  <c r="D41"/>
  <c r="C41"/>
  <c r="S40"/>
  <c r="R40"/>
  <c r="Q40"/>
  <c r="P40"/>
  <c r="O40"/>
  <c r="N40"/>
  <c r="M40"/>
  <c r="L40"/>
  <c r="K40"/>
  <c r="J40"/>
  <c r="I40"/>
  <c r="H40"/>
  <c r="G40"/>
  <c r="F40"/>
  <c r="E40"/>
  <c r="D40"/>
  <c r="C40"/>
  <c r="S39"/>
  <c r="R39"/>
  <c r="Q39"/>
  <c r="P39"/>
  <c r="O39"/>
  <c r="N39"/>
  <c r="M39"/>
  <c r="L39"/>
  <c r="K39"/>
  <c r="J39"/>
  <c r="I39"/>
  <c r="H39"/>
  <c r="G39"/>
  <c r="F39"/>
  <c r="E39"/>
  <c r="D39"/>
  <c r="C39"/>
  <c r="S38"/>
  <c r="R38"/>
  <c r="Q38"/>
  <c r="P38"/>
  <c r="O38"/>
  <c r="N38"/>
  <c r="M38"/>
  <c r="L38"/>
  <c r="K38"/>
  <c r="J38"/>
  <c r="I38"/>
  <c r="H38"/>
  <c r="G38"/>
  <c r="F38"/>
  <c r="E38"/>
  <c r="D38"/>
  <c r="C38"/>
  <c r="S37"/>
  <c r="R37"/>
  <c r="Q37"/>
  <c r="P37"/>
  <c r="O37"/>
  <c r="N37"/>
  <c r="M37"/>
  <c r="L37"/>
  <c r="K37"/>
  <c r="J37"/>
  <c r="I37"/>
  <c r="H37"/>
  <c r="G37"/>
  <c r="F37"/>
  <c r="E37"/>
  <c r="D37"/>
  <c r="C37"/>
  <c r="A37"/>
  <c r="S21"/>
  <c r="R21"/>
  <c r="Q21"/>
  <c r="P21"/>
  <c r="O21"/>
  <c r="N21"/>
  <c r="M21"/>
  <c r="L21"/>
  <c r="K21"/>
  <c r="J21"/>
  <c r="I21"/>
  <c r="H21"/>
  <c r="G21"/>
  <c r="F21"/>
  <c r="E21"/>
  <c r="D21"/>
  <c r="C21"/>
  <c r="S20"/>
  <c r="R20"/>
  <c r="Q20"/>
  <c r="P20"/>
  <c r="O20"/>
  <c r="N20"/>
  <c r="M20"/>
  <c r="L20"/>
  <c r="K20"/>
  <c r="J20"/>
  <c r="I20"/>
  <c r="H20"/>
  <c r="G20"/>
  <c r="F20"/>
  <c r="E20"/>
  <c r="D20"/>
  <c r="C20"/>
  <c r="S19"/>
  <c r="R19"/>
  <c r="Q19"/>
  <c r="P19"/>
  <c r="O19"/>
  <c r="N19"/>
  <c r="M19"/>
  <c r="L19"/>
  <c r="K19"/>
  <c r="J19"/>
  <c r="I19"/>
  <c r="H19"/>
  <c r="G19"/>
  <c r="F19"/>
  <c r="E19"/>
  <c r="D19"/>
  <c r="C19"/>
  <c r="A19"/>
  <c r="S17"/>
  <c r="R17"/>
  <c r="Q17"/>
  <c r="P17"/>
  <c r="O17"/>
  <c r="N17"/>
  <c r="M17"/>
  <c r="L17"/>
  <c r="K17"/>
  <c r="J17"/>
  <c r="I17"/>
  <c r="H17"/>
  <c r="G17"/>
  <c r="F17"/>
  <c r="E17"/>
  <c r="D17"/>
  <c r="C17"/>
  <c r="S16"/>
  <c r="R16"/>
  <c r="Q16"/>
  <c r="P16"/>
  <c r="O16"/>
  <c r="N16"/>
  <c r="M16"/>
  <c r="L16"/>
  <c r="K16"/>
  <c r="J16"/>
  <c r="I16"/>
  <c r="H16"/>
  <c r="G16"/>
  <c r="F16"/>
  <c r="E16"/>
  <c r="D16"/>
  <c r="C16"/>
  <c r="S15"/>
  <c r="R15"/>
  <c r="Q15"/>
  <c r="P15"/>
  <c r="O15"/>
  <c r="N15"/>
  <c r="M15"/>
  <c r="L15"/>
  <c r="K15"/>
  <c r="J15"/>
  <c r="I15"/>
  <c r="H15"/>
  <c r="G15"/>
  <c r="F15"/>
  <c r="E15"/>
  <c r="D15"/>
  <c r="C15"/>
  <c r="S14"/>
  <c r="R14"/>
  <c r="Q14"/>
  <c r="P14"/>
  <c r="O14"/>
  <c r="N14"/>
  <c r="M14"/>
  <c r="L14"/>
  <c r="K14"/>
  <c r="J14"/>
  <c r="I14"/>
  <c r="H14"/>
  <c r="G14"/>
  <c r="F14"/>
  <c r="E14"/>
  <c r="D14"/>
  <c r="C14"/>
  <c r="S13"/>
  <c r="R13"/>
  <c r="Q13"/>
  <c r="P13"/>
  <c r="O13"/>
  <c r="N13"/>
  <c r="M13"/>
  <c r="L13"/>
  <c r="K13"/>
  <c r="J13"/>
  <c r="I13"/>
  <c r="H13"/>
  <c r="G13"/>
  <c r="F13"/>
  <c r="E13"/>
  <c r="D13"/>
  <c r="C13"/>
  <c r="S12"/>
  <c r="R12"/>
  <c r="Q12"/>
  <c r="P12"/>
  <c r="O12"/>
  <c r="N12"/>
  <c r="M12"/>
  <c r="L12"/>
  <c r="K12"/>
  <c r="J12"/>
  <c r="I12"/>
  <c r="H12"/>
  <c r="G12"/>
  <c r="F12"/>
  <c r="E12"/>
  <c r="D12"/>
  <c r="C12"/>
  <c r="S11"/>
  <c r="R11"/>
  <c r="Q11"/>
  <c r="P11"/>
  <c r="O11"/>
  <c r="N11"/>
  <c r="M11"/>
  <c r="L11"/>
  <c r="K11"/>
  <c r="J11"/>
  <c r="I11"/>
  <c r="H11"/>
  <c r="G11"/>
  <c r="F11"/>
  <c r="E11"/>
  <c r="D11"/>
  <c r="C11"/>
  <c r="S10"/>
  <c r="R10"/>
  <c r="Q10"/>
  <c r="P10"/>
  <c r="O10"/>
  <c r="N10"/>
  <c r="M10"/>
  <c r="L10"/>
  <c r="K10"/>
  <c r="J10"/>
  <c r="I10"/>
  <c r="H10"/>
  <c r="G10"/>
  <c r="F10"/>
  <c r="E10"/>
  <c r="D10"/>
  <c r="C10"/>
  <c r="S9"/>
  <c r="R9"/>
  <c r="Q9"/>
  <c r="P9"/>
  <c r="O9"/>
  <c r="N9"/>
  <c r="M9"/>
  <c r="L9"/>
  <c r="K9"/>
  <c r="J9"/>
  <c r="I9"/>
  <c r="H9"/>
  <c r="G9"/>
  <c r="F9"/>
  <c r="E9"/>
  <c r="D9"/>
  <c r="C9"/>
  <c r="S8"/>
  <c r="R8"/>
  <c r="Q8"/>
  <c r="P8"/>
  <c r="O8"/>
  <c r="N8"/>
  <c r="M8"/>
  <c r="L8"/>
  <c r="K8"/>
  <c r="J8"/>
  <c r="I8"/>
  <c r="H8"/>
  <c r="G8"/>
  <c r="F8"/>
  <c r="E8"/>
  <c r="D8"/>
  <c r="C8"/>
  <c r="S7"/>
  <c r="R7"/>
  <c r="Q7"/>
  <c r="P7"/>
  <c r="O7"/>
  <c r="N7"/>
  <c r="M7"/>
  <c r="L7"/>
  <c r="K7"/>
  <c r="J7"/>
  <c r="I7"/>
  <c r="H7"/>
  <c r="G7"/>
  <c r="F7"/>
  <c r="E7"/>
  <c r="D7"/>
  <c r="C7"/>
  <c r="S6"/>
  <c r="R6"/>
  <c r="Q6"/>
  <c r="P6"/>
  <c r="O6"/>
  <c r="N6"/>
  <c r="M6"/>
  <c r="L6"/>
  <c r="K6"/>
  <c r="J6"/>
  <c r="I6"/>
  <c r="H6"/>
  <c r="G6"/>
  <c r="F6"/>
  <c r="E6"/>
  <c r="D6"/>
  <c r="C6"/>
  <c r="A6"/>
  <c r="U21" i="22"/>
  <c r="T21"/>
  <c r="S21"/>
  <c r="R21"/>
  <c r="Q21"/>
  <c r="P21"/>
  <c r="O21"/>
  <c r="N21"/>
  <c r="M21"/>
  <c r="L21"/>
  <c r="K21"/>
  <c r="J21"/>
  <c r="I21"/>
  <c r="H21"/>
  <c r="G21"/>
  <c r="F21"/>
  <c r="E21"/>
  <c r="D21"/>
  <c r="C21"/>
  <c r="U20"/>
  <c r="T20"/>
  <c r="S20"/>
  <c r="R20"/>
  <c r="Q20"/>
  <c r="P20"/>
  <c r="O20"/>
  <c r="N20"/>
  <c r="M20"/>
  <c r="L20"/>
  <c r="K20"/>
  <c r="J20"/>
  <c r="I20"/>
  <c r="H20"/>
  <c r="G20"/>
  <c r="F20"/>
  <c r="E20"/>
  <c r="D20"/>
  <c r="C20"/>
  <c r="U19"/>
  <c r="T19"/>
  <c r="S19"/>
  <c r="R19"/>
  <c r="Q19"/>
  <c r="P19"/>
  <c r="O19"/>
  <c r="N19"/>
  <c r="M19"/>
  <c r="L19"/>
  <c r="K19"/>
  <c r="J19"/>
  <c r="I19"/>
  <c r="H19"/>
  <c r="G19"/>
  <c r="F19"/>
  <c r="E19"/>
  <c r="D19"/>
  <c r="C19"/>
  <c r="A19"/>
  <c r="U17"/>
  <c r="T17"/>
  <c r="S17"/>
  <c r="R17"/>
  <c r="Q17"/>
  <c r="P17"/>
  <c r="O17"/>
  <c r="N17"/>
  <c r="M17"/>
  <c r="L17"/>
  <c r="K17"/>
  <c r="J17"/>
  <c r="I17"/>
  <c r="H17"/>
  <c r="G17"/>
  <c r="F17"/>
  <c r="E17"/>
  <c r="D17"/>
  <c r="C17"/>
  <c r="U16"/>
  <c r="T16"/>
  <c r="S16"/>
  <c r="R16"/>
  <c r="Q16"/>
  <c r="P16"/>
  <c r="O16"/>
  <c r="N16"/>
  <c r="M16"/>
  <c r="L16"/>
  <c r="K16"/>
  <c r="J16"/>
  <c r="I16"/>
  <c r="H16"/>
  <c r="G16"/>
  <c r="F16"/>
  <c r="E16"/>
  <c r="D16"/>
  <c r="C16"/>
  <c r="U15"/>
  <c r="T15"/>
  <c r="S15"/>
  <c r="R15"/>
  <c r="Q15"/>
  <c r="P15"/>
  <c r="O15"/>
  <c r="N15"/>
  <c r="M15"/>
  <c r="L15"/>
  <c r="K15"/>
  <c r="J15"/>
  <c r="I15"/>
  <c r="H15"/>
  <c r="G15"/>
  <c r="F15"/>
  <c r="E15"/>
  <c r="D15"/>
  <c r="C15"/>
  <c r="U14"/>
  <c r="T14"/>
  <c r="S14"/>
  <c r="R14"/>
  <c r="Q14"/>
  <c r="P14"/>
  <c r="O14"/>
  <c r="N14"/>
  <c r="M14"/>
  <c r="L14"/>
  <c r="K14"/>
  <c r="J14"/>
  <c r="I14"/>
  <c r="H14"/>
  <c r="G14"/>
  <c r="F14"/>
  <c r="E14"/>
  <c r="D14"/>
  <c r="C14"/>
  <c r="U13"/>
  <c r="T13"/>
  <c r="S13"/>
  <c r="R13"/>
  <c r="Q13"/>
  <c r="P13"/>
  <c r="O13"/>
  <c r="N13"/>
  <c r="M13"/>
  <c r="L13"/>
  <c r="K13"/>
  <c r="J13"/>
  <c r="I13"/>
  <c r="H13"/>
  <c r="G13"/>
  <c r="F13"/>
  <c r="E13"/>
  <c r="D13"/>
  <c r="C13"/>
  <c r="U12"/>
  <c r="T12"/>
  <c r="S12"/>
  <c r="R12"/>
  <c r="Q12"/>
  <c r="P12"/>
  <c r="O12"/>
  <c r="N12"/>
  <c r="M12"/>
  <c r="L12"/>
  <c r="K12"/>
  <c r="J12"/>
  <c r="I12"/>
  <c r="H12"/>
  <c r="G12"/>
  <c r="F12"/>
  <c r="E12"/>
  <c r="D12"/>
  <c r="C12"/>
  <c r="U11"/>
  <c r="T11"/>
  <c r="S11"/>
  <c r="R11"/>
  <c r="Q11"/>
  <c r="P11"/>
  <c r="O11"/>
  <c r="N11"/>
  <c r="M11"/>
  <c r="L11"/>
  <c r="K11"/>
  <c r="J11"/>
  <c r="I11"/>
  <c r="H11"/>
  <c r="G11"/>
  <c r="F11"/>
  <c r="E11"/>
  <c r="D11"/>
  <c r="C11"/>
  <c r="U10"/>
  <c r="T10"/>
  <c r="S10"/>
  <c r="R10"/>
  <c r="Q10"/>
  <c r="P10"/>
  <c r="O10"/>
  <c r="N10"/>
  <c r="M10"/>
  <c r="L10"/>
  <c r="K10"/>
  <c r="J10"/>
  <c r="I10"/>
  <c r="H10"/>
  <c r="G10"/>
  <c r="F10"/>
  <c r="E10"/>
  <c r="D10"/>
  <c r="C10"/>
  <c r="U9"/>
  <c r="T9"/>
  <c r="S9"/>
  <c r="R9"/>
  <c r="Q9"/>
  <c r="P9"/>
  <c r="O9"/>
  <c r="N9"/>
  <c r="M9"/>
  <c r="L9"/>
  <c r="K9"/>
  <c r="J9"/>
  <c r="I9"/>
  <c r="H9"/>
  <c r="G9"/>
  <c r="F9"/>
  <c r="E9"/>
  <c r="D9"/>
  <c r="C9"/>
  <c r="U8"/>
  <c r="T8"/>
  <c r="S8"/>
  <c r="R8"/>
  <c r="Q8"/>
  <c r="P8"/>
  <c r="O8"/>
  <c r="N8"/>
  <c r="M8"/>
  <c r="L8"/>
  <c r="K8"/>
  <c r="J8"/>
  <c r="I8"/>
  <c r="H8"/>
  <c r="G8"/>
  <c r="F8"/>
  <c r="E8"/>
  <c r="D8"/>
  <c r="C8"/>
  <c r="U7"/>
  <c r="T7"/>
  <c r="S7"/>
  <c r="R7"/>
  <c r="Q7"/>
  <c r="P7"/>
  <c r="O7"/>
  <c r="N7"/>
  <c r="M7"/>
  <c r="L7"/>
  <c r="K7"/>
  <c r="J7"/>
  <c r="I7"/>
  <c r="H7"/>
  <c r="G7"/>
  <c r="F7"/>
  <c r="E7"/>
  <c r="D7"/>
  <c r="C7"/>
  <c r="U6"/>
  <c r="T6"/>
  <c r="S6"/>
  <c r="R6"/>
  <c r="Q6"/>
  <c r="P6"/>
  <c r="O6"/>
  <c r="N6"/>
  <c r="M6"/>
  <c r="L6"/>
  <c r="K6"/>
  <c r="J6"/>
  <c r="I6"/>
  <c r="H6"/>
  <c r="G6"/>
  <c r="F6"/>
  <c r="E6"/>
  <c r="D6"/>
  <c r="C6"/>
  <c r="A6"/>
  <c r="U21" i="21"/>
  <c r="T21"/>
  <c r="S21"/>
  <c r="R21"/>
  <c r="Q21"/>
  <c r="P21"/>
  <c r="O21"/>
  <c r="N21"/>
  <c r="M21"/>
  <c r="L21"/>
  <c r="K21"/>
  <c r="J21"/>
  <c r="I21"/>
  <c r="H21"/>
  <c r="G21"/>
  <c r="F21"/>
  <c r="E21"/>
  <c r="D21"/>
  <c r="C21"/>
  <c r="U20"/>
  <c r="T20"/>
  <c r="S20"/>
  <c r="R20"/>
  <c r="Q20"/>
  <c r="P20"/>
  <c r="O20"/>
  <c r="N20"/>
  <c r="M20"/>
  <c r="L20"/>
  <c r="K20"/>
  <c r="J20"/>
  <c r="I20"/>
  <c r="H20"/>
  <c r="G20"/>
  <c r="F20"/>
  <c r="E20"/>
  <c r="D20"/>
  <c r="C20"/>
  <c r="U19"/>
  <c r="T19"/>
  <c r="S19"/>
  <c r="R19"/>
  <c r="Q19"/>
  <c r="P19"/>
  <c r="O19"/>
  <c r="N19"/>
  <c r="M19"/>
  <c r="L19"/>
  <c r="K19"/>
  <c r="J19"/>
  <c r="I19"/>
  <c r="H19"/>
  <c r="G19"/>
  <c r="F19"/>
  <c r="E19"/>
  <c r="D19"/>
  <c r="C19"/>
  <c r="A19"/>
  <c r="U17"/>
  <c r="T17"/>
  <c r="S17"/>
  <c r="R17"/>
  <c r="Q17"/>
  <c r="P17"/>
  <c r="O17"/>
  <c r="N17"/>
  <c r="M17"/>
  <c r="L17"/>
  <c r="K17"/>
  <c r="J17"/>
  <c r="I17"/>
  <c r="H17"/>
  <c r="G17"/>
  <c r="F17"/>
  <c r="E17"/>
  <c r="D17"/>
  <c r="C17"/>
  <c r="U16"/>
  <c r="T16"/>
  <c r="S16"/>
  <c r="R16"/>
  <c r="Q16"/>
  <c r="P16"/>
  <c r="O16"/>
  <c r="N16"/>
  <c r="M16"/>
  <c r="L16"/>
  <c r="K16"/>
  <c r="J16"/>
  <c r="I16"/>
  <c r="H16"/>
  <c r="G16"/>
  <c r="F16"/>
  <c r="E16"/>
  <c r="D16"/>
  <c r="C16"/>
  <c r="U15"/>
  <c r="T15"/>
  <c r="S15"/>
  <c r="R15"/>
  <c r="Q15"/>
  <c r="P15"/>
  <c r="O15"/>
  <c r="N15"/>
  <c r="M15"/>
  <c r="L15"/>
  <c r="K15"/>
  <c r="J15"/>
  <c r="I15"/>
  <c r="H15"/>
  <c r="G15"/>
  <c r="F15"/>
  <c r="E15"/>
  <c r="D15"/>
  <c r="C15"/>
  <c r="U14"/>
  <c r="T14"/>
  <c r="S14"/>
  <c r="R14"/>
  <c r="Q14"/>
  <c r="P14"/>
  <c r="O14"/>
  <c r="N14"/>
  <c r="M14"/>
  <c r="L14"/>
  <c r="K14"/>
  <c r="J14"/>
  <c r="I14"/>
  <c r="H14"/>
  <c r="G14"/>
  <c r="F14"/>
  <c r="E14"/>
  <c r="D14"/>
  <c r="C14"/>
  <c r="U13"/>
  <c r="T13"/>
  <c r="S13"/>
  <c r="R13"/>
  <c r="Q13"/>
  <c r="P13"/>
  <c r="O13"/>
  <c r="N13"/>
  <c r="M13"/>
  <c r="L13"/>
  <c r="K13"/>
  <c r="J13"/>
  <c r="I13"/>
  <c r="H13"/>
  <c r="G13"/>
  <c r="F13"/>
  <c r="E13"/>
  <c r="D13"/>
  <c r="C13"/>
  <c r="U12"/>
  <c r="T12"/>
  <c r="S12"/>
  <c r="R12"/>
  <c r="Q12"/>
  <c r="P12"/>
  <c r="O12"/>
  <c r="N12"/>
  <c r="M12"/>
  <c r="L12"/>
  <c r="K12"/>
  <c r="J12"/>
  <c r="I12"/>
  <c r="H12"/>
  <c r="G12"/>
  <c r="F12"/>
  <c r="E12"/>
  <c r="D12"/>
  <c r="C12"/>
  <c r="U11"/>
  <c r="T11"/>
  <c r="S11"/>
  <c r="R11"/>
  <c r="Q11"/>
  <c r="P11"/>
  <c r="O11"/>
  <c r="N11"/>
  <c r="M11"/>
  <c r="L11"/>
  <c r="K11"/>
  <c r="J11"/>
  <c r="I11"/>
  <c r="H11"/>
  <c r="G11"/>
  <c r="F11"/>
  <c r="E11"/>
  <c r="D11"/>
  <c r="C11"/>
  <c r="U10"/>
  <c r="T10"/>
  <c r="S10"/>
  <c r="R10"/>
  <c r="Q10"/>
  <c r="P10"/>
  <c r="O10"/>
  <c r="N10"/>
  <c r="M10"/>
  <c r="L10"/>
  <c r="K10"/>
  <c r="J10"/>
  <c r="I10"/>
  <c r="H10"/>
  <c r="G10"/>
  <c r="F10"/>
  <c r="E10"/>
  <c r="D10"/>
  <c r="C10"/>
  <c r="U9"/>
  <c r="T9"/>
  <c r="S9"/>
  <c r="R9"/>
  <c r="Q9"/>
  <c r="P9"/>
  <c r="O9"/>
  <c r="N9"/>
  <c r="M9"/>
  <c r="L9"/>
  <c r="K9"/>
  <c r="J9"/>
  <c r="I9"/>
  <c r="H9"/>
  <c r="G9"/>
  <c r="F9"/>
  <c r="E9"/>
  <c r="D9"/>
  <c r="C9"/>
  <c r="U8"/>
  <c r="T8"/>
  <c r="S8"/>
  <c r="R8"/>
  <c r="Q8"/>
  <c r="P8"/>
  <c r="O8"/>
  <c r="N8"/>
  <c r="M8"/>
  <c r="L8"/>
  <c r="K8"/>
  <c r="J8"/>
  <c r="I8"/>
  <c r="H8"/>
  <c r="G8"/>
  <c r="F8"/>
  <c r="E8"/>
  <c r="D8"/>
  <c r="C8"/>
  <c r="U7"/>
  <c r="T7"/>
  <c r="S7"/>
  <c r="R7"/>
  <c r="Q7"/>
  <c r="P7"/>
  <c r="O7"/>
  <c r="N7"/>
  <c r="M7"/>
  <c r="L7"/>
  <c r="K7"/>
  <c r="J7"/>
  <c r="I7"/>
  <c r="H7"/>
  <c r="G7"/>
  <c r="F7"/>
  <c r="E7"/>
  <c r="D7"/>
  <c r="C7"/>
  <c r="U6"/>
  <c r="T6"/>
  <c r="S6"/>
  <c r="R6"/>
  <c r="Q6"/>
  <c r="P6"/>
  <c r="O6"/>
  <c r="N6"/>
  <c r="M6"/>
  <c r="L6"/>
  <c r="K6"/>
  <c r="J6"/>
  <c r="I6"/>
  <c r="H6"/>
  <c r="G6"/>
  <c r="F6"/>
  <c r="E6"/>
  <c r="D6"/>
  <c r="C6"/>
  <c r="A6"/>
  <c r="E52" i="20"/>
  <c r="D52"/>
  <c r="C52"/>
  <c r="E51"/>
  <c r="D51"/>
  <c r="C51"/>
  <c r="E50"/>
  <c r="D50"/>
  <c r="C50"/>
  <c r="A50"/>
  <c r="E48"/>
  <c r="D48"/>
  <c r="C48"/>
  <c r="E47"/>
  <c r="D47"/>
  <c r="C47"/>
  <c r="E46"/>
  <c r="D46"/>
  <c r="C46"/>
  <c r="E45"/>
  <c r="D45"/>
  <c r="C45"/>
  <c r="E44"/>
  <c r="D44"/>
  <c r="C44"/>
  <c r="E43"/>
  <c r="D43"/>
  <c r="C43"/>
  <c r="E42"/>
  <c r="D42"/>
  <c r="C42"/>
  <c r="E41"/>
  <c r="D41"/>
  <c r="C41"/>
  <c r="E40"/>
  <c r="D40"/>
  <c r="C40"/>
  <c r="E39"/>
  <c r="D39"/>
  <c r="C39"/>
  <c r="E38"/>
  <c r="D38"/>
  <c r="C38"/>
  <c r="E37"/>
  <c r="D37"/>
  <c r="C37"/>
  <c r="A37"/>
  <c r="O21"/>
  <c r="N21"/>
  <c r="M21"/>
  <c r="L21"/>
  <c r="K21"/>
  <c r="J21"/>
  <c r="I21"/>
  <c r="H21"/>
  <c r="G21"/>
  <c r="F21"/>
  <c r="E21"/>
  <c r="D21"/>
  <c r="C21"/>
  <c r="O20"/>
  <c r="N20"/>
  <c r="M20"/>
  <c r="L20"/>
  <c r="K20"/>
  <c r="J20"/>
  <c r="I20"/>
  <c r="H20"/>
  <c r="G20"/>
  <c r="F20"/>
  <c r="E20"/>
  <c r="D20"/>
  <c r="C20"/>
  <c r="O19"/>
  <c r="N19"/>
  <c r="M19"/>
  <c r="L19"/>
  <c r="K19"/>
  <c r="J19"/>
  <c r="I19"/>
  <c r="H19"/>
  <c r="G19"/>
  <c r="F19"/>
  <c r="E19"/>
  <c r="D19"/>
  <c r="C19"/>
  <c r="A19"/>
  <c r="O17"/>
  <c r="N17"/>
  <c r="M17"/>
  <c r="L17"/>
  <c r="K17"/>
  <c r="J17"/>
  <c r="I17"/>
  <c r="H17"/>
  <c r="G17"/>
  <c r="F17"/>
  <c r="E17"/>
  <c r="D17"/>
  <c r="C17"/>
  <c r="O16"/>
  <c r="N16"/>
  <c r="M16"/>
  <c r="L16"/>
  <c r="K16"/>
  <c r="J16"/>
  <c r="I16"/>
  <c r="H16"/>
  <c r="G16"/>
  <c r="F16"/>
  <c r="E16"/>
  <c r="D16"/>
  <c r="C16"/>
  <c r="O15"/>
  <c r="N15"/>
  <c r="M15"/>
  <c r="L15"/>
  <c r="K15"/>
  <c r="J15"/>
  <c r="I15"/>
  <c r="H15"/>
  <c r="G15"/>
  <c r="F15"/>
  <c r="E15"/>
  <c r="D15"/>
  <c r="C15"/>
  <c r="O14"/>
  <c r="N14"/>
  <c r="M14"/>
  <c r="L14"/>
  <c r="K14"/>
  <c r="J14"/>
  <c r="I14"/>
  <c r="H14"/>
  <c r="G14"/>
  <c r="F14"/>
  <c r="E14"/>
  <c r="D14"/>
  <c r="C14"/>
  <c r="O13"/>
  <c r="N13"/>
  <c r="M13"/>
  <c r="L13"/>
  <c r="K13"/>
  <c r="J13"/>
  <c r="I13"/>
  <c r="H13"/>
  <c r="G13"/>
  <c r="F13"/>
  <c r="E13"/>
  <c r="D13"/>
  <c r="C13"/>
  <c r="O12"/>
  <c r="N12"/>
  <c r="M12"/>
  <c r="L12"/>
  <c r="K12"/>
  <c r="J12"/>
  <c r="I12"/>
  <c r="H12"/>
  <c r="G12"/>
  <c r="F12"/>
  <c r="E12"/>
  <c r="D12"/>
  <c r="C12"/>
  <c r="O11"/>
  <c r="N11"/>
  <c r="M11"/>
  <c r="L11"/>
  <c r="K11"/>
  <c r="J11"/>
  <c r="I11"/>
  <c r="H11"/>
  <c r="G11"/>
  <c r="F11"/>
  <c r="E11"/>
  <c r="D11"/>
  <c r="C11"/>
  <c r="O10"/>
  <c r="N10"/>
  <c r="M10"/>
  <c r="L10"/>
  <c r="K10"/>
  <c r="J10"/>
  <c r="I10"/>
  <c r="H10"/>
  <c r="G10"/>
  <c r="F10"/>
  <c r="E10"/>
  <c r="D10"/>
  <c r="C10"/>
  <c r="O9"/>
  <c r="N9"/>
  <c r="M9"/>
  <c r="L9"/>
  <c r="K9"/>
  <c r="J9"/>
  <c r="I9"/>
  <c r="H9"/>
  <c r="G9"/>
  <c r="F9"/>
  <c r="E9"/>
  <c r="D9"/>
  <c r="C9"/>
  <c r="O8"/>
  <c r="N8"/>
  <c r="M8"/>
  <c r="L8"/>
  <c r="K8"/>
  <c r="J8"/>
  <c r="I8"/>
  <c r="H8"/>
  <c r="G8"/>
  <c r="F8"/>
  <c r="E8"/>
  <c r="D8"/>
  <c r="C8"/>
  <c r="O7"/>
  <c r="N7"/>
  <c r="M7"/>
  <c r="L7"/>
  <c r="K7"/>
  <c r="J7"/>
  <c r="I7"/>
  <c r="H7"/>
  <c r="G7"/>
  <c r="F7"/>
  <c r="E7"/>
  <c r="D7"/>
  <c r="C7"/>
  <c r="O6"/>
  <c r="N6"/>
  <c r="M6"/>
  <c r="L6"/>
  <c r="K6"/>
  <c r="J6"/>
  <c r="I6"/>
  <c r="H6"/>
  <c r="G6"/>
  <c r="F6"/>
  <c r="E6"/>
  <c r="D6"/>
  <c r="C6"/>
  <c r="A6"/>
  <c r="E52" i="19"/>
  <c r="D52"/>
  <c r="C52"/>
  <c r="E51"/>
  <c r="D51"/>
  <c r="C51"/>
  <c r="E50"/>
  <c r="D50"/>
  <c r="C50"/>
  <c r="A50"/>
  <c r="E48"/>
  <c r="D48"/>
  <c r="C48"/>
  <c r="E47"/>
  <c r="D47"/>
  <c r="C47"/>
  <c r="E46"/>
  <c r="D46"/>
  <c r="C46"/>
  <c r="E45"/>
  <c r="D45"/>
  <c r="C45"/>
  <c r="E44"/>
  <c r="D44"/>
  <c r="C44"/>
  <c r="E43"/>
  <c r="D43"/>
  <c r="C43"/>
  <c r="E42"/>
  <c r="D42"/>
  <c r="C42"/>
  <c r="E41"/>
  <c r="D41"/>
  <c r="C41"/>
  <c r="E40"/>
  <c r="D40"/>
  <c r="C40"/>
  <c r="E39"/>
  <c r="D39"/>
  <c r="C39"/>
  <c r="E38"/>
  <c r="D38"/>
  <c r="C38"/>
  <c r="E37"/>
  <c r="D37"/>
  <c r="C37"/>
  <c r="A37"/>
  <c r="O21"/>
  <c r="N21"/>
  <c r="M21"/>
  <c r="L21"/>
  <c r="K21"/>
  <c r="J21"/>
  <c r="I21"/>
  <c r="H21"/>
  <c r="G21"/>
  <c r="F21"/>
  <c r="E21"/>
  <c r="D21"/>
  <c r="C21"/>
  <c r="O20"/>
  <c r="N20"/>
  <c r="M20"/>
  <c r="L20"/>
  <c r="K20"/>
  <c r="J20"/>
  <c r="I20"/>
  <c r="H20"/>
  <c r="G20"/>
  <c r="F20"/>
  <c r="E20"/>
  <c r="D20"/>
  <c r="C20"/>
  <c r="O19"/>
  <c r="N19"/>
  <c r="M19"/>
  <c r="L19"/>
  <c r="K19"/>
  <c r="J19"/>
  <c r="I19"/>
  <c r="H19"/>
  <c r="G19"/>
  <c r="F19"/>
  <c r="E19"/>
  <c r="D19"/>
  <c r="C19"/>
  <c r="A19"/>
  <c r="O17"/>
  <c r="N17"/>
  <c r="M17"/>
  <c r="L17"/>
  <c r="K17"/>
  <c r="J17"/>
  <c r="I17"/>
  <c r="H17"/>
  <c r="G17"/>
  <c r="F17"/>
  <c r="E17"/>
  <c r="D17"/>
  <c r="C17"/>
  <c r="O16"/>
  <c r="N16"/>
  <c r="M16"/>
  <c r="L16"/>
  <c r="K16"/>
  <c r="J16"/>
  <c r="I16"/>
  <c r="H16"/>
  <c r="G16"/>
  <c r="F16"/>
  <c r="E16"/>
  <c r="D16"/>
  <c r="C16"/>
  <c r="O15"/>
  <c r="N15"/>
  <c r="M15"/>
  <c r="L15"/>
  <c r="K15"/>
  <c r="J15"/>
  <c r="I15"/>
  <c r="H15"/>
  <c r="G15"/>
  <c r="F15"/>
  <c r="E15"/>
  <c r="D15"/>
  <c r="C15"/>
  <c r="O14"/>
  <c r="N14"/>
  <c r="M14"/>
  <c r="L14"/>
  <c r="K14"/>
  <c r="J14"/>
  <c r="I14"/>
  <c r="H14"/>
  <c r="G14"/>
  <c r="F14"/>
  <c r="E14"/>
  <c r="D14"/>
  <c r="C14"/>
  <c r="O13"/>
  <c r="N13"/>
  <c r="M13"/>
  <c r="L13"/>
  <c r="K13"/>
  <c r="J13"/>
  <c r="I13"/>
  <c r="H13"/>
  <c r="G13"/>
  <c r="F13"/>
  <c r="E13"/>
  <c r="D13"/>
  <c r="C13"/>
  <c r="O12"/>
  <c r="N12"/>
  <c r="M12"/>
  <c r="L12"/>
  <c r="K12"/>
  <c r="J12"/>
  <c r="I12"/>
  <c r="H12"/>
  <c r="G12"/>
  <c r="F12"/>
  <c r="E12"/>
  <c r="D12"/>
  <c r="C12"/>
  <c r="O11"/>
  <c r="N11"/>
  <c r="M11"/>
  <c r="L11"/>
  <c r="K11"/>
  <c r="J11"/>
  <c r="I11"/>
  <c r="H11"/>
  <c r="G11"/>
  <c r="F11"/>
  <c r="E11"/>
  <c r="D11"/>
  <c r="C11"/>
  <c r="O10"/>
  <c r="N10"/>
  <c r="M10"/>
  <c r="L10"/>
  <c r="K10"/>
  <c r="J10"/>
  <c r="I10"/>
  <c r="H10"/>
  <c r="G10"/>
  <c r="F10"/>
  <c r="E10"/>
  <c r="D10"/>
  <c r="C10"/>
  <c r="O9"/>
  <c r="N9"/>
  <c r="M9"/>
  <c r="L9"/>
  <c r="K9"/>
  <c r="J9"/>
  <c r="I9"/>
  <c r="H9"/>
  <c r="G9"/>
  <c r="F9"/>
  <c r="E9"/>
  <c r="D9"/>
  <c r="C9"/>
  <c r="O8"/>
  <c r="N8"/>
  <c r="M8"/>
  <c r="L8"/>
  <c r="K8"/>
  <c r="J8"/>
  <c r="I8"/>
  <c r="H8"/>
  <c r="G8"/>
  <c r="F8"/>
  <c r="E8"/>
  <c r="D8"/>
  <c r="C8"/>
  <c r="O7"/>
  <c r="N7"/>
  <c r="M7"/>
  <c r="L7"/>
  <c r="K7"/>
  <c r="J7"/>
  <c r="I7"/>
  <c r="H7"/>
  <c r="G7"/>
  <c r="F7"/>
  <c r="E7"/>
  <c r="D7"/>
  <c r="C7"/>
  <c r="O6"/>
  <c r="N6"/>
  <c r="M6"/>
  <c r="L6"/>
  <c r="K6"/>
  <c r="J6"/>
  <c r="I6"/>
  <c r="H6"/>
  <c r="G6"/>
  <c r="F6"/>
  <c r="E6"/>
  <c r="D6"/>
  <c r="C6"/>
  <c r="A6"/>
  <c r="K5" i="18"/>
  <c r="J5"/>
  <c r="H5"/>
  <c r="F5"/>
  <c r="D5"/>
  <c r="B5"/>
  <c r="I5" i="17"/>
  <c r="G5"/>
  <c r="D5"/>
  <c r="B5"/>
  <c r="O176" i="8"/>
  <c r="N176"/>
  <c r="M176"/>
  <c r="L176"/>
  <c r="K176"/>
  <c r="J176"/>
  <c r="I176"/>
  <c r="H176"/>
  <c r="G176"/>
  <c r="F176"/>
  <c r="E176"/>
  <c r="D176"/>
  <c r="C176"/>
  <c r="O175"/>
  <c r="N175"/>
  <c r="M175"/>
  <c r="L175"/>
  <c r="K175"/>
  <c r="J175"/>
  <c r="I175"/>
  <c r="H175"/>
  <c r="G175"/>
  <c r="F175"/>
  <c r="E175"/>
  <c r="D175"/>
  <c r="C175"/>
  <c r="O174"/>
  <c r="N174"/>
  <c r="M174"/>
  <c r="L174"/>
  <c r="K174"/>
  <c r="J174"/>
  <c r="I174"/>
  <c r="H174"/>
  <c r="G174"/>
  <c r="F174"/>
  <c r="E174"/>
  <c r="D174"/>
  <c r="C174"/>
  <c r="A174"/>
  <c r="O172"/>
  <c r="N172"/>
  <c r="M172"/>
  <c r="L172"/>
  <c r="K172"/>
  <c r="J172"/>
  <c r="I172"/>
  <c r="H172"/>
  <c r="G172"/>
  <c r="F172"/>
  <c r="E172"/>
  <c r="D172"/>
  <c r="C172"/>
  <c r="O171"/>
  <c r="N171"/>
  <c r="M171"/>
  <c r="L171"/>
  <c r="K171"/>
  <c r="J171"/>
  <c r="I171"/>
  <c r="H171"/>
  <c r="G171"/>
  <c r="F171"/>
  <c r="E171"/>
  <c r="D171"/>
  <c r="C171"/>
  <c r="O170"/>
  <c r="N170"/>
  <c r="M170"/>
  <c r="L170"/>
  <c r="K170"/>
  <c r="J170"/>
  <c r="I170"/>
  <c r="H170"/>
  <c r="G170"/>
  <c r="F170"/>
  <c r="E170"/>
  <c r="D170"/>
  <c r="C170"/>
  <c r="O169"/>
  <c r="N169"/>
  <c r="M169"/>
  <c r="L169"/>
  <c r="K169"/>
  <c r="J169"/>
  <c r="I169"/>
  <c r="H169"/>
  <c r="G169"/>
  <c r="F169"/>
  <c r="E169"/>
  <c r="D169"/>
  <c r="C169"/>
  <c r="O168"/>
  <c r="N168"/>
  <c r="M168"/>
  <c r="L168"/>
  <c r="K168"/>
  <c r="J168"/>
  <c r="I168"/>
  <c r="H168"/>
  <c r="G168"/>
  <c r="F168"/>
  <c r="E168"/>
  <c r="D168"/>
  <c r="C168"/>
  <c r="O167"/>
  <c r="N167"/>
  <c r="M167"/>
  <c r="L167"/>
  <c r="K167"/>
  <c r="J167"/>
  <c r="I167"/>
  <c r="H167"/>
  <c r="G167"/>
  <c r="F167"/>
  <c r="E167"/>
  <c r="D167"/>
  <c r="C167"/>
  <c r="O166"/>
  <c r="N166"/>
  <c r="M166"/>
  <c r="L166"/>
  <c r="K166"/>
  <c r="J166"/>
  <c r="I166"/>
  <c r="H166"/>
  <c r="G166"/>
  <c r="F166"/>
  <c r="E166"/>
  <c r="D166"/>
  <c r="C166"/>
  <c r="O165"/>
  <c r="N165"/>
  <c r="M165"/>
  <c r="L165"/>
  <c r="K165"/>
  <c r="J165"/>
  <c r="I165"/>
  <c r="H165"/>
  <c r="G165"/>
  <c r="F165"/>
  <c r="E165"/>
  <c r="D165"/>
  <c r="C165"/>
  <c r="O164"/>
  <c r="N164"/>
  <c r="M164"/>
  <c r="L164"/>
  <c r="K164"/>
  <c r="J164"/>
  <c r="I164"/>
  <c r="H164"/>
  <c r="G164"/>
  <c r="F164"/>
  <c r="E164"/>
  <c r="D164"/>
  <c r="C164"/>
  <c r="O163"/>
  <c r="N163"/>
  <c r="M163"/>
  <c r="L163"/>
  <c r="K163"/>
  <c r="J163"/>
  <c r="I163"/>
  <c r="H163"/>
  <c r="G163"/>
  <c r="F163"/>
  <c r="E163"/>
  <c r="D163"/>
  <c r="C163"/>
  <c r="O162"/>
  <c r="N162"/>
  <c r="M162"/>
  <c r="L162"/>
  <c r="K162"/>
  <c r="J162"/>
  <c r="I162"/>
  <c r="H162"/>
  <c r="G162"/>
  <c r="F162"/>
  <c r="E162"/>
  <c r="D162"/>
  <c r="C162"/>
  <c r="O161"/>
  <c r="N161"/>
  <c r="M161"/>
  <c r="L161"/>
  <c r="K161"/>
  <c r="J161"/>
  <c r="I161"/>
  <c r="H161"/>
  <c r="G161"/>
  <c r="F161"/>
  <c r="E161"/>
  <c r="D161"/>
  <c r="C161"/>
  <c r="A161"/>
  <c r="S145"/>
  <c r="R145"/>
  <c r="Q145"/>
  <c r="P145"/>
  <c r="O145"/>
  <c r="N145"/>
  <c r="M145"/>
  <c r="L145"/>
  <c r="K145"/>
  <c r="J145"/>
  <c r="I145"/>
  <c r="H145"/>
  <c r="G145"/>
  <c r="F145"/>
  <c r="E145"/>
  <c r="D145"/>
  <c r="C145"/>
  <c r="S144"/>
  <c r="R144"/>
  <c r="Q144"/>
  <c r="P144"/>
  <c r="O144"/>
  <c r="N144"/>
  <c r="M144"/>
  <c r="L144"/>
  <c r="K144"/>
  <c r="J144"/>
  <c r="I144"/>
  <c r="H144"/>
  <c r="G144"/>
  <c r="F144"/>
  <c r="E144"/>
  <c r="D144"/>
  <c r="C144"/>
  <c r="S143"/>
  <c r="R143"/>
  <c r="Q143"/>
  <c r="P143"/>
  <c r="O143"/>
  <c r="N143"/>
  <c r="M143"/>
  <c r="L143"/>
  <c r="K143"/>
  <c r="J143"/>
  <c r="I143"/>
  <c r="H143"/>
  <c r="G143"/>
  <c r="F143"/>
  <c r="E143"/>
  <c r="D143"/>
  <c r="C143"/>
  <c r="A143"/>
  <c r="S141"/>
  <c r="R141"/>
  <c r="Q141"/>
  <c r="P141"/>
  <c r="O141"/>
  <c r="N141"/>
  <c r="M141"/>
  <c r="L141"/>
  <c r="K141"/>
  <c r="J141"/>
  <c r="I141"/>
  <c r="H141"/>
  <c r="G141"/>
  <c r="F141"/>
  <c r="E141"/>
  <c r="D141"/>
  <c r="C141"/>
  <c r="S140"/>
  <c r="R140"/>
  <c r="Q140"/>
  <c r="P140"/>
  <c r="O140"/>
  <c r="N140"/>
  <c r="M140"/>
  <c r="L140"/>
  <c r="K140"/>
  <c r="J140"/>
  <c r="I140"/>
  <c r="H140"/>
  <c r="G140"/>
  <c r="F140"/>
  <c r="E140"/>
  <c r="D140"/>
  <c r="C140"/>
  <c r="S139"/>
  <c r="R139"/>
  <c r="Q139"/>
  <c r="P139"/>
  <c r="O139"/>
  <c r="N139"/>
  <c r="M139"/>
  <c r="L139"/>
  <c r="K139"/>
  <c r="J139"/>
  <c r="I139"/>
  <c r="H139"/>
  <c r="G139"/>
  <c r="F139"/>
  <c r="E139"/>
  <c r="D139"/>
  <c r="C139"/>
  <c r="S138"/>
  <c r="R138"/>
  <c r="Q138"/>
  <c r="P138"/>
  <c r="O138"/>
  <c r="N138"/>
  <c r="M138"/>
  <c r="L138"/>
  <c r="K138"/>
  <c r="J138"/>
  <c r="I138"/>
  <c r="H138"/>
  <c r="G138"/>
  <c r="F138"/>
  <c r="E138"/>
  <c r="D138"/>
  <c r="C138"/>
  <c r="S137"/>
  <c r="R137"/>
  <c r="Q137"/>
  <c r="P137"/>
  <c r="O137"/>
  <c r="N137"/>
  <c r="M137"/>
  <c r="L137"/>
  <c r="K137"/>
  <c r="J137"/>
  <c r="I137"/>
  <c r="H137"/>
  <c r="G137"/>
  <c r="F137"/>
  <c r="E137"/>
  <c r="D137"/>
  <c r="C137"/>
  <c r="S136"/>
  <c r="R136"/>
  <c r="Q136"/>
  <c r="P136"/>
  <c r="O136"/>
  <c r="N136"/>
  <c r="M136"/>
  <c r="L136"/>
  <c r="K136"/>
  <c r="J136"/>
  <c r="I136"/>
  <c r="H136"/>
  <c r="G136"/>
  <c r="F136"/>
  <c r="E136"/>
  <c r="D136"/>
  <c r="C136"/>
  <c r="S135"/>
  <c r="R135"/>
  <c r="Q135"/>
  <c r="P135"/>
  <c r="O135"/>
  <c r="N135"/>
  <c r="M135"/>
  <c r="L135"/>
  <c r="K135"/>
  <c r="J135"/>
  <c r="I135"/>
  <c r="H135"/>
  <c r="G135"/>
  <c r="F135"/>
  <c r="E135"/>
  <c r="D135"/>
  <c r="C135"/>
  <c r="S134"/>
  <c r="R134"/>
  <c r="Q134"/>
  <c r="P134"/>
  <c r="O134"/>
  <c r="N134"/>
  <c r="M134"/>
  <c r="L134"/>
  <c r="K134"/>
  <c r="J134"/>
  <c r="I134"/>
  <c r="H134"/>
  <c r="G134"/>
  <c r="F134"/>
  <c r="E134"/>
  <c r="D134"/>
  <c r="C134"/>
  <c r="S133"/>
  <c r="R133"/>
  <c r="Q133"/>
  <c r="P133"/>
  <c r="O133"/>
  <c r="N133"/>
  <c r="M133"/>
  <c r="L133"/>
  <c r="K133"/>
  <c r="J133"/>
  <c r="I133"/>
  <c r="H133"/>
  <c r="G133"/>
  <c r="F133"/>
  <c r="E133"/>
  <c r="D133"/>
  <c r="C133"/>
  <c r="S132"/>
  <c r="R132"/>
  <c r="Q132"/>
  <c r="P132"/>
  <c r="O132"/>
  <c r="N132"/>
  <c r="M132"/>
  <c r="L132"/>
  <c r="K132"/>
  <c r="J132"/>
  <c r="I132"/>
  <c r="H132"/>
  <c r="G132"/>
  <c r="F132"/>
  <c r="E132"/>
  <c r="D132"/>
  <c r="C132"/>
  <c r="S131"/>
  <c r="R131"/>
  <c r="Q131"/>
  <c r="P131"/>
  <c r="O131"/>
  <c r="N131"/>
  <c r="M131"/>
  <c r="L131"/>
  <c r="K131"/>
  <c r="J131"/>
  <c r="I131"/>
  <c r="H131"/>
  <c r="G131"/>
  <c r="F131"/>
  <c r="E131"/>
  <c r="D131"/>
  <c r="C131"/>
  <c r="S130"/>
  <c r="R130"/>
  <c r="Q130"/>
  <c r="P130"/>
  <c r="O130"/>
  <c r="N130"/>
  <c r="M130"/>
  <c r="L130"/>
  <c r="K130"/>
  <c r="J130"/>
  <c r="I130"/>
  <c r="H130"/>
  <c r="G130"/>
  <c r="F130"/>
  <c r="E130"/>
  <c r="D130"/>
  <c r="C130"/>
  <c r="A130"/>
  <c r="S114"/>
  <c r="R114"/>
  <c r="Q114"/>
  <c r="P114"/>
  <c r="O114"/>
  <c r="N114"/>
  <c r="M114"/>
  <c r="L114"/>
  <c r="K114"/>
  <c r="J114"/>
  <c r="I114"/>
  <c r="H114"/>
  <c r="G114"/>
  <c r="F114"/>
  <c r="E114"/>
  <c r="D114"/>
  <c r="C114"/>
  <c r="S113"/>
  <c r="R113"/>
  <c r="Q113"/>
  <c r="P113"/>
  <c r="O113"/>
  <c r="N113"/>
  <c r="M113"/>
  <c r="L113"/>
  <c r="K113"/>
  <c r="J113"/>
  <c r="I113"/>
  <c r="H113"/>
  <c r="G113"/>
  <c r="F113"/>
  <c r="E113"/>
  <c r="D113"/>
  <c r="C113"/>
  <c r="S112"/>
  <c r="R112"/>
  <c r="Q112"/>
  <c r="P112"/>
  <c r="O112"/>
  <c r="N112"/>
  <c r="M112"/>
  <c r="L112"/>
  <c r="K112"/>
  <c r="J112"/>
  <c r="I112"/>
  <c r="H112"/>
  <c r="G112"/>
  <c r="F112"/>
  <c r="E112"/>
  <c r="D112"/>
  <c r="C112"/>
  <c r="A112"/>
  <c r="S110"/>
  <c r="R110"/>
  <c r="Q110"/>
  <c r="P110"/>
  <c r="O110"/>
  <c r="N110"/>
  <c r="M110"/>
  <c r="L110"/>
  <c r="K110"/>
  <c r="J110"/>
  <c r="I110"/>
  <c r="H110"/>
  <c r="G110"/>
  <c r="F110"/>
  <c r="E110"/>
  <c r="D110"/>
  <c r="C110"/>
  <c r="S109"/>
  <c r="R109"/>
  <c r="Q109"/>
  <c r="P109"/>
  <c r="O109"/>
  <c r="N109"/>
  <c r="M109"/>
  <c r="L109"/>
  <c r="K109"/>
  <c r="J109"/>
  <c r="I109"/>
  <c r="H109"/>
  <c r="G109"/>
  <c r="F109"/>
  <c r="E109"/>
  <c r="D109"/>
  <c r="C109"/>
  <c r="S108"/>
  <c r="R108"/>
  <c r="Q108"/>
  <c r="P108"/>
  <c r="O108"/>
  <c r="N108"/>
  <c r="M108"/>
  <c r="L108"/>
  <c r="K108"/>
  <c r="J108"/>
  <c r="I108"/>
  <c r="H108"/>
  <c r="G108"/>
  <c r="F108"/>
  <c r="E108"/>
  <c r="D108"/>
  <c r="C108"/>
  <c r="S107"/>
  <c r="R107"/>
  <c r="Q107"/>
  <c r="P107"/>
  <c r="O107"/>
  <c r="N107"/>
  <c r="M107"/>
  <c r="L107"/>
  <c r="K107"/>
  <c r="J107"/>
  <c r="I107"/>
  <c r="H107"/>
  <c r="G107"/>
  <c r="F107"/>
  <c r="E107"/>
  <c r="D107"/>
  <c r="C107"/>
  <c r="S106"/>
  <c r="R106"/>
  <c r="Q106"/>
  <c r="P106"/>
  <c r="O106"/>
  <c r="N106"/>
  <c r="M106"/>
  <c r="L106"/>
  <c r="K106"/>
  <c r="J106"/>
  <c r="I106"/>
  <c r="H106"/>
  <c r="G106"/>
  <c r="F106"/>
  <c r="E106"/>
  <c r="D106"/>
  <c r="C106"/>
  <c r="S105"/>
  <c r="R105"/>
  <c r="Q105"/>
  <c r="P105"/>
  <c r="O105"/>
  <c r="N105"/>
  <c r="M105"/>
  <c r="L105"/>
  <c r="K105"/>
  <c r="J105"/>
  <c r="I105"/>
  <c r="H105"/>
  <c r="G105"/>
  <c r="F105"/>
  <c r="E105"/>
  <c r="D105"/>
  <c r="C105"/>
  <c r="S104"/>
  <c r="R104"/>
  <c r="Q104"/>
  <c r="P104"/>
  <c r="O104"/>
  <c r="N104"/>
  <c r="M104"/>
  <c r="L104"/>
  <c r="K104"/>
  <c r="J104"/>
  <c r="I104"/>
  <c r="H104"/>
  <c r="G104"/>
  <c r="F104"/>
  <c r="E104"/>
  <c r="D104"/>
  <c r="C104"/>
  <c r="S103"/>
  <c r="R103"/>
  <c r="Q103"/>
  <c r="P103"/>
  <c r="O103"/>
  <c r="N103"/>
  <c r="M103"/>
  <c r="L103"/>
  <c r="K103"/>
  <c r="J103"/>
  <c r="I103"/>
  <c r="H103"/>
  <c r="G103"/>
  <c r="F103"/>
  <c r="E103"/>
  <c r="D103"/>
  <c r="C103"/>
  <c r="S102"/>
  <c r="R102"/>
  <c r="Q102"/>
  <c r="P102"/>
  <c r="O102"/>
  <c r="N102"/>
  <c r="M102"/>
  <c r="L102"/>
  <c r="K102"/>
  <c r="J102"/>
  <c r="I102"/>
  <c r="H102"/>
  <c r="G102"/>
  <c r="F102"/>
  <c r="E102"/>
  <c r="D102"/>
  <c r="C102"/>
  <c r="S101"/>
  <c r="R101"/>
  <c r="Q101"/>
  <c r="P101"/>
  <c r="O101"/>
  <c r="N101"/>
  <c r="M101"/>
  <c r="L101"/>
  <c r="K101"/>
  <c r="J101"/>
  <c r="I101"/>
  <c r="H101"/>
  <c r="G101"/>
  <c r="F101"/>
  <c r="E101"/>
  <c r="D101"/>
  <c r="C101"/>
  <c r="S100"/>
  <c r="R100"/>
  <c r="Q100"/>
  <c r="P100"/>
  <c r="O100"/>
  <c r="N100"/>
  <c r="M100"/>
  <c r="L100"/>
  <c r="K100"/>
  <c r="J100"/>
  <c r="I100"/>
  <c r="H100"/>
  <c r="G100"/>
  <c r="F100"/>
  <c r="E100"/>
  <c r="D100"/>
  <c r="C100"/>
  <c r="S99"/>
  <c r="R99"/>
  <c r="Q99"/>
  <c r="P99"/>
  <c r="O99"/>
  <c r="N99"/>
  <c r="M99"/>
  <c r="L99"/>
  <c r="K99"/>
  <c r="J99"/>
  <c r="I99"/>
  <c r="H99"/>
  <c r="G99"/>
  <c r="F99"/>
  <c r="E99"/>
  <c r="D99"/>
  <c r="C99"/>
  <c r="A99"/>
  <c r="S83"/>
  <c r="R83"/>
  <c r="Q83"/>
  <c r="P83"/>
  <c r="O83"/>
  <c r="N83"/>
  <c r="M83"/>
  <c r="L83"/>
  <c r="K83"/>
  <c r="J83"/>
  <c r="I83"/>
  <c r="H83"/>
  <c r="G83"/>
  <c r="F83"/>
  <c r="E83"/>
  <c r="D83"/>
  <c r="C83"/>
  <c r="S82"/>
  <c r="R82"/>
  <c r="Q82"/>
  <c r="P82"/>
  <c r="O82"/>
  <c r="N82"/>
  <c r="M82"/>
  <c r="L82"/>
  <c r="K82"/>
  <c r="J82"/>
  <c r="I82"/>
  <c r="H82"/>
  <c r="G82"/>
  <c r="F82"/>
  <c r="E82"/>
  <c r="D82"/>
  <c r="C82"/>
  <c r="S81"/>
  <c r="R81"/>
  <c r="Q81"/>
  <c r="P81"/>
  <c r="O81"/>
  <c r="N81"/>
  <c r="M81"/>
  <c r="L81"/>
  <c r="K81"/>
  <c r="J81"/>
  <c r="I81"/>
  <c r="H81"/>
  <c r="G81"/>
  <c r="F81"/>
  <c r="E81"/>
  <c r="D81"/>
  <c r="C81"/>
  <c r="A81"/>
  <c r="S79"/>
  <c r="R79"/>
  <c r="Q79"/>
  <c r="P79"/>
  <c r="O79"/>
  <c r="N79"/>
  <c r="M79"/>
  <c r="L79"/>
  <c r="K79"/>
  <c r="J79"/>
  <c r="I79"/>
  <c r="H79"/>
  <c r="G79"/>
  <c r="F79"/>
  <c r="E79"/>
  <c r="D79"/>
  <c r="C79"/>
  <c r="S78"/>
  <c r="R78"/>
  <c r="Q78"/>
  <c r="P78"/>
  <c r="O78"/>
  <c r="N78"/>
  <c r="M78"/>
  <c r="L78"/>
  <c r="K78"/>
  <c r="J78"/>
  <c r="I78"/>
  <c r="H78"/>
  <c r="G78"/>
  <c r="F78"/>
  <c r="E78"/>
  <c r="D78"/>
  <c r="C78"/>
  <c r="S77"/>
  <c r="R77"/>
  <c r="Q77"/>
  <c r="P77"/>
  <c r="O77"/>
  <c r="N77"/>
  <c r="M77"/>
  <c r="L77"/>
  <c r="K77"/>
  <c r="J77"/>
  <c r="I77"/>
  <c r="H77"/>
  <c r="G77"/>
  <c r="F77"/>
  <c r="E77"/>
  <c r="D77"/>
  <c r="C77"/>
  <c r="S76"/>
  <c r="R76"/>
  <c r="Q76"/>
  <c r="P76"/>
  <c r="O76"/>
  <c r="N76"/>
  <c r="M76"/>
  <c r="L76"/>
  <c r="K76"/>
  <c r="J76"/>
  <c r="I76"/>
  <c r="H76"/>
  <c r="G76"/>
  <c r="F76"/>
  <c r="E76"/>
  <c r="D76"/>
  <c r="C76"/>
  <c r="S75"/>
  <c r="R75"/>
  <c r="Q75"/>
  <c r="P75"/>
  <c r="O75"/>
  <c r="N75"/>
  <c r="M75"/>
  <c r="L75"/>
  <c r="K75"/>
  <c r="J75"/>
  <c r="I75"/>
  <c r="H75"/>
  <c r="G75"/>
  <c r="F75"/>
  <c r="E75"/>
  <c r="D75"/>
  <c r="C75"/>
  <c r="S74"/>
  <c r="R74"/>
  <c r="Q74"/>
  <c r="P74"/>
  <c r="O74"/>
  <c r="N74"/>
  <c r="M74"/>
  <c r="L74"/>
  <c r="K74"/>
  <c r="J74"/>
  <c r="I74"/>
  <c r="H74"/>
  <c r="G74"/>
  <c r="F74"/>
  <c r="E74"/>
  <c r="D74"/>
  <c r="C74"/>
  <c r="S73"/>
  <c r="R73"/>
  <c r="Q73"/>
  <c r="P73"/>
  <c r="O73"/>
  <c r="N73"/>
  <c r="M73"/>
  <c r="L73"/>
  <c r="K73"/>
  <c r="J73"/>
  <c r="I73"/>
  <c r="H73"/>
  <c r="G73"/>
  <c r="F73"/>
  <c r="E73"/>
  <c r="D73"/>
  <c r="C73"/>
  <c r="S72"/>
  <c r="R72"/>
  <c r="Q72"/>
  <c r="P72"/>
  <c r="O72"/>
  <c r="N72"/>
  <c r="M72"/>
  <c r="L72"/>
  <c r="K72"/>
  <c r="J72"/>
  <c r="I72"/>
  <c r="H72"/>
  <c r="G72"/>
  <c r="F72"/>
  <c r="E72"/>
  <c r="D72"/>
  <c r="C72"/>
  <c r="S71"/>
  <c r="R71"/>
  <c r="Q71"/>
  <c r="P71"/>
  <c r="O71"/>
  <c r="N71"/>
  <c r="M71"/>
  <c r="L71"/>
  <c r="K71"/>
  <c r="J71"/>
  <c r="I71"/>
  <c r="H71"/>
  <c r="G71"/>
  <c r="F71"/>
  <c r="E71"/>
  <c r="D71"/>
  <c r="C71"/>
  <c r="S70"/>
  <c r="R70"/>
  <c r="Q70"/>
  <c r="P70"/>
  <c r="O70"/>
  <c r="N70"/>
  <c r="M70"/>
  <c r="L70"/>
  <c r="K70"/>
  <c r="J70"/>
  <c r="I70"/>
  <c r="H70"/>
  <c r="G70"/>
  <c r="F70"/>
  <c r="E70"/>
  <c r="D70"/>
  <c r="C70"/>
  <c r="S69"/>
  <c r="R69"/>
  <c r="Q69"/>
  <c r="P69"/>
  <c r="O69"/>
  <c r="N69"/>
  <c r="M69"/>
  <c r="L69"/>
  <c r="K69"/>
  <c r="J69"/>
  <c r="I69"/>
  <c r="H69"/>
  <c r="G69"/>
  <c r="F69"/>
  <c r="E69"/>
  <c r="D69"/>
  <c r="C69"/>
  <c r="S68"/>
  <c r="R68"/>
  <c r="Q68"/>
  <c r="P68"/>
  <c r="O68"/>
  <c r="N68"/>
  <c r="M68"/>
  <c r="L68"/>
  <c r="K68"/>
  <c r="J68"/>
  <c r="I68"/>
  <c r="H68"/>
  <c r="G68"/>
  <c r="F68"/>
  <c r="E68"/>
  <c r="D68"/>
  <c r="C68"/>
  <c r="A68"/>
  <c r="S52"/>
  <c r="R52"/>
  <c r="Q52"/>
  <c r="P52"/>
  <c r="O52"/>
  <c r="N52"/>
  <c r="M52"/>
  <c r="L52"/>
  <c r="K52"/>
  <c r="J52"/>
  <c r="I52"/>
  <c r="H52"/>
  <c r="G52"/>
  <c r="F52"/>
  <c r="E52"/>
  <c r="D52"/>
  <c r="C52"/>
  <c r="S51"/>
  <c r="R51"/>
  <c r="Q51"/>
  <c r="P51"/>
  <c r="O51"/>
  <c r="N51"/>
  <c r="M51"/>
  <c r="L51"/>
  <c r="K51"/>
  <c r="J51"/>
  <c r="I51"/>
  <c r="H51"/>
  <c r="G51"/>
  <c r="F51"/>
  <c r="E51"/>
  <c r="D51"/>
  <c r="C51"/>
  <c r="S50"/>
  <c r="R50"/>
  <c r="Q50"/>
  <c r="P50"/>
  <c r="O50"/>
  <c r="N50"/>
  <c r="M50"/>
  <c r="L50"/>
  <c r="K50"/>
  <c r="J50"/>
  <c r="I50"/>
  <c r="H50"/>
  <c r="G50"/>
  <c r="F50"/>
  <c r="E50"/>
  <c r="D50"/>
  <c r="C50"/>
  <c r="A50"/>
  <c r="S48"/>
  <c r="R48"/>
  <c r="Q48"/>
  <c r="P48"/>
  <c r="O48"/>
  <c r="N48"/>
  <c r="M48"/>
  <c r="L48"/>
  <c r="K48"/>
  <c r="J48"/>
  <c r="I48"/>
  <c r="H48"/>
  <c r="G48"/>
  <c r="F48"/>
  <c r="E48"/>
  <c r="D48"/>
  <c r="C48"/>
  <c r="S47"/>
  <c r="R47"/>
  <c r="Q47"/>
  <c r="P47"/>
  <c r="O47"/>
  <c r="N47"/>
  <c r="M47"/>
  <c r="L47"/>
  <c r="K47"/>
  <c r="J47"/>
  <c r="I47"/>
  <c r="H47"/>
  <c r="G47"/>
  <c r="F47"/>
  <c r="E47"/>
  <c r="D47"/>
  <c r="C47"/>
  <c r="S46"/>
  <c r="R46"/>
  <c r="Q46"/>
  <c r="P46"/>
  <c r="O46"/>
  <c r="N46"/>
  <c r="M46"/>
  <c r="L46"/>
  <c r="K46"/>
  <c r="J46"/>
  <c r="I46"/>
  <c r="H46"/>
  <c r="G46"/>
  <c r="F46"/>
  <c r="E46"/>
  <c r="D46"/>
  <c r="C46"/>
  <c r="S45"/>
  <c r="R45"/>
  <c r="Q45"/>
  <c r="P45"/>
  <c r="O45"/>
  <c r="N45"/>
  <c r="M45"/>
  <c r="L45"/>
  <c r="K45"/>
  <c r="J45"/>
  <c r="I45"/>
  <c r="H45"/>
  <c r="G45"/>
  <c r="F45"/>
  <c r="E45"/>
  <c r="D45"/>
  <c r="C45"/>
  <c r="S44"/>
  <c r="R44"/>
  <c r="Q44"/>
  <c r="P44"/>
  <c r="O44"/>
  <c r="N44"/>
  <c r="M44"/>
  <c r="L44"/>
  <c r="K44"/>
  <c r="J44"/>
  <c r="I44"/>
  <c r="H44"/>
  <c r="G44"/>
  <c r="F44"/>
  <c r="E44"/>
  <c r="D44"/>
  <c r="C44"/>
  <c r="S43"/>
  <c r="R43"/>
  <c r="Q43"/>
  <c r="P43"/>
  <c r="O43"/>
  <c r="N43"/>
  <c r="M43"/>
  <c r="L43"/>
  <c r="K43"/>
  <c r="J43"/>
  <c r="I43"/>
  <c r="H43"/>
  <c r="G43"/>
  <c r="F43"/>
  <c r="E43"/>
  <c r="D43"/>
  <c r="C43"/>
  <c r="S42"/>
  <c r="R42"/>
  <c r="Q42"/>
  <c r="P42"/>
  <c r="O42"/>
  <c r="N42"/>
  <c r="M42"/>
  <c r="L42"/>
  <c r="K42"/>
  <c r="J42"/>
  <c r="I42"/>
  <c r="H42"/>
  <c r="G42"/>
  <c r="F42"/>
  <c r="E42"/>
  <c r="D42"/>
  <c r="C42"/>
  <c r="S41"/>
  <c r="R41"/>
  <c r="Q41"/>
  <c r="P41"/>
  <c r="O41"/>
  <c r="N41"/>
  <c r="M41"/>
  <c r="L41"/>
  <c r="K41"/>
  <c r="J41"/>
  <c r="I41"/>
  <c r="H41"/>
  <c r="G41"/>
  <c r="F41"/>
  <c r="E41"/>
  <c r="D41"/>
  <c r="C41"/>
  <c r="S40"/>
  <c r="R40"/>
  <c r="Q40"/>
  <c r="P40"/>
  <c r="O40"/>
  <c r="N40"/>
  <c r="M40"/>
  <c r="L40"/>
  <c r="K40"/>
  <c r="J40"/>
  <c r="I40"/>
  <c r="H40"/>
  <c r="G40"/>
  <c r="F40"/>
  <c r="E40"/>
  <c r="D40"/>
  <c r="C40"/>
  <c r="S39"/>
  <c r="R39"/>
  <c r="Q39"/>
  <c r="P39"/>
  <c r="O39"/>
  <c r="N39"/>
  <c r="M39"/>
  <c r="L39"/>
  <c r="K39"/>
  <c r="J39"/>
  <c r="I39"/>
  <c r="H39"/>
  <c r="G39"/>
  <c r="F39"/>
  <c r="E39"/>
  <c r="D39"/>
  <c r="C39"/>
  <c r="S38"/>
  <c r="R38"/>
  <c r="Q38"/>
  <c r="P38"/>
  <c r="O38"/>
  <c r="N38"/>
  <c r="M38"/>
  <c r="L38"/>
  <c r="K38"/>
  <c r="J38"/>
  <c r="I38"/>
  <c r="H38"/>
  <c r="G38"/>
  <c r="F38"/>
  <c r="E38"/>
  <c r="D38"/>
  <c r="C38"/>
  <c r="S37"/>
  <c r="R37"/>
  <c r="Q37"/>
  <c r="P37"/>
  <c r="O37"/>
  <c r="N37"/>
  <c r="M37"/>
  <c r="L37"/>
  <c r="K37"/>
  <c r="J37"/>
  <c r="I37"/>
  <c r="H37"/>
  <c r="G37"/>
  <c r="F37"/>
  <c r="E37"/>
  <c r="D37"/>
  <c r="C37"/>
  <c r="A37"/>
  <c r="S21"/>
  <c r="R21"/>
  <c r="Q21"/>
  <c r="P21"/>
  <c r="O21"/>
  <c r="N21"/>
  <c r="M21"/>
  <c r="L21"/>
  <c r="K21"/>
  <c r="J21"/>
  <c r="I21"/>
  <c r="H21"/>
  <c r="G21"/>
  <c r="F21"/>
  <c r="E21"/>
  <c r="D21"/>
  <c r="C21"/>
  <c r="S20"/>
  <c r="R20"/>
  <c r="Q20"/>
  <c r="P20"/>
  <c r="O20"/>
  <c r="N20"/>
  <c r="M20"/>
  <c r="L20"/>
  <c r="K20"/>
  <c r="J20"/>
  <c r="I20"/>
  <c r="H20"/>
  <c r="G20"/>
  <c r="F20"/>
  <c r="E20"/>
  <c r="D20"/>
  <c r="C20"/>
  <c r="S19"/>
  <c r="R19"/>
  <c r="Q19"/>
  <c r="P19"/>
  <c r="O19"/>
  <c r="N19"/>
  <c r="M19"/>
  <c r="L19"/>
  <c r="K19"/>
  <c r="J19"/>
  <c r="I19"/>
  <c r="H19"/>
  <c r="G19"/>
  <c r="F19"/>
  <c r="E19"/>
  <c r="D19"/>
  <c r="C19"/>
  <c r="A19"/>
  <c r="S17"/>
  <c r="R17"/>
  <c r="Q17"/>
  <c r="P17"/>
  <c r="O17"/>
  <c r="N17"/>
  <c r="M17"/>
  <c r="L17"/>
  <c r="K17"/>
  <c r="J17"/>
  <c r="I17"/>
  <c r="H17"/>
  <c r="G17"/>
  <c r="F17"/>
  <c r="E17"/>
  <c r="D17"/>
  <c r="C17"/>
  <c r="S16"/>
  <c r="R16"/>
  <c r="Q16"/>
  <c r="P16"/>
  <c r="O16"/>
  <c r="N16"/>
  <c r="M16"/>
  <c r="L16"/>
  <c r="K16"/>
  <c r="J16"/>
  <c r="I16"/>
  <c r="H16"/>
  <c r="G16"/>
  <c r="F16"/>
  <c r="E16"/>
  <c r="D16"/>
  <c r="C16"/>
  <c r="S15"/>
  <c r="R15"/>
  <c r="Q15"/>
  <c r="P15"/>
  <c r="O15"/>
  <c r="N15"/>
  <c r="M15"/>
  <c r="L15"/>
  <c r="K15"/>
  <c r="J15"/>
  <c r="I15"/>
  <c r="H15"/>
  <c r="G15"/>
  <c r="F15"/>
  <c r="E15"/>
  <c r="D15"/>
  <c r="C15"/>
  <c r="S14"/>
  <c r="R14"/>
  <c r="Q14"/>
  <c r="P14"/>
  <c r="O14"/>
  <c r="N14"/>
  <c r="M14"/>
  <c r="L14"/>
  <c r="K14"/>
  <c r="J14"/>
  <c r="I14"/>
  <c r="H14"/>
  <c r="G14"/>
  <c r="F14"/>
  <c r="E14"/>
  <c r="D14"/>
  <c r="C14"/>
  <c r="S13"/>
  <c r="R13"/>
  <c r="Q13"/>
  <c r="P13"/>
  <c r="O13"/>
  <c r="N13"/>
  <c r="M13"/>
  <c r="L13"/>
  <c r="K13"/>
  <c r="J13"/>
  <c r="I13"/>
  <c r="H13"/>
  <c r="G13"/>
  <c r="F13"/>
  <c r="E13"/>
  <c r="D13"/>
  <c r="C13"/>
  <c r="S12"/>
  <c r="R12"/>
  <c r="Q12"/>
  <c r="P12"/>
  <c r="O12"/>
  <c r="N12"/>
  <c r="M12"/>
  <c r="L12"/>
  <c r="K12"/>
  <c r="J12"/>
  <c r="I12"/>
  <c r="H12"/>
  <c r="G12"/>
  <c r="F12"/>
  <c r="E12"/>
  <c r="D12"/>
  <c r="C12"/>
  <c r="S11"/>
  <c r="R11"/>
  <c r="Q11"/>
  <c r="P11"/>
  <c r="O11"/>
  <c r="N11"/>
  <c r="M11"/>
  <c r="L11"/>
  <c r="K11"/>
  <c r="J11"/>
  <c r="I11"/>
  <c r="H11"/>
  <c r="G11"/>
  <c r="F11"/>
  <c r="E11"/>
  <c r="D11"/>
  <c r="C11"/>
  <c r="S10"/>
  <c r="R10"/>
  <c r="Q10"/>
  <c r="P10"/>
  <c r="O10"/>
  <c r="N10"/>
  <c r="M10"/>
  <c r="L10"/>
  <c r="K10"/>
  <c r="J10"/>
  <c r="I10"/>
  <c r="H10"/>
  <c r="G10"/>
  <c r="F10"/>
  <c r="E10"/>
  <c r="D10"/>
  <c r="C10"/>
  <c r="S9"/>
  <c r="R9"/>
  <c r="Q9"/>
  <c r="P9"/>
  <c r="O9"/>
  <c r="N9"/>
  <c r="M9"/>
  <c r="L9"/>
  <c r="K9"/>
  <c r="J9"/>
  <c r="I9"/>
  <c r="H9"/>
  <c r="G9"/>
  <c r="F9"/>
  <c r="E9"/>
  <c r="D9"/>
  <c r="C9"/>
  <c r="S8"/>
  <c r="R8"/>
  <c r="Q8"/>
  <c r="P8"/>
  <c r="O8"/>
  <c r="N8"/>
  <c r="M8"/>
  <c r="L8"/>
  <c r="K8"/>
  <c r="J8"/>
  <c r="I8"/>
  <c r="H8"/>
  <c r="G8"/>
  <c r="F8"/>
  <c r="E8"/>
  <c r="D8"/>
  <c r="C8"/>
  <c r="S7"/>
  <c r="R7"/>
  <c r="Q7"/>
  <c r="P7"/>
  <c r="O7"/>
  <c r="N7"/>
  <c r="M7"/>
  <c r="L7"/>
  <c r="K7"/>
  <c r="J7"/>
  <c r="I7"/>
  <c r="H7"/>
  <c r="G7"/>
  <c r="F7"/>
  <c r="E7"/>
  <c r="D7"/>
  <c r="C7"/>
  <c r="S6"/>
  <c r="R6"/>
  <c r="Q6"/>
  <c r="P6"/>
  <c r="O6"/>
  <c r="N6"/>
  <c r="M6"/>
  <c r="L6"/>
  <c r="K6"/>
  <c r="J6"/>
  <c r="I6"/>
  <c r="H6"/>
  <c r="G6"/>
  <c r="F6"/>
  <c r="E6"/>
  <c r="D6"/>
  <c r="C6"/>
  <c r="A6"/>
  <c r="O176" i="7"/>
  <c r="N176"/>
  <c r="M176"/>
  <c r="L176"/>
  <c r="K176"/>
  <c r="J176"/>
  <c r="I176"/>
  <c r="H176"/>
  <c r="G176"/>
  <c r="F176"/>
  <c r="E176"/>
  <c r="D176"/>
  <c r="C176"/>
  <c r="O175"/>
  <c r="N175"/>
  <c r="M175"/>
  <c r="L175"/>
  <c r="K175"/>
  <c r="J175"/>
  <c r="I175"/>
  <c r="H175"/>
  <c r="G175"/>
  <c r="F175"/>
  <c r="E175"/>
  <c r="D175"/>
  <c r="C175"/>
  <c r="O174"/>
  <c r="N174"/>
  <c r="M174"/>
  <c r="L174"/>
  <c r="K174"/>
  <c r="J174"/>
  <c r="I174"/>
  <c r="H174"/>
  <c r="G174"/>
  <c r="F174"/>
  <c r="E174"/>
  <c r="D174"/>
  <c r="C174"/>
  <c r="A174"/>
  <c r="O172"/>
  <c r="N172"/>
  <c r="M172"/>
  <c r="L172"/>
  <c r="K172"/>
  <c r="J172"/>
  <c r="I172"/>
  <c r="H172"/>
  <c r="G172"/>
  <c r="F172"/>
  <c r="E172"/>
  <c r="D172"/>
  <c r="C172"/>
  <c r="O171"/>
  <c r="N171"/>
  <c r="M171"/>
  <c r="L171"/>
  <c r="K171"/>
  <c r="J171"/>
  <c r="I171"/>
  <c r="H171"/>
  <c r="G171"/>
  <c r="F171"/>
  <c r="E171"/>
  <c r="D171"/>
  <c r="C171"/>
  <c r="O170"/>
  <c r="N170"/>
  <c r="M170"/>
  <c r="L170"/>
  <c r="K170"/>
  <c r="J170"/>
  <c r="I170"/>
  <c r="H170"/>
  <c r="G170"/>
  <c r="F170"/>
  <c r="E170"/>
  <c r="D170"/>
  <c r="C170"/>
  <c r="O169"/>
  <c r="N169"/>
  <c r="M169"/>
  <c r="L169"/>
  <c r="K169"/>
  <c r="J169"/>
  <c r="I169"/>
  <c r="H169"/>
  <c r="G169"/>
  <c r="F169"/>
  <c r="E169"/>
  <c r="D169"/>
  <c r="C169"/>
  <c r="O168"/>
  <c r="N168"/>
  <c r="M168"/>
  <c r="L168"/>
  <c r="K168"/>
  <c r="J168"/>
  <c r="I168"/>
  <c r="H168"/>
  <c r="G168"/>
  <c r="F168"/>
  <c r="E168"/>
  <c r="D168"/>
  <c r="C168"/>
  <c r="O167"/>
  <c r="N167"/>
  <c r="M167"/>
  <c r="L167"/>
  <c r="K167"/>
  <c r="J167"/>
  <c r="I167"/>
  <c r="H167"/>
  <c r="G167"/>
  <c r="F167"/>
  <c r="E167"/>
  <c r="D167"/>
  <c r="C167"/>
  <c r="O166"/>
  <c r="N166"/>
  <c r="M166"/>
  <c r="L166"/>
  <c r="K166"/>
  <c r="J166"/>
  <c r="I166"/>
  <c r="H166"/>
  <c r="G166"/>
  <c r="F166"/>
  <c r="E166"/>
  <c r="D166"/>
  <c r="C166"/>
  <c r="O165"/>
  <c r="N165"/>
  <c r="M165"/>
  <c r="L165"/>
  <c r="K165"/>
  <c r="J165"/>
  <c r="I165"/>
  <c r="H165"/>
  <c r="G165"/>
  <c r="F165"/>
  <c r="E165"/>
  <c r="D165"/>
  <c r="C165"/>
  <c r="O164"/>
  <c r="N164"/>
  <c r="M164"/>
  <c r="L164"/>
  <c r="K164"/>
  <c r="J164"/>
  <c r="I164"/>
  <c r="H164"/>
  <c r="G164"/>
  <c r="F164"/>
  <c r="E164"/>
  <c r="D164"/>
  <c r="C164"/>
  <c r="O163"/>
  <c r="N163"/>
  <c r="M163"/>
  <c r="L163"/>
  <c r="K163"/>
  <c r="J163"/>
  <c r="I163"/>
  <c r="H163"/>
  <c r="G163"/>
  <c r="F163"/>
  <c r="E163"/>
  <c r="D163"/>
  <c r="C163"/>
  <c r="O162"/>
  <c r="N162"/>
  <c r="M162"/>
  <c r="L162"/>
  <c r="K162"/>
  <c r="J162"/>
  <c r="I162"/>
  <c r="H162"/>
  <c r="G162"/>
  <c r="F162"/>
  <c r="E162"/>
  <c r="D162"/>
  <c r="C162"/>
  <c r="O161"/>
  <c r="N161"/>
  <c r="M161"/>
  <c r="L161"/>
  <c r="K161"/>
  <c r="J161"/>
  <c r="I161"/>
  <c r="H161"/>
  <c r="G161"/>
  <c r="F161"/>
  <c r="E161"/>
  <c r="D161"/>
  <c r="C161"/>
  <c r="A161"/>
  <c r="S145"/>
  <c r="R145"/>
  <c r="Q145"/>
  <c r="P145"/>
  <c r="O145"/>
  <c r="N145"/>
  <c r="M145"/>
  <c r="L145"/>
  <c r="K145"/>
  <c r="J145"/>
  <c r="I145"/>
  <c r="H145"/>
  <c r="G145"/>
  <c r="F145"/>
  <c r="E145"/>
  <c r="D145"/>
  <c r="C145"/>
  <c r="S144"/>
  <c r="R144"/>
  <c r="Q144"/>
  <c r="P144"/>
  <c r="O144"/>
  <c r="N144"/>
  <c r="M144"/>
  <c r="L144"/>
  <c r="K144"/>
  <c r="J144"/>
  <c r="I144"/>
  <c r="H144"/>
  <c r="G144"/>
  <c r="F144"/>
  <c r="E144"/>
  <c r="D144"/>
  <c r="C144"/>
  <c r="S143"/>
  <c r="R143"/>
  <c r="Q143"/>
  <c r="P143"/>
  <c r="O143"/>
  <c r="N143"/>
  <c r="M143"/>
  <c r="L143"/>
  <c r="K143"/>
  <c r="J143"/>
  <c r="I143"/>
  <c r="H143"/>
  <c r="G143"/>
  <c r="F143"/>
  <c r="E143"/>
  <c r="D143"/>
  <c r="C143"/>
  <c r="A143"/>
  <c r="S141"/>
  <c r="R141"/>
  <c r="Q141"/>
  <c r="P141"/>
  <c r="O141"/>
  <c r="N141"/>
  <c r="M141"/>
  <c r="L141"/>
  <c r="K141"/>
  <c r="J141"/>
  <c r="I141"/>
  <c r="H141"/>
  <c r="G141"/>
  <c r="F141"/>
  <c r="E141"/>
  <c r="D141"/>
  <c r="C141"/>
  <c r="S140"/>
  <c r="R140"/>
  <c r="Q140"/>
  <c r="P140"/>
  <c r="O140"/>
  <c r="N140"/>
  <c r="M140"/>
  <c r="L140"/>
  <c r="K140"/>
  <c r="J140"/>
  <c r="I140"/>
  <c r="H140"/>
  <c r="G140"/>
  <c r="F140"/>
  <c r="E140"/>
  <c r="D140"/>
  <c r="C140"/>
  <c r="S139"/>
  <c r="R139"/>
  <c r="Q139"/>
  <c r="P139"/>
  <c r="O139"/>
  <c r="N139"/>
  <c r="M139"/>
  <c r="L139"/>
  <c r="K139"/>
  <c r="J139"/>
  <c r="I139"/>
  <c r="H139"/>
  <c r="G139"/>
  <c r="F139"/>
  <c r="E139"/>
  <c r="D139"/>
  <c r="C139"/>
  <c r="S138"/>
  <c r="R138"/>
  <c r="Q138"/>
  <c r="P138"/>
  <c r="O138"/>
  <c r="N138"/>
  <c r="M138"/>
  <c r="L138"/>
  <c r="K138"/>
  <c r="J138"/>
  <c r="I138"/>
  <c r="H138"/>
  <c r="G138"/>
  <c r="F138"/>
  <c r="E138"/>
  <c r="D138"/>
  <c r="C138"/>
  <c r="S137"/>
  <c r="R137"/>
  <c r="Q137"/>
  <c r="P137"/>
  <c r="O137"/>
  <c r="N137"/>
  <c r="M137"/>
  <c r="L137"/>
  <c r="K137"/>
  <c r="J137"/>
  <c r="I137"/>
  <c r="H137"/>
  <c r="G137"/>
  <c r="F137"/>
  <c r="E137"/>
  <c r="D137"/>
  <c r="C137"/>
  <c r="S136"/>
  <c r="R136"/>
  <c r="Q136"/>
  <c r="P136"/>
  <c r="O136"/>
  <c r="N136"/>
  <c r="M136"/>
  <c r="L136"/>
  <c r="K136"/>
  <c r="J136"/>
  <c r="I136"/>
  <c r="H136"/>
  <c r="G136"/>
  <c r="F136"/>
  <c r="E136"/>
  <c r="D136"/>
  <c r="C136"/>
  <c r="S135"/>
  <c r="R135"/>
  <c r="Q135"/>
  <c r="P135"/>
  <c r="O135"/>
  <c r="N135"/>
  <c r="M135"/>
  <c r="L135"/>
  <c r="K135"/>
  <c r="J135"/>
  <c r="I135"/>
  <c r="H135"/>
  <c r="G135"/>
  <c r="F135"/>
  <c r="E135"/>
  <c r="D135"/>
  <c r="C135"/>
  <c r="S134"/>
  <c r="R134"/>
  <c r="Q134"/>
  <c r="P134"/>
  <c r="O134"/>
  <c r="N134"/>
  <c r="M134"/>
  <c r="L134"/>
  <c r="K134"/>
  <c r="J134"/>
  <c r="I134"/>
  <c r="H134"/>
  <c r="G134"/>
  <c r="F134"/>
  <c r="E134"/>
  <c r="D134"/>
  <c r="C134"/>
  <c r="S133"/>
  <c r="R133"/>
  <c r="Q133"/>
  <c r="P133"/>
  <c r="O133"/>
  <c r="N133"/>
  <c r="M133"/>
  <c r="L133"/>
  <c r="K133"/>
  <c r="J133"/>
  <c r="I133"/>
  <c r="H133"/>
  <c r="G133"/>
  <c r="F133"/>
  <c r="E133"/>
  <c r="D133"/>
  <c r="C133"/>
  <c r="S132"/>
  <c r="R132"/>
  <c r="Q132"/>
  <c r="P132"/>
  <c r="O132"/>
  <c r="N132"/>
  <c r="M132"/>
  <c r="L132"/>
  <c r="K132"/>
  <c r="J132"/>
  <c r="I132"/>
  <c r="H132"/>
  <c r="G132"/>
  <c r="F132"/>
  <c r="E132"/>
  <c r="D132"/>
  <c r="C132"/>
  <c r="S131"/>
  <c r="R131"/>
  <c r="Q131"/>
  <c r="P131"/>
  <c r="O131"/>
  <c r="N131"/>
  <c r="M131"/>
  <c r="L131"/>
  <c r="K131"/>
  <c r="J131"/>
  <c r="I131"/>
  <c r="H131"/>
  <c r="G131"/>
  <c r="F131"/>
  <c r="E131"/>
  <c r="D131"/>
  <c r="C131"/>
  <c r="S130"/>
  <c r="R130"/>
  <c r="Q130"/>
  <c r="P130"/>
  <c r="O130"/>
  <c r="N130"/>
  <c r="M130"/>
  <c r="L130"/>
  <c r="K130"/>
  <c r="J130"/>
  <c r="I130"/>
  <c r="H130"/>
  <c r="G130"/>
  <c r="F130"/>
  <c r="E130"/>
  <c r="D130"/>
  <c r="C130"/>
  <c r="A130"/>
  <c r="S114"/>
  <c r="R114"/>
  <c r="Q114"/>
  <c r="P114"/>
  <c r="O114"/>
  <c r="N114"/>
  <c r="M114"/>
  <c r="L114"/>
  <c r="K114"/>
  <c r="J114"/>
  <c r="I114"/>
  <c r="H114"/>
  <c r="G114"/>
  <c r="F114"/>
  <c r="E114"/>
  <c r="D114"/>
  <c r="C114"/>
  <c r="S113"/>
  <c r="R113"/>
  <c r="Q113"/>
  <c r="P113"/>
  <c r="O113"/>
  <c r="N113"/>
  <c r="M113"/>
  <c r="L113"/>
  <c r="K113"/>
  <c r="J113"/>
  <c r="I113"/>
  <c r="H113"/>
  <c r="G113"/>
  <c r="F113"/>
  <c r="E113"/>
  <c r="D113"/>
  <c r="C113"/>
  <c r="S112"/>
  <c r="R112"/>
  <c r="Q112"/>
  <c r="P112"/>
  <c r="O112"/>
  <c r="N112"/>
  <c r="M112"/>
  <c r="L112"/>
  <c r="K112"/>
  <c r="J112"/>
  <c r="I112"/>
  <c r="H112"/>
  <c r="G112"/>
  <c r="F112"/>
  <c r="E112"/>
  <c r="D112"/>
  <c r="C112"/>
  <c r="A112"/>
  <c r="S110"/>
  <c r="R110"/>
  <c r="Q110"/>
  <c r="P110"/>
  <c r="O110"/>
  <c r="N110"/>
  <c r="M110"/>
  <c r="L110"/>
  <c r="K110"/>
  <c r="J110"/>
  <c r="I110"/>
  <c r="H110"/>
  <c r="G110"/>
  <c r="F110"/>
  <c r="E110"/>
  <c r="D110"/>
  <c r="C110"/>
  <c r="S109"/>
  <c r="R109"/>
  <c r="Q109"/>
  <c r="P109"/>
  <c r="O109"/>
  <c r="N109"/>
  <c r="M109"/>
  <c r="L109"/>
  <c r="K109"/>
  <c r="J109"/>
  <c r="I109"/>
  <c r="H109"/>
  <c r="G109"/>
  <c r="F109"/>
  <c r="E109"/>
  <c r="D109"/>
  <c r="C109"/>
  <c r="S108"/>
  <c r="R108"/>
  <c r="Q108"/>
  <c r="P108"/>
  <c r="O108"/>
  <c r="N108"/>
  <c r="M108"/>
  <c r="L108"/>
  <c r="K108"/>
  <c r="J108"/>
  <c r="I108"/>
  <c r="H108"/>
  <c r="G108"/>
  <c r="F108"/>
  <c r="E108"/>
  <c r="D108"/>
  <c r="C108"/>
  <c r="S107"/>
  <c r="R107"/>
  <c r="Q107"/>
  <c r="P107"/>
  <c r="O107"/>
  <c r="N107"/>
  <c r="M107"/>
  <c r="L107"/>
  <c r="K107"/>
  <c r="J107"/>
  <c r="I107"/>
  <c r="H107"/>
  <c r="G107"/>
  <c r="F107"/>
  <c r="E107"/>
  <c r="D107"/>
  <c r="C107"/>
  <c r="S106"/>
  <c r="R106"/>
  <c r="Q106"/>
  <c r="P106"/>
  <c r="O106"/>
  <c r="N106"/>
  <c r="M106"/>
  <c r="L106"/>
  <c r="K106"/>
  <c r="J106"/>
  <c r="I106"/>
  <c r="H106"/>
  <c r="G106"/>
  <c r="F106"/>
  <c r="E106"/>
  <c r="D106"/>
  <c r="C106"/>
  <c r="S105"/>
  <c r="R105"/>
  <c r="Q105"/>
  <c r="P105"/>
  <c r="O105"/>
  <c r="N105"/>
  <c r="M105"/>
  <c r="L105"/>
  <c r="K105"/>
  <c r="J105"/>
  <c r="I105"/>
  <c r="H105"/>
  <c r="G105"/>
  <c r="F105"/>
  <c r="E105"/>
  <c r="D105"/>
  <c r="C105"/>
  <c r="S104"/>
  <c r="R104"/>
  <c r="Q104"/>
  <c r="P104"/>
  <c r="O104"/>
  <c r="N104"/>
  <c r="M104"/>
  <c r="L104"/>
  <c r="K104"/>
  <c r="J104"/>
  <c r="I104"/>
  <c r="H104"/>
  <c r="G104"/>
  <c r="F104"/>
  <c r="E104"/>
  <c r="D104"/>
  <c r="C104"/>
  <c r="S103"/>
  <c r="R103"/>
  <c r="Q103"/>
  <c r="P103"/>
  <c r="O103"/>
  <c r="N103"/>
  <c r="M103"/>
  <c r="L103"/>
  <c r="K103"/>
  <c r="J103"/>
  <c r="I103"/>
  <c r="H103"/>
  <c r="G103"/>
  <c r="F103"/>
  <c r="E103"/>
  <c r="D103"/>
  <c r="C103"/>
  <c r="S102"/>
  <c r="R102"/>
  <c r="Q102"/>
  <c r="P102"/>
  <c r="O102"/>
  <c r="N102"/>
  <c r="M102"/>
  <c r="L102"/>
  <c r="K102"/>
  <c r="J102"/>
  <c r="I102"/>
  <c r="H102"/>
  <c r="G102"/>
  <c r="F102"/>
  <c r="E102"/>
  <c r="D102"/>
  <c r="C102"/>
  <c r="S101"/>
  <c r="R101"/>
  <c r="Q101"/>
  <c r="P101"/>
  <c r="O101"/>
  <c r="N101"/>
  <c r="M101"/>
  <c r="L101"/>
  <c r="K101"/>
  <c r="J101"/>
  <c r="I101"/>
  <c r="H101"/>
  <c r="G101"/>
  <c r="F101"/>
  <c r="E101"/>
  <c r="D101"/>
  <c r="C101"/>
  <c r="S100"/>
  <c r="R100"/>
  <c r="Q100"/>
  <c r="P100"/>
  <c r="O100"/>
  <c r="N100"/>
  <c r="M100"/>
  <c r="L100"/>
  <c r="K100"/>
  <c r="J100"/>
  <c r="I100"/>
  <c r="H100"/>
  <c r="G100"/>
  <c r="F100"/>
  <c r="E100"/>
  <c r="D100"/>
  <c r="C100"/>
  <c r="S99"/>
  <c r="R99"/>
  <c r="Q99"/>
  <c r="P99"/>
  <c r="O99"/>
  <c r="N99"/>
  <c r="M99"/>
  <c r="L99"/>
  <c r="K99"/>
  <c r="J99"/>
  <c r="I99"/>
  <c r="H99"/>
  <c r="G99"/>
  <c r="F99"/>
  <c r="E99"/>
  <c r="D99"/>
  <c r="C99"/>
  <c r="A99"/>
  <c r="S83"/>
  <c r="R83"/>
  <c r="Q83"/>
  <c r="P83"/>
  <c r="O83"/>
  <c r="N83"/>
  <c r="M83"/>
  <c r="L83"/>
  <c r="K83"/>
  <c r="J83"/>
  <c r="I83"/>
  <c r="H83"/>
  <c r="G83"/>
  <c r="F83"/>
  <c r="E83"/>
  <c r="D83"/>
  <c r="C83"/>
  <c r="S82"/>
  <c r="R82"/>
  <c r="Q82"/>
  <c r="P82"/>
  <c r="O82"/>
  <c r="N82"/>
  <c r="M82"/>
  <c r="L82"/>
  <c r="K82"/>
  <c r="J82"/>
  <c r="I82"/>
  <c r="H82"/>
  <c r="G82"/>
  <c r="F82"/>
  <c r="E82"/>
  <c r="D82"/>
  <c r="C82"/>
  <c r="S81"/>
  <c r="R81"/>
  <c r="Q81"/>
  <c r="P81"/>
  <c r="O81"/>
  <c r="N81"/>
  <c r="M81"/>
  <c r="L81"/>
  <c r="K81"/>
  <c r="J81"/>
  <c r="I81"/>
  <c r="H81"/>
  <c r="G81"/>
  <c r="F81"/>
  <c r="E81"/>
  <c r="D81"/>
  <c r="C81"/>
  <c r="A81"/>
  <c r="S79"/>
  <c r="R79"/>
  <c r="Q79"/>
  <c r="P79"/>
  <c r="O79"/>
  <c r="N79"/>
  <c r="M79"/>
  <c r="L79"/>
  <c r="K79"/>
  <c r="J79"/>
  <c r="I79"/>
  <c r="H79"/>
  <c r="G79"/>
  <c r="F79"/>
  <c r="E79"/>
  <c r="D79"/>
  <c r="C79"/>
  <c r="S78"/>
  <c r="R78"/>
  <c r="Q78"/>
  <c r="P78"/>
  <c r="O78"/>
  <c r="N78"/>
  <c r="M78"/>
  <c r="L78"/>
  <c r="K78"/>
  <c r="J78"/>
  <c r="I78"/>
  <c r="H78"/>
  <c r="G78"/>
  <c r="F78"/>
  <c r="E78"/>
  <c r="D78"/>
  <c r="C78"/>
  <c r="S77"/>
  <c r="R77"/>
  <c r="Q77"/>
  <c r="P77"/>
  <c r="O77"/>
  <c r="N77"/>
  <c r="M77"/>
  <c r="L77"/>
  <c r="K77"/>
  <c r="J77"/>
  <c r="I77"/>
  <c r="H77"/>
  <c r="G77"/>
  <c r="F77"/>
  <c r="E77"/>
  <c r="D77"/>
  <c r="C77"/>
  <c r="S76"/>
  <c r="R76"/>
  <c r="Q76"/>
  <c r="P76"/>
  <c r="O76"/>
  <c r="N76"/>
  <c r="M76"/>
  <c r="L76"/>
  <c r="K76"/>
  <c r="J76"/>
  <c r="I76"/>
  <c r="H76"/>
  <c r="G76"/>
  <c r="F76"/>
  <c r="E76"/>
  <c r="D76"/>
  <c r="C76"/>
  <c r="S75"/>
  <c r="R75"/>
  <c r="Q75"/>
  <c r="P75"/>
  <c r="O75"/>
  <c r="N75"/>
  <c r="M75"/>
  <c r="L75"/>
  <c r="K75"/>
  <c r="J75"/>
  <c r="I75"/>
  <c r="H75"/>
  <c r="G75"/>
  <c r="F75"/>
  <c r="E75"/>
  <c r="D75"/>
  <c r="C75"/>
  <c r="S74"/>
  <c r="R74"/>
  <c r="Q74"/>
  <c r="P74"/>
  <c r="O74"/>
  <c r="N74"/>
  <c r="M74"/>
  <c r="L74"/>
  <c r="K74"/>
  <c r="J74"/>
  <c r="I74"/>
  <c r="H74"/>
  <c r="G74"/>
  <c r="F74"/>
  <c r="E74"/>
  <c r="D74"/>
  <c r="C74"/>
  <c r="S73"/>
  <c r="R73"/>
  <c r="Q73"/>
  <c r="P73"/>
  <c r="O73"/>
  <c r="N73"/>
  <c r="M73"/>
  <c r="L73"/>
  <c r="K73"/>
  <c r="J73"/>
  <c r="I73"/>
  <c r="H73"/>
  <c r="G73"/>
  <c r="F73"/>
  <c r="E73"/>
  <c r="D73"/>
  <c r="C73"/>
  <c r="S72"/>
  <c r="R72"/>
  <c r="Q72"/>
  <c r="P72"/>
  <c r="O72"/>
  <c r="N72"/>
  <c r="M72"/>
  <c r="L72"/>
  <c r="K72"/>
  <c r="J72"/>
  <c r="I72"/>
  <c r="H72"/>
  <c r="G72"/>
  <c r="F72"/>
  <c r="E72"/>
  <c r="D72"/>
  <c r="C72"/>
  <c r="S71"/>
  <c r="R71"/>
  <c r="Q71"/>
  <c r="P71"/>
  <c r="O71"/>
  <c r="N71"/>
  <c r="M71"/>
  <c r="L71"/>
  <c r="K71"/>
  <c r="J71"/>
  <c r="I71"/>
  <c r="H71"/>
  <c r="G71"/>
  <c r="F71"/>
  <c r="E71"/>
  <c r="D71"/>
  <c r="C71"/>
  <c r="S70"/>
  <c r="R70"/>
  <c r="Q70"/>
  <c r="P70"/>
  <c r="O70"/>
  <c r="N70"/>
  <c r="M70"/>
  <c r="L70"/>
  <c r="K70"/>
  <c r="J70"/>
  <c r="I70"/>
  <c r="H70"/>
  <c r="G70"/>
  <c r="F70"/>
  <c r="E70"/>
  <c r="D70"/>
  <c r="C70"/>
  <c r="S69"/>
  <c r="R69"/>
  <c r="Q69"/>
  <c r="P69"/>
  <c r="O69"/>
  <c r="N69"/>
  <c r="M69"/>
  <c r="L69"/>
  <c r="K69"/>
  <c r="J69"/>
  <c r="I69"/>
  <c r="H69"/>
  <c r="G69"/>
  <c r="F69"/>
  <c r="E69"/>
  <c r="D69"/>
  <c r="C69"/>
  <c r="S68"/>
  <c r="R68"/>
  <c r="Q68"/>
  <c r="P68"/>
  <c r="O68"/>
  <c r="N68"/>
  <c r="M68"/>
  <c r="L68"/>
  <c r="K68"/>
  <c r="J68"/>
  <c r="I68"/>
  <c r="H68"/>
  <c r="G68"/>
  <c r="F68"/>
  <c r="E68"/>
  <c r="D68"/>
  <c r="C68"/>
  <c r="A68"/>
  <c r="S52"/>
  <c r="R52"/>
  <c r="Q52"/>
  <c r="P52"/>
  <c r="O52"/>
  <c r="N52"/>
  <c r="M52"/>
  <c r="L52"/>
  <c r="K52"/>
  <c r="J52"/>
  <c r="I52"/>
  <c r="H52"/>
  <c r="G52"/>
  <c r="F52"/>
  <c r="E52"/>
  <c r="D52"/>
  <c r="C52"/>
  <c r="S51"/>
  <c r="R51"/>
  <c r="Q51"/>
  <c r="P51"/>
  <c r="O51"/>
  <c r="N51"/>
  <c r="M51"/>
  <c r="L51"/>
  <c r="K51"/>
  <c r="J51"/>
  <c r="I51"/>
  <c r="H51"/>
  <c r="G51"/>
  <c r="F51"/>
  <c r="E51"/>
  <c r="D51"/>
  <c r="C51"/>
  <c r="S50"/>
  <c r="R50"/>
  <c r="Q50"/>
  <c r="P50"/>
  <c r="O50"/>
  <c r="N50"/>
  <c r="M50"/>
  <c r="L50"/>
  <c r="K50"/>
  <c r="J50"/>
  <c r="I50"/>
  <c r="H50"/>
  <c r="G50"/>
  <c r="F50"/>
  <c r="E50"/>
  <c r="D50"/>
  <c r="C50"/>
  <c r="A50"/>
  <c r="S48"/>
  <c r="R48"/>
  <c r="Q48"/>
  <c r="P48"/>
  <c r="O48"/>
  <c r="N48"/>
  <c r="M48"/>
  <c r="L48"/>
  <c r="K48"/>
  <c r="J48"/>
  <c r="I48"/>
  <c r="H48"/>
  <c r="G48"/>
  <c r="F48"/>
  <c r="E48"/>
  <c r="D48"/>
  <c r="C48"/>
  <c r="S47"/>
  <c r="R47"/>
  <c r="Q47"/>
  <c r="P47"/>
  <c r="O47"/>
  <c r="N47"/>
  <c r="M47"/>
  <c r="L47"/>
  <c r="K47"/>
  <c r="J47"/>
  <c r="I47"/>
  <c r="H47"/>
  <c r="G47"/>
  <c r="F47"/>
  <c r="E47"/>
  <c r="D47"/>
  <c r="C47"/>
  <c r="S46"/>
  <c r="R46"/>
  <c r="Q46"/>
  <c r="P46"/>
  <c r="O46"/>
  <c r="N46"/>
  <c r="M46"/>
  <c r="L46"/>
  <c r="K46"/>
  <c r="J46"/>
  <c r="I46"/>
  <c r="H46"/>
  <c r="G46"/>
  <c r="F46"/>
  <c r="E46"/>
  <c r="D46"/>
  <c r="C46"/>
  <c r="S45"/>
  <c r="R45"/>
  <c r="Q45"/>
  <c r="P45"/>
  <c r="O45"/>
  <c r="N45"/>
  <c r="M45"/>
  <c r="L45"/>
  <c r="K45"/>
  <c r="J45"/>
  <c r="I45"/>
  <c r="H45"/>
  <c r="G45"/>
  <c r="F45"/>
  <c r="E45"/>
  <c r="D45"/>
  <c r="C45"/>
  <c r="S44"/>
  <c r="R44"/>
  <c r="Q44"/>
  <c r="P44"/>
  <c r="O44"/>
  <c r="N44"/>
  <c r="M44"/>
  <c r="L44"/>
  <c r="K44"/>
  <c r="J44"/>
  <c r="I44"/>
  <c r="H44"/>
  <c r="G44"/>
  <c r="F44"/>
  <c r="E44"/>
  <c r="D44"/>
  <c r="C44"/>
  <c r="S43"/>
  <c r="R43"/>
  <c r="Q43"/>
  <c r="P43"/>
  <c r="O43"/>
  <c r="N43"/>
  <c r="M43"/>
  <c r="L43"/>
  <c r="K43"/>
  <c r="J43"/>
  <c r="I43"/>
  <c r="H43"/>
  <c r="G43"/>
  <c r="F43"/>
  <c r="E43"/>
  <c r="D43"/>
  <c r="C43"/>
  <c r="S42"/>
  <c r="R42"/>
  <c r="Q42"/>
  <c r="P42"/>
  <c r="O42"/>
  <c r="N42"/>
  <c r="M42"/>
  <c r="L42"/>
  <c r="K42"/>
  <c r="J42"/>
  <c r="I42"/>
  <c r="H42"/>
  <c r="G42"/>
  <c r="F42"/>
  <c r="E42"/>
  <c r="D42"/>
  <c r="C42"/>
  <c r="S41"/>
  <c r="R41"/>
  <c r="Q41"/>
  <c r="P41"/>
  <c r="O41"/>
  <c r="N41"/>
  <c r="M41"/>
  <c r="L41"/>
  <c r="K41"/>
  <c r="J41"/>
  <c r="I41"/>
  <c r="H41"/>
  <c r="G41"/>
  <c r="F41"/>
  <c r="E41"/>
  <c r="D41"/>
  <c r="C41"/>
  <c r="S40"/>
  <c r="R40"/>
  <c r="Q40"/>
  <c r="P40"/>
  <c r="O40"/>
  <c r="N40"/>
  <c r="M40"/>
  <c r="L40"/>
  <c r="K40"/>
  <c r="J40"/>
  <c r="I40"/>
  <c r="H40"/>
  <c r="G40"/>
  <c r="F40"/>
  <c r="E40"/>
  <c r="D40"/>
  <c r="C40"/>
  <c r="S39"/>
  <c r="R39"/>
  <c r="Q39"/>
  <c r="P39"/>
  <c r="O39"/>
  <c r="N39"/>
  <c r="M39"/>
  <c r="L39"/>
  <c r="K39"/>
  <c r="J39"/>
  <c r="I39"/>
  <c r="H39"/>
  <c r="G39"/>
  <c r="F39"/>
  <c r="E39"/>
  <c r="D39"/>
  <c r="C39"/>
  <c r="S38"/>
  <c r="R38"/>
  <c r="Q38"/>
  <c r="P38"/>
  <c r="O38"/>
  <c r="N38"/>
  <c r="M38"/>
  <c r="L38"/>
  <c r="K38"/>
  <c r="J38"/>
  <c r="I38"/>
  <c r="H38"/>
  <c r="G38"/>
  <c r="F38"/>
  <c r="E38"/>
  <c r="D38"/>
  <c r="C38"/>
  <c r="S37"/>
  <c r="R37"/>
  <c r="Q37"/>
  <c r="P37"/>
  <c r="O37"/>
  <c r="N37"/>
  <c r="M37"/>
  <c r="L37"/>
  <c r="K37"/>
  <c r="J37"/>
  <c r="I37"/>
  <c r="H37"/>
  <c r="G37"/>
  <c r="F37"/>
  <c r="E37"/>
  <c r="D37"/>
  <c r="C37"/>
  <c r="A37"/>
  <c r="S21"/>
  <c r="R21"/>
  <c r="Q21"/>
  <c r="P21"/>
  <c r="O21"/>
  <c r="N21"/>
  <c r="M21"/>
  <c r="L21"/>
  <c r="K21"/>
  <c r="J21"/>
  <c r="I21"/>
  <c r="H21"/>
  <c r="G21"/>
  <c r="F21"/>
  <c r="E21"/>
  <c r="D21"/>
  <c r="C21"/>
  <c r="S20"/>
  <c r="R20"/>
  <c r="Q20"/>
  <c r="P20"/>
  <c r="O20"/>
  <c r="N20"/>
  <c r="M20"/>
  <c r="L20"/>
  <c r="K20"/>
  <c r="J20"/>
  <c r="I20"/>
  <c r="H20"/>
  <c r="G20"/>
  <c r="F20"/>
  <c r="E20"/>
  <c r="D20"/>
  <c r="C20"/>
  <c r="S19"/>
  <c r="R19"/>
  <c r="Q19"/>
  <c r="P19"/>
  <c r="O19"/>
  <c r="N19"/>
  <c r="M19"/>
  <c r="L19"/>
  <c r="K19"/>
  <c r="J19"/>
  <c r="I19"/>
  <c r="H19"/>
  <c r="G19"/>
  <c r="F19"/>
  <c r="E19"/>
  <c r="D19"/>
  <c r="C19"/>
  <c r="A19"/>
  <c r="S17"/>
  <c r="R17"/>
  <c r="Q17"/>
  <c r="P17"/>
  <c r="O17"/>
  <c r="N17"/>
  <c r="M17"/>
  <c r="L17"/>
  <c r="K17"/>
  <c r="J17"/>
  <c r="I17"/>
  <c r="H17"/>
  <c r="G17"/>
  <c r="F17"/>
  <c r="E17"/>
  <c r="D17"/>
  <c r="C17"/>
  <c r="S16"/>
  <c r="R16"/>
  <c r="Q16"/>
  <c r="P16"/>
  <c r="O16"/>
  <c r="N16"/>
  <c r="M16"/>
  <c r="L16"/>
  <c r="K16"/>
  <c r="J16"/>
  <c r="I16"/>
  <c r="H16"/>
  <c r="G16"/>
  <c r="F16"/>
  <c r="E16"/>
  <c r="D16"/>
  <c r="C16"/>
  <c r="S15"/>
  <c r="R15"/>
  <c r="Q15"/>
  <c r="P15"/>
  <c r="O15"/>
  <c r="N15"/>
  <c r="M15"/>
  <c r="L15"/>
  <c r="K15"/>
  <c r="J15"/>
  <c r="I15"/>
  <c r="H15"/>
  <c r="G15"/>
  <c r="F15"/>
  <c r="E15"/>
  <c r="D15"/>
  <c r="C15"/>
  <c r="S14"/>
  <c r="R14"/>
  <c r="Q14"/>
  <c r="P14"/>
  <c r="O14"/>
  <c r="N14"/>
  <c r="M14"/>
  <c r="L14"/>
  <c r="K14"/>
  <c r="J14"/>
  <c r="I14"/>
  <c r="H14"/>
  <c r="G14"/>
  <c r="F14"/>
  <c r="E14"/>
  <c r="D14"/>
  <c r="C14"/>
  <c r="S13"/>
  <c r="R13"/>
  <c r="Q13"/>
  <c r="P13"/>
  <c r="O13"/>
  <c r="N13"/>
  <c r="M13"/>
  <c r="L13"/>
  <c r="K13"/>
  <c r="J13"/>
  <c r="I13"/>
  <c r="H13"/>
  <c r="G13"/>
  <c r="F13"/>
  <c r="E13"/>
  <c r="D13"/>
  <c r="C13"/>
  <c r="S12"/>
  <c r="R12"/>
  <c r="Q12"/>
  <c r="P12"/>
  <c r="O12"/>
  <c r="N12"/>
  <c r="M12"/>
  <c r="L12"/>
  <c r="K12"/>
  <c r="J12"/>
  <c r="I12"/>
  <c r="H12"/>
  <c r="G12"/>
  <c r="F12"/>
  <c r="E12"/>
  <c r="D12"/>
  <c r="C12"/>
  <c r="S11"/>
  <c r="R11"/>
  <c r="Q11"/>
  <c r="P11"/>
  <c r="O11"/>
  <c r="N11"/>
  <c r="M11"/>
  <c r="L11"/>
  <c r="K11"/>
  <c r="J11"/>
  <c r="I11"/>
  <c r="H11"/>
  <c r="G11"/>
  <c r="F11"/>
  <c r="E11"/>
  <c r="D11"/>
  <c r="C11"/>
  <c r="S10"/>
  <c r="R10"/>
  <c r="Q10"/>
  <c r="P10"/>
  <c r="O10"/>
  <c r="N10"/>
  <c r="M10"/>
  <c r="L10"/>
  <c r="K10"/>
  <c r="J10"/>
  <c r="I10"/>
  <c r="H10"/>
  <c r="G10"/>
  <c r="F10"/>
  <c r="E10"/>
  <c r="D10"/>
  <c r="C10"/>
  <c r="S9"/>
  <c r="R9"/>
  <c r="Q9"/>
  <c r="P9"/>
  <c r="O9"/>
  <c r="N9"/>
  <c r="M9"/>
  <c r="L9"/>
  <c r="K9"/>
  <c r="J9"/>
  <c r="I9"/>
  <c r="H9"/>
  <c r="G9"/>
  <c r="F9"/>
  <c r="E9"/>
  <c r="D9"/>
  <c r="C9"/>
  <c r="S8"/>
  <c r="R8"/>
  <c r="Q8"/>
  <c r="P8"/>
  <c r="O8"/>
  <c r="N8"/>
  <c r="M8"/>
  <c r="L8"/>
  <c r="K8"/>
  <c r="J8"/>
  <c r="I8"/>
  <c r="H8"/>
  <c r="G8"/>
  <c r="F8"/>
  <c r="E8"/>
  <c r="D8"/>
  <c r="C8"/>
  <c r="S7"/>
  <c r="R7"/>
  <c r="Q7"/>
  <c r="P7"/>
  <c r="O7"/>
  <c r="N7"/>
  <c r="M7"/>
  <c r="L7"/>
  <c r="K7"/>
  <c r="J7"/>
  <c r="I7"/>
  <c r="H7"/>
  <c r="G7"/>
  <c r="F7"/>
  <c r="E7"/>
  <c r="D7"/>
  <c r="C7"/>
  <c r="S6"/>
  <c r="R6"/>
  <c r="Q6"/>
  <c r="P6"/>
  <c r="O6"/>
  <c r="N6"/>
  <c r="M6"/>
  <c r="L6"/>
  <c r="K6"/>
  <c r="J6"/>
  <c r="I6"/>
  <c r="H6"/>
  <c r="G6"/>
  <c r="F6"/>
  <c r="E6"/>
  <c r="D6"/>
  <c r="C6"/>
  <c r="A6"/>
  <c r="U21" i="6"/>
  <c r="T21"/>
  <c r="S21"/>
  <c r="R21"/>
  <c r="Q21"/>
  <c r="P21"/>
  <c r="O21"/>
  <c r="N21"/>
  <c r="M21"/>
  <c r="L21"/>
  <c r="K21"/>
  <c r="J21"/>
  <c r="I21"/>
  <c r="H21"/>
  <c r="G21"/>
  <c r="F21"/>
  <c r="E21"/>
  <c r="D21"/>
  <c r="C21"/>
  <c r="U20"/>
  <c r="T20"/>
  <c r="S20"/>
  <c r="R20"/>
  <c r="Q20"/>
  <c r="P20"/>
  <c r="O20"/>
  <c r="N20"/>
  <c r="M20"/>
  <c r="L20"/>
  <c r="K20"/>
  <c r="J20"/>
  <c r="I20"/>
  <c r="H20"/>
  <c r="G20"/>
  <c r="F20"/>
  <c r="E20"/>
  <c r="D20"/>
  <c r="C20"/>
  <c r="U19"/>
  <c r="T19"/>
  <c r="S19"/>
  <c r="R19"/>
  <c r="Q19"/>
  <c r="P19"/>
  <c r="O19"/>
  <c r="N19"/>
  <c r="M19"/>
  <c r="L19"/>
  <c r="K19"/>
  <c r="J19"/>
  <c r="I19"/>
  <c r="H19"/>
  <c r="G19"/>
  <c r="F19"/>
  <c r="E19"/>
  <c r="D19"/>
  <c r="C19"/>
  <c r="A19"/>
  <c r="U17"/>
  <c r="T17"/>
  <c r="S17"/>
  <c r="R17"/>
  <c r="Q17"/>
  <c r="P17"/>
  <c r="O17"/>
  <c r="N17"/>
  <c r="M17"/>
  <c r="L17"/>
  <c r="K17"/>
  <c r="J17"/>
  <c r="I17"/>
  <c r="H17"/>
  <c r="G17"/>
  <c r="F17"/>
  <c r="E17"/>
  <c r="D17"/>
  <c r="C17"/>
  <c r="U16"/>
  <c r="T16"/>
  <c r="S16"/>
  <c r="R16"/>
  <c r="Q16"/>
  <c r="P16"/>
  <c r="O16"/>
  <c r="N16"/>
  <c r="M16"/>
  <c r="L16"/>
  <c r="K16"/>
  <c r="J16"/>
  <c r="I16"/>
  <c r="H16"/>
  <c r="G16"/>
  <c r="F16"/>
  <c r="E16"/>
  <c r="D16"/>
  <c r="C16"/>
  <c r="U15"/>
  <c r="T15"/>
  <c r="S15"/>
  <c r="R15"/>
  <c r="Q15"/>
  <c r="P15"/>
  <c r="O15"/>
  <c r="N15"/>
  <c r="M15"/>
  <c r="L15"/>
  <c r="K15"/>
  <c r="J15"/>
  <c r="I15"/>
  <c r="H15"/>
  <c r="G15"/>
  <c r="F15"/>
  <c r="E15"/>
  <c r="D15"/>
  <c r="C15"/>
  <c r="U14"/>
  <c r="T14"/>
  <c r="S14"/>
  <c r="R14"/>
  <c r="Q14"/>
  <c r="P14"/>
  <c r="O14"/>
  <c r="N14"/>
  <c r="M14"/>
  <c r="L14"/>
  <c r="K14"/>
  <c r="J14"/>
  <c r="I14"/>
  <c r="H14"/>
  <c r="G14"/>
  <c r="F14"/>
  <c r="E14"/>
  <c r="D14"/>
  <c r="C14"/>
  <c r="U13"/>
  <c r="T13"/>
  <c r="S13"/>
  <c r="R13"/>
  <c r="Q13"/>
  <c r="P13"/>
  <c r="O13"/>
  <c r="N13"/>
  <c r="M13"/>
  <c r="L13"/>
  <c r="K13"/>
  <c r="J13"/>
  <c r="I13"/>
  <c r="H13"/>
  <c r="G13"/>
  <c r="F13"/>
  <c r="E13"/>
  <c r="D13"/>
  <c r="C13"/>
  <c r="U12"/>
  <c r="T12"/>
  <c r="S12"/>
  <c r="R12"/>
  <c r="Q12"/>
  <c r="P12"/>
  <c r="O12"/>
  <c r="N12"/>
  <c r="M12"/>
  <c r="L12"/>
  <c r="K12"/>
  <c r="J12"/>
  <c r="I12"/>
  <c r="H12"/>
  <c r="G12"/>
  <c r="F12"/>
  <c r="E12"/>
  <c r="D12"/>
  <c r="C12"/>
  <c r="U11"/>
  <c r="T11"/>
  <c r="S11"/>
  <c r="R11"/>
  <c r="Q11"/>
  <c r="P11"/>
  <c r="O11"/>
  <c r="N11"/>
  <c r="M11"/>
  <c r="L11"/>
  <c r="K11"/>
  <c r="J11"/>
  <c r="I11"/>
  <c r="H11"/>
  <c r="G11"/>
  <c r="F11"/>
  <c r="E11"/>
  <c r="D11"/>
  <c r="C11"/>
  <c r="U10"/>
  <c r="T10"/>
  <c r="S10"/>
  <c r="R10"/>
  <c r="Q10"/>
  <c r="P10"/>
  <c r="O10"/>
  <c r="N10"/>
  <c r="M10"/>
  <c r="L10"/>
  <c r="K10"/>
  <c r="J10"/>
  <c r="I10"/>
  <c r="H10"/>
  <c r="G10"/>
  <c r="F10"/>
  <c r="E10"/>
  <c r="D10"/>
  <c r="C10"/>
  <c r="U9"/>
  <c r="T9"/>
  <c r="S9"/>
  <c r="R9"/>
  <c r="Q9"/>
  <c r="P9"/>
  <c r="O9"/>
  <c r="N9"/>
  <c r="M9"/>
  <c r="L9"/>
  <c r="K9"/>
  <c r="J9"/>
  <c r="I9"/>
  <c r="H9"/>
  <c r="G9"/>
  <c r="F9"/>
  <c r="E9"/>
  <c r="D9"/>
  <c r="C9"/>
  <c r="U8"/>
  <c r="T8"/>
  <c r="S8"/>
  <c r="R8"/>
  <c r="Q8"/>
  <c r="P8"/>
  <c r="O8"/>
  <c r="N8"/>
  <c r="M8"/>
  <c r="L8"/>
  <c r="K8"/>
  <c r="J8"/>
  <c r="I8"/>
  <c r="H8"/>
  <c r="G8"/>
  <c r="F8"/>
  <c r="E8"/>
  <c r="D8"/>
  <c r="C8"/>
  <c r="U7"/>
  <c r="T7"/>
  <c r="S7"/>
  <c r="R7"/>
  <c r="Q7"/>
  <c r="P7"/>
  <c r="O7"/>
  <c r="N7"/>
  <c r="M7"/>
  <c r="L7"/>
  <c r="K7"/>
  <c r="J7"/>
  <c r="I7"/>
  <c r="H7"/>
  <c r="G7"/>
  <c r="F7"/>
  <c r="E7"/>
  <c r="D7"/>
  <c r="C7"/>
  <c r="U6"/>
  <c r="T6"/>
  <c r="S6"/>
  <c r="R6"/>
  <c r="Q6"/>
  <c r="P6"/>
  <c r="O6"/>
  <c r="N6"/>
  <c r="M6"/>
  <c r="L6"/>
  <c r="K6"/>
  <c r="J6"/>
  <c r="I6"/>
  <c r="H6"/>
  <c r="G6"/>
  <c r="F6"/>
  <c r="E6"/>
  <c r="D6"/>
  <c r="C6"/>
  <c r="A6"/>
  <c r="U21" i="5"/>
  <c r="T21"/>
  <c r="S21"/>
  <c r="R21"/>
  <c r="Q21"/>
  <c r="P21"/>
  <c r="O21"/>
  <c r="N21"/>
  <c r="M21"/>
  <c r="L21"/>
  <c r="K21"/>
  <c r="J21"/>
  <c r="I21"/>
  <c r="H21"/>
  <c r="G21"/>
  <c r="F21"/>
  <c r="E21"/>
  <c r="D21"/>
  <c r="C21"/>
  <c r="U20"/>
  <c r="T20"/>
  <c r="S20"/>
  <c r="R20"/>
  <c r="Q20"/>
  <c r="P20"/>
  <c r="O20"/>
  <c r="N20"/>
  <c r="M20"/>
  <c r="L20"/>
  <c r="K20"/>
  <c r="J20"/>
  <c r="I20"/>
  <c r="H20"/>
  <c r="G20"/>
  <c r="F20"/>
  <c r="E20"/>
  <c r="D20"/>
  <c r="C20"/>
  <c r="U19"/>
  <c r="T19"/>
  <c r="S19"/>
  <c r="R19"/>
  <c r="Q19"/>
  <c r="P19"/>
  <c r="O19"/>
  <c r="N19"/>
  <c r="M19"/>
  <c r="L19"/>
  <c r="K19"/>
  <c r="J19"/>
  <c r="I19"/>
  <c r="H19"/>
  <c r="G19"/>
  <c r="F19"/>
  <c r="E19"/>
  <c r="D19"/>
  <c r="C19"/>
  <c r="A19"/>
  <c r="U17"/>
  <c r="T17"/>
  <c r="S17"/>
  <c r="R17"/>
  <c r="Q17"/>
  <c r="P17"/>
  <c r="O17"/>
  <c r="N17"/>
  <c r="M17"/>
  <c r="L17"/>
  <c r="K17"/>
  <c r="J17"/>
  <c r="I17"/>
  <c r="H17"/>
  <c r="G17"/>
  <c r="F17"/>
  <c r="E17"/>
  <c r="D17"/>
  <c r="C17"/>
  <c r="U16"/>
  <c r="T16"/>
  <c r="S16"/>
  <c r="R16"/>
  <c r="Q16"/>
  <c r="P16"/>
  <c r="O16"/>
  <c r="N16"/>
  <c r="M16"/>
  <c r="L16"/>
  <c r="K16"/>
  <c r="J16"/>
  <c r="I16"/>
  <c r="H16"/>
  <c r="G16"/>
  <c r="F16"/>
  <c r="E16"/>
  <c r="D16"/>
  <c r="C16"/>
  <c r="U15"/>
  <c r="T15"/>
  <c r="S15"/>
  <c r="R15"/>
  <c r="Q15"/>
  <c r="P15"/>
  <c r="O15"/>
  <c r="N15"/>
  <c r="M15"/>
  <c r="L15"/>
  <c r="K15"/>
  <c r="J15"/>
  <c r="I15"/>
  <c r="H15"/>
  <c r="G15"/>
  <c r="F15"/>
  <c r="E15"/>
  <c r="D15"/>
  <c r="C15"/>
  <c r="U14"/>
  <c r="T14"/>
  <c r="S14"/>
  <c r="R14"/>
  <c r="Q14"/>
  <c r="P14"/>
  <c r="O14"/>
  <c r="N14"/>
  <c r="M14"/>
  <c r="L14"/>
  <c r="K14"/>
  <c r="J14"/>
  <c r="I14"/>
  <c r="H14"/>
  <c r="G14"/>
  <c r="F14"/>
  <c r="E14"/>
  <c r="D14"/>
  <c r="C14"/>
  <c r="U13"/>
  <c r="T13"/>
  <c r="S13"/>
  <c r="R13"/>
  <c r="Q13"/>
  <c r="P13"/>
  <c r="O13"/>
  <c r="N13"/>
  <c r="M13"/>
  <c r="L13"/>
  <c r="K13"/>
  <c r="J13"/>
  <c r="I13"/>
  <c r="H13"/>
  <c r="G13"/>
  <c r="F13"/>
  <c r="E13"/>
  <c r="D13"/>
  <c r="C13"/>
  <c r="U12"/>
  <c r="T12"/>
  <c r="S12"/>
  <c r="R12"/>
  <c r="Q12"/>
  <c r="P12"/>
  <c r="O12"/>
  <c r="N12"/>
  <c r="M12"/>
  <c r="L12"/>
  <c r="K12"/>
  <c r="J12"/>
  <c r="I12"/>
  <c r="H12"/>
  <c r="G12"/>
  <c r="F12"/>
  <c r="E12"/>
  <c r="D12"/>
  <c r="C12"/>
  <c r="U11"/>
  <c r="T11"/>
  <c r="S11"/>
  <c r="R11"/>
  <c r="Q11"/>
  <c r="P11"/>
  <c r="O11"/>
  <c r="N11"/>
  <c r="M11"/>
  <c r="L11"/>
  <c r="K11"/>
  <c r="J11"/>
  <c r="I11"/>
  <c r="H11"/>
  <c r="G11"/>
  <c r="F11"/>
  <c r="E11"/>
  <c r="D11"/>
  <c r="C11"/>
  <c r="U10"/>
  <c r="T10"/>
  <c r="S10"/>
  <c r="R10"/>
  <c r="Q10"/>
  <c r="P10"/>
  <c r="O10"/>
  <c r="N10"/>
  <c r="M10"/>
  <c r="L10"/>
  <c r="K10"/>
  <c r="J10"/>
  <c r="I10"/>
  <c r="H10"/>
  <c r="G10"/>
  <c r="F10"/>
  <c r="E10"/>
  <c r="D10"/>
  <c r="C10"/>
  <c r="U9"/>
  <c r="T9"/>
  <c r="S9"/>
  <c r="R9"/>
  <c r="Q9"/>
  <c r="P9"/>
  <c r="O9"/>
  <c r="N9"/>
  <c r="M9"/>
  <c r="L9"/>
  <c r="K9"/>
  <c r="J9"/>
  <c r="I9"/>
  <c r="H9"/>
  <c r="G9"/>
  <c r="F9"/>
  <c r="E9"/>
  <c r="D9"/>
  <c r="C9"/>
  <c r="U8"/>
  <c r="T8"/>
  <c r="S8"/>
  <c r="R8"/>
  <c r="Q8"/>
  <c r="P8"/>
  <c r="O8"/>
  <c r="N8"/>
  <c r="M8"/>
  <c r="L8"/>
  <c r="K8"/>
  <c r="J8"/>
  <c r="I8"/>
  <c r="H8"/>
  <c r="G8"/>
  <c r="F8"/>
  <c r="E8"/>
  <c r="D8"/>
  <c r="C8"/>
  <c r="U7"/>
  <c r="T7"/>
  <c r="S7"/>
  <c r="R7"/>
  <c r="Q7"/>
  <c r="P7"/>
  <c r="O7"/>
  <c r="N7"/>
  <c r="M7"/>
  <c r="L7"/>
  <c r="K7"/>
  <c r="J7"/>
  <c r="I7"/>
  <c r="H7"/>
  <c r="G7"/>
  <c r="F7"/>
  <c r="E7"/>
  <c r="D7"/>
  <c r="C7"/>
  <c r="U6"/>
  <c r="T6"/>
  <c r="S6"/>
  <c r="R6"/>
  <c r="Q6"/>
  <c r="P6"/>
  <c r="O6"/>
  <c r="N6"/>
  <c r="M6"/>
  <c r="L6"/>
  <c r="K6"/>
  <c r="J6"/>
  <c r="I6"/>
  <c r="H6"/>
  <c r="G6"/>
  <c r="F6"/>
  <c r="E6"/>
  <c r="D6"/>
  <c r="C6"/>
  <c r="A6"/>
  <c r="P27" i="30"/>
  <c r="N27"/>
  <c r="H27"/>
  <c r="F27"/>
  <c r="P25"/>
  <c r="N25"/>
  <c r="H25"/>
  <c r="F25"/>
  <c r="P23"/>
  <c r="N23"/>
  <c r="H23"/>
  <c r="F23"/>
  <c r="P21"/>
  <c r="N21"/>
  <c r="H21"/>
  <c r="F21"/>
  <c r="C21"/>
  <c r="B21"/>
  <c r="P20"/>
  <c r="N20"/>
  <c r="H20"/>
  <c r="F20"/>
  <c r="C20"/>
  <c r="B20"/>
  <c r="P19"/>
  <c r="N19"/>
  <c r="H19"/>
  <c r="F19"/>
  <c r="C19"/>
  <c r="B19"/>
  <c r="P18"/>
  <c r="N18"/>
  <c r="H18"/>
  <c r="F18"/>
  <c r="C18"/>
  <c r="B18"/>
  <c r="P17"/>
  <c r="N17"/>
  <c r="H17"/>
  <c r="F17"/>
  <c r="C17"/>
  <c r="B17"/>
  <c r="P16"/>
  <c r="N16"/>
  <c r="H16"/>
  <c r="F16"/>
  <c r="C16"/>
  <c r="B16"/>
  <c r="P15"/>
  <c r="N15"/>
  <c r="H15"/>
  <c r="F15"/>
  <c r="C15"/>
  <c r="B15"/>
  <c r="P14"/>
  <c r="N14"/>
  <c r="H14"/>
  <c r="F14"/>
  <c r="C14"/>
  <c r="B14"/>
  <c r="P13"/>
  <c r="N13"/>
  <c r="H13"/>
  <c r="F13"/>
  <c r="C13"/>
  <c r="B13"/>
  <c r="P12"/>
  <c r="N12"/>
  <c r="H12"/>
  <c r="F12"/>
  <c r="C12"/>
  <c r="B12"/>
  <c r="A11"/>
  <c r="P9"/>
  <c r="N9"/>
  <c r="H9"/>
  <c r="F9"/>
  <c r="P52" i="4"/>
  <c r="O52"/>
  <c r="N52"/>
  <c r="M52"/>
  <c r="L52"/>
  <c r="K52"/>
  <c r="J52"/>
  <c r="I52"/>
  <c r="H52"/>
  <c r="G52"/>
  <c r="F52"/>
  <c r="E52"/>
  <c r="D52"/>
  <c r="C52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A50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O44"/>
  <c r="N44"/>
  <c r="M44"/>
  <c r="L44"/>
  <c r="K44"/>
  <c r="J44"/>
  <c r="I44"/>
  <c r="H44"/>
  <c r="G44"/>
  <c r="F44"/>
  <c r="E44"/>
  <c r="D44"/>
  <c r="C44"/>
  <c r="P43"/>
  <c r="O43"/>
  <c r="N43"/>
  <c r="M43"/>
  <c r="L43"/>
  <c r="K43"/>
  <c r="J43"/>
  <c r="I43"/>
  <c r="H43"/>
  <c r="G43"/>
  <c r="F43"/>
  <c r="E43"/>
  <c r="D43"/>
  <c r="C43"/>
  <c r="P42"/>
  <c r="O42"/>
  <c r="N42"/>
  <c r="M42"/>
  <c r="L42"/>
  <c r="K42"/>
  <c r="J42"/>
  <c r="I42"/>
  <c r="H42"/>
  <c r="G42"/>
  <c r="F42"/>
  <c r="E42"/>
  <c r="D42"/>
  <c r="C42"/>
  <c r="P41"/>
  <c r="O41"/>
  <c r="N41"/>
  <c r="M41"/>
  <c r="L41"/>
  <c r="K41"/>
  <c r="J41"/>
  <c r="I41"/>
  <c r="H41"/>
  <c r="G41"/>
  <c r="F41"/>
  <c r="E41"/>
  <c r="D41"/>
  <c r="C41"/>
  <c r="P40"/>
  <c r="O40"/>
  <c r="N40"/>
  <c r="M40"/>
  <c r="L40"/>
  <c r="K40"/>
  <c r="J40"/>
  <c r="I40"/>
  <c r="H40"/>
  <c r="G40"/>
  <c r="F40"/>
  <c r="E40"/>
  <c r="D40"/>
  <c r="C40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A37"/>
  <c r="Q21"/>
  <c r="P21"/>
  <c r="O21"/>
  <c r="N21"/>
  <c r="M21"/>
  <c r="L21"/>
  <c r="K21"/>
  <c r="J21"/>
  <c r="I21"/>
  <c r="H21"/>
  <c r="G21"/>
  <c r="F21"/>
  <c r="E21"/>
  <c r="D21"/>
  <c r="C21"/>
  <c r="Q20"/>
  <c r="P20"/>
  <c r="O20"/>
  <c r="N20"/>
  <c r="M20"/>
  <c r="L20"/>
  <c r="K20"/>
  <c r="J20"/>
  <c r="I20"/>
  <c r="H20"/>
  <c r="G20"/>
  <c r="F20"/>
  <c r="E20"/>
  <c r="D20"/>
  <c r="C20"/>
  <c r="Q19"/>
  <c r="P19"/>
  <c r="O19"/>
  <c r="N19"/>
  <c r="M19"/>
  <c r="L19"/>
  <c r="K19"/>
  <c r="J19"/>
  <c r="I19"/>
  <c r="H19"/>
  <c r="G19"/>
  <c r="F19"/>
  <c r="E19"/>
  <c r="D19"/>
  <c r="C19"/>
  <c r="A19"/>
  <c r="Q17"/>
  <c r="P17"/>
  <c r="O17"/>
  <c r="N17"/>
  <c r="M17"/>
  <c r="L17"/>
  <c r="K17"/>
  <c r="J17"/>
  <c r="I17"/>
  <c r="H17"/>
  <c r="G17"/>
  <c r="F17"/>
  <c r="E17"/>
  <c r="D17"/>
  <c r="C17"/>
  <c r="Q16"/>
  <c r="P16"/>
  <c r="O16"/>
  <c r="N16"/>
  <c r="M16"/>
  <c r="L16"/>
  <c r="K16"/>
  <c r="J16"/>
  <c r="I16"/>
  <c r="H16"/>
  <c r="G16"/>
  <c r="F16"/>
  <c r="E16"/>
  <c r="D16"/>
  <c r="C16"/>
  <c r="Q15"/>
  <c r="P15"/>
  <c r="O15"/>
  <c r="N15"/>
  <c r="M15"/>
  <c r="L15"/>
  <c r="K15"/>
  <c r="J15"/>
  <c r="I15"/>
  <c r="H15"/>
  <c r="G15"/>
  <c r="F15"/>
  <c r="E15"/>
  <c r="D15"/>
  <c r="C15"/>
  <c r="Q14"/>
  <c r="P14"/>
  <c r="O14"/>
  <c r="N14"/>
  <c r="M14"/>
  <c r="L14"/>
  <c r="K14"/>
  <c r="J14"/>
  <c r="I14"/>
  <c r="H14"/>
  <c r="G14"/>
  <c r="F14"/>
  <c r="E14"/>
  <c r="D14"/>
  <c r="C14"/>
  <c r="Q13"/>
  <c r="P13"/>
  <c r="O13"/>
  <c r="N13"/>
  <c r="M13"/>
  <c r="L13"/>
  <c r="K13"/>
  <c r="J13"/>
  <c r="I13"/>
  <c r="H13"/>
  <c r="G13"/>
  <c r="F13"/>
  <c r="E13"/>
  <c r="D13"/>
  <c r="C13"/>
  <c r="Q12"/>
  <c r="P12"/>
  <c r="O12"/>
  <c r="N12"/>
  <c r="M12"/>
  <c r="L12"/>
  <c r="K12"/>
  <c r="J12"/>
  <c r="I12"/>
  <c r="H12"/>
  <c r="G12"/>
  <c r="F12"/>
  <c r="E12"/>
  <c r="D12"/>
  <c r="C12"/>
  <c r="Q11"/>
  <c r="P11"/>
  <c r="O11"/>
  <c r="N11"/>
  <c r="M11"/>
  <c r="L11"/>
  <c r="K11"/>
  <c r="J11"/>
  <c r="I11"/>
  <c r="H11"/>
  <c r="G11"/>
  <c r="F11"/>
  <c r="E11"/>
  <c r="D11"/>
  <c r="C11"/>
  <c r="Q10"/>
  <c r="P10"/>
  <c r="O10"/>
  <c r="N10"/>
  <c r="M10"/>
  <c r="L10"/>
  <c r="K10"/>
  <c r="J10"/>
  <c r="I10"/>
  <c r="H10"/>
  <c r="G10"/>
  <c r="F10"/>
  <c r="E10"/>
  <c r="D10"/>
  <c r="C10"/>
  <c r="Q9"/>
  <c r="P9"/>
  <c r="O9"/>
  <c r="N9"/>
  <c r="M9"/>
  <c r="L9"/>
  <c r="K9"/>
  <c r="J9"/>
  <c r="I9"/>
  <c r="H9"/>
  <c r="G9"/>
  <c r="F9"/>
  <c r="E9"/>
  <c r="D9"/>
  <c r="C9"/>
  <c r="Q8"/>
  <c r="P8"/>
  <c r="O8"/>
  <c r="N8"/>
  <c r="M8"/>
  <c r="L8"/>
  <c r="K8"/>
  <c r="J8"/>
  <c r="I8"/>
  <c r="H8"/>
  <c r="G8"/>
  <c r="F8"/>
  <c r="E8"/>
  <c r="D8"/>
  <c r="C8"/>
  <c r="Q7"/>
  <c r="P7"/>
  <c r="O7"/>
  <c r="N7"/>
  <c r="M7"/>
  <c r="L7"/>
  <c r="K7"/>
  <c r="J7"/>
  <c r="I7"/>
  <c r="H7"/>
  <c r="G7"/>
  <c r="F7"/>
  <c r="E7"/>
  <c r="D7"/>
  <c r="C7"/>
  <c r="Q6"/>
  <c r="P6"/>
  <c r="O6"/>
  <c r="N6"/>
  <c r="M6"/>
  <c r="L6"/>
  <c r="K6"/>
  <c r="J6"/>
  <c r="I6"/>
  <c r="H6"/>
  <c r="G6"/>
  <c r="F6"/>
  <c r="E6"/>
  <c r="D6"/>
  <c r="C6"/>
  <c r="A6"/>
  <c r="P27" i="29"/>
  <c r="N27"/>
  <c r="H27"/>
  <c r="F27"/>
  <c r="P25"/>
  <c r="N25"/>
  <c r="H25"/>
  <c r="F25"/>
  <c r="P23"/>
  <c r="N23"/>
  <c r="H23"/>
  <c r="F23"/>
  <c r="P21"/>
  <c r="N21"/>
  <c r="H21"/>
  <c r="F21"/>
  <c r="C21"/>
  <c r="B21"/>
  <c r="P20"/>
  <c r="N20"/>
  <c r="H20"/>
  <c r="F20"/>
  <c r="C20"/>
  <c r="B20"/>
  <c r="P19"/>
  <c r="N19"/>
  <c r="H19"/>
  <c r="F19"/>
  <c r="C19"/>
  <c r="B19"/>
  <c r="P18"/>
  <c r="N18"/>
  <c r="H18"/>
  <c r="F18"/>
  <c r="C18"/>
  <c r="B18"/>
  <c r="P17"/>
  <c r="N17"/>
  <c r="H17"/>
  <c r="F17"/>
  <c r="C17"/>
  <c r="B17"/>
  <c r="P16"/>
  <c r="N16"/>
  <c r="H16"/>
  <c r="F16"/>
  <c r="C16"/>
  <c r="B16"/>
  <c r="P15"/>
  <c r="N15"/>
  <c r="H15"/>
  <c r="F15"/>
  <c r="C15"/>
  <c r="B15"/>
  <c r="P14"/>
  <c r="N14"/>
  <c r="H14"/>
  <c r="F14"/>
  <c r="C14"/>
  <c r="B14"/>
  <c r="P13"/>
  <c r="N13"/>
  <c r="H13"/>
  <c r="F13"/>
  <c r="C13"/>
  <c r="B13"/>
  <c r="P12"/>
  <c r="N12"/>
  <c r="H12"/>
  <c r="F12"/>
  <c r="C12"/>
  <c r="B12"/>
  <c r="A11"/>
  <c r="P9"/>
  <c r="N9"/>
  <c r="H9"/>
  <c r="F9"/>
  <c r="P52" i="2"/>
  <c r="O52"/>
  <c r="N52"/>
  <c r="M52"/>
  <c r="L52"/>
  <c r="K52"/>
  <c r="J52"/>
  <c r="I52"/>
  <c r="H52"/>
  <c r="G52"/>
  <c r="F52"/>
  <c r="E52"/>
  <c r="D52"/>
  <c r="C52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A50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O44"/>
  <c r="N44"/>
  <c r="M44"/>
  <c r="L44"/>
  <c r="K44"/>
  <c r="J44"/>
  <c r="I44"/>
  <c r="H44"/>
  <c r="G44"/>
  <c r="F44"/>
  <c r="E44"/>
  <c r="D44"/>
  <c r="C44"/>
  <c r="P43"/>
  <c r="O43"/>
  <c r="N43"/>
  <c r="M43"/>
  <c r="L43"/>
  <c r="K43"/>
  <c r="J43"/>
  <c r="I43"/>
  <c r="H43"/>
  <c r="G43"/>
  <c r="F43"/>
  <c r="E43"/>
  <c r="D43"/>
  <c r="C43"/>
  <c r="P42"/>
  <c r="O42"/>
  <c r="N42"/>
  <c r="M42"/>
  <c r="L42"/>
  <c r="K42"/>
  <c r="J42"/>
  <c r="I42"/>
  <c r="H42"/>
  <c r="G42"/>
  <c r="F42"/>
  <c r="E42"/>
  <c r="D42"/>
  <c r="C42"/>
  <c r="P41"/>
  <c r="O41"/>
  <c r="N41"/>
  <c r="M41"/>
  <c r="L41"/>
  <c r="K41"/>
  <c r="J41"/>
  <c r="I41"/>
  <c r="H41"/>
  <c r="G41"/>
  <c r="F41"/>
  <c r="E41"/>
  <c r="D41"/>
  <c r="C41"/>
  <c r="P40"/>
  <c r="O40"/>
  <c r="N40"/>
  <c r="M40"/>
  <c r="L40"/>
  <c r="K40"/>
  <c r="J40"/>
  <c r="I40"/>
  <c r="H40"/>
  <c r="G40"/>
  <c r="F40"/>
  <c r="E40"/>
  <c r="D40"/>
  <c r="C40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A37"/>
  <c r="Q21"/>
  <c r="P21"/>
  <c r="O21"/>
  <c r="N21"/>
  <c r="M21"/>
  <c r="L21"/>
  <c r="K21"/>
  <c r="J21"/>
  <c r="I21"/>
  <c r="H21"/>
  <c r="G21"/>
  <c r="F21"/>
  <c r="E21"/>
  <c r="D21"/>
  <c r="C21"/>
  <c r="Q20"/>
  <c r="P20"/>
  <c r="O20"/>
  <c r="N20"/>
  <c r="M20"/>
  <c r="L20"/>
  <c r="K20"/>
  <c r="J20"/>
  <c r="I20"/>
  <c r="H20"/>
  <c r="G20"/>
  <c r="F20"/>
  <c r="E20"/>
  <c r="D20"/>
  <c r="C20"/>
  <c r="Q19"/>
  <c r="P19"/>
  <c r="O19"/>
  <c r="N19"/>
  <c r="M19"/>
  <c r="L19"/>
  <c r="K19"/>
  <c r="J19"/>
  <c r="I19"/>
  <c r="H19"/>
  <c r="G19"/>
  <c r="F19"/>
  <c r="E19"/>
  <c r="D19"/>
  <c r="C19"/>
  <c r="A19"/>
  <c r="Q17"/>
  <c r="P17"/>
  <c r="O17"/>
  <c r="N17"/>
  <c r="M17"/>
  <c r="L17"/>
  <c r="K17"/>
  <c r="J17"/>
  <c r="I17"/>
  <c r="H17"/>
  <c r="G17"/>
  <c r="F17"/>
  <c r="E17"/>
  <c r="D17"/>
  <c r="C17"/>
  <c r="Q16"/>
  <c r="P16"/>
  <c r="O16"/>
  <c r="N16"/>
  <c r="M16"/>
  <c r="L16"/>
  <c r="K16"/>
  <c r="J16"/>
  <c r="I16"/>
  <c r="H16"/>
  <c r="G16"/>
  <c r="F16"/>
  <c r="E16"/>
  <c r="D16"/>
  <c r="C16"/>
  <c r="Q15"/>
  <c r="P15"/>
  <c r="O15"/>
  <c r="N15"/>
  <c r="M15"/>
  <c r="L15"/>
  <c r="K15"/>
  <c r="J15"/>
  <c r="I15"/>
  <c r="H15"/>
  <c r="G15"/>
  <c r="F15"/>
  <c r="E15"/>
  <c r="D15"/>
  <c r="C15"/>
  <c r="Q14"/>
  <c r="P14"/>
  <c r="O14"/>
  <c r="N14"/>
  <c r="M14"/>
  <c r="L14"/>
  <c r="K14"/>
  <c r="J14"/>
  <c r="I14"/>
  <c r="H14"/>
  <c r="G14"/>
  <c r="F14"/>
  <c r="E14"/>
  <c r="D14"/>
  <c r="C14"/>
  <c r="Q13"/>
  <c r="P13"/>
  <c r="O13"/>
  <c r="N13"/>
  <c r="M13"/>
  <c r="L13"/>
  <c r="K13"/>
  <c r="J13"/>
  <c r="I13"/>
  <c r="H13"/>
  <c r="G13"/>
  <c r="F13"/>
  <c r="E13"/>
  <c r="D13"/>
  <c r="C13"/>
  <c r="Q12"/>
  <c r="P12"/>
  <c r="O12"/>
  <c r="N12"/>
  <c r="M12"/>
  <c r="L12"/>
  <c r="K12"/>
  <c r="J12"/>
  <c r="I12"/>
  <c r="H12"/>
  <c r="G12"/>
  <c r="F12"/>
  <c r="E12"/>
  <c r="D12"/>
  <c r="C12"/>
  <c r="Q11"/>
  <c r="P11"/>
  <c r="O11"/>
  <c r="N11"/>
  <c r="M11"/>
  <c r="L11"/>
  <c r="K11"/>
  <c r="J11"/>
  <c r="I11"/>
  <c r="H11"/>
  <c r="G11"/>
  <c r="F11"/>
  <c r="E11"/>
  <c r="D11"/>
  <c r="C11"/>
  <c r="Q10"/>
  <c r="P10"/>
  <c r="O10"/>
  <c r="N10"/>
  <c r="M10"/>
  <c r="L10"/>
  <c r="K10"/>
  <c r="J10"/>
  <c r="I10"/>
  <c r="H10"/>
  <c r="G10"/>
  <c r="F10"/>
  <c r="E10"/>
  <c r="D10"/>
  <c r="C10"/>
  <c r="Q9"/>
  <c r="P9"/>
  <c r="O9"/>
  <c r="N9"/>
  <c r="M9"/>
  <c r="L9"/>
  <c r="K9"/>
  <c r="J9"/>
  <c r="I9"/>
  <c r="H9"/>
  <c r="G9"/>
  <c r="F9"/>
  <c r="E9"/>
  <c r="D9"/>
  <c r="C9"/>
  <c r="Q8"/>
  <c r="P8"/>
  <c r="O8"/>
  <c r="N8"/>
  <c r="M8"/>
  <c r="L8"/>
  <c r="K8"/>
  <c r="J8"/>
  <c r="I8"/>
  <c r="H8"/>
  <c r="G8"/>
  <c r="F8"/>
  <c r="E8"/>
  <c r="D8"/>
  <c r="C8"/>
  <c r="Q7"/>
  <c r="P7"/>
  <c r="O7"/>
  <c r="N7"/>
  <c r="M7"/>
  <c r="L7"/>
  <c r="K7"/>
  <c r="J7"/>
  <c r="I7"/>
  <c r="H7"/>
  <c r="G7"/>
  <c r="F7"/>
  <c r="E7"/>
  <c r="D7"/>
  <c r="C7"/>
  <c r="Q6"/>
  <c r="P6"/>
  <c r="O6"/>
  <c r="N6"/>
  <c r="M6"/>
  <c r="L6"/>
  <c r="K6"/>
  <c r="J6"/>
  <c r="I6"/>
  <c r="H6"/>
  <c r="G6"/>
  <c r="F6"/>
  <c r="E6"/>
  <c r="D6"/>
  <c r="C6"/>
  <c r="A6"/>
  <c r="A38" i="28"/>
  <c r="A24"/>
  <c r="Q22"/>
  <c r="O22"/>
  <c r="M22"/>
  <c r="K22"/>
  <c r="I22"/>
  <c r="G22"/>
  <c r="E22"/>
  <c r="Q21"/>
  <c r="O21"/>
  <c r="M21"/>
  <c r="K21"/>
  <c r="I21"/>
  <c r="G21"/>
  <c r="E21"/>
  <c r="Q20"/>
  <c r="O20"/>
  <c r="M20"/>
  <c r="K20"/>
  <c r="I20"/>
  <c r="G20"/>
  <c r="E20"/>
  <c r="Q19"/>
  <c r="O19"/>
  <c r="M19"/>
  <c r="K19"/>
  <c r="I19"/>
  <c r="G19"/>
  <c r="E19"/>
  <c r="Q18"/>
  <c r="O18"/>
  <c r="M18"/>
  <c r="K18"/>
  <c r="I18"/>
  <c r="G18"/>
  <c r="E18"/>
  <c r="Q17"/>
  <c r="O17"/>
  <c r="M17"/>
  <c r="K17"/>
  <c r="I17"/>
  <c r="G17"/>
  <c r="E17"/>
  <c r="Q16"/>
  <c r="O16"/>
  <c r="M16"/>
  <c r="K16"/>
  <c r="I16"/>
  <c r="G16"/>
  <c r="E16"/>
  <c r="Q15"/>
  <c r="O15"/>
  <c r="M15"/>
  <c r="K15"/>
  <c r="I15"/>
  <c r="G15"/>
  <c r="E15"/>
  <c r="Q14"/>
  <c r="O14"/>
  <c r="M14"/>
  <c r="K14"/>
  <c r="I14"/>
  <c r="G14"/>
  <c r="E14"/>
  <c r="Q13"/>
  <c r="O13"/>
  <c r="M13"/>
  <c r="K13"/>
  <c r="I13"/>
  <c r="G13"/>
  <c r="E13"/>
  <c r="Q12"/>
  <c r="O12"/>
  <c r="M12"/>
  <c r="K12"/>
  <c r="I12"/>
  <c r="G12"/>
  <c r="E12"/>
  <c r="Q11"/>
  <c r="O11"/>
  <c r="M11"/>
  <c r="K11"/>
  <c r="I11"/>
  <c r="G11"/>
  <c r="E11"/>
  <c r="M10"/>
  <c r="K10"/>
  <c r="G10"/>
  <c r="E10"/>
  <c r="A10"/>
  <c r="Q41" i="31"/>
  <c r="Q40"/>
  <c r="Q39"/>
  <c r="A38"/>
  <c r="Q36"/>
  <c r="Q35"/>
  <c r="Q34"/>
  <c r="Q33"/>
  <c r="Q32"/>
  <c r="Q31"/>
  <c r="Q30"/>
  <c r="Q29"/>
  <c r="Q28"/>
  <c r="Q27"/>
  <c r="Q26"/>
  <c r="Q25"/>
  <c r="A24"/>
  <c r="A10"/>
  <c r="U11" i="25"/>
  <c r="S11"/>
  <c r="M11"/>
  <c r="K11"/>
  <c r="E11"/>
  <c r="C11"/>
  <c r="Q41" i="26"/>
  <c r="Q40"/>
  <c r="Q39"/>
  <c r="A38"/>
  <c r="Q36"/>
  <c r="Q35"/>
  <c r="Q34"/>
  <c r="Q33"/>
  <c r="Q32"/>
  <c r="Q31"/>
  <c r="Q30"/>
  <c r="Q29"/>
  <c r="Q28"/>
  <c r="Q27"/>
  <c r="Q26"/>
  <c r="Q25"/>
  <c r="A24"/>
  <c r="A10"/>
  <c r="U11" i="24"/>
  <c r="S11"/>
  <c r="M11"/>
  <c r="K11"/>
  <c r="E11"/>
  <c r="C11"/>
  <c r="I33" i="16"/>
  <c r="G33"/>
  <c r="I32"/>
  <c r="G32"/>
  <c r="I28"/>
  <c r="G28"/>
  <c r="I27"/>
  <c r="G27"/>
  <c r="I25"/>
  <c r="G25"/>
  <c r="I22"/>
  <c r="G22"/>
  <c r="I21"/>
  <c r="G21"/>
  <c r="I19"/>
  <c r="G19"/>
  <c r="I16"/>
  <c r="G16"/>
  <c r="I15"/>
  <c r="G15"/>
  <c r="I13"/>
  <c r="G13"/>
  <c r="I6"/>
  <c r="G6"/>
  <c r="I25" i="17"/>
  <c r="I24"/>
  <c r="I23"/>
  <c r="I22"/>
  <c r="I21"/>
  <c r="I20"/>
  <c r="I19"/>
  <c r="I18"/>
  <c r="I17"/>
  <c r="I16"/>
  <c r="I15"/>
  <c r="I14"/>
  <c r="I13"/>
  <c r="I12"/>
  <c r="I11"/>
  <c r="I10"/>
  <c r="I9"/>
  <c r="D25"/>
  <c r="D24"/>
  <c r="D23"/>
  <c r="D22"/>
  <c r="D21"/>
  <c r="D20"/>
  <c r="D19"/>
  <c r="D18"/>
  <c r="D17"/>
  <c r="D16"/>
  <c r="D15"/>
  <c r="D14"/>
  <c r="D13"/>
  <c r="D12"/>
  <c r="D11"/>
  <c r="D10"/>
  <c r="D9"/>
  <c r="G25"/>
  <c r="G24"/>
  <c r="G23"/>
  <c r="G22"/>
  <c r="G21"/>
  <c r="G20"/>
  <c r="G19"/>
  <c r="G18"/>
  <c r="G17"/>
  <c r="G16"/>
  <c r="G15"/>
  <c r="G14"/>
  <c r="G13"/>
  <c r="G12"/>
  <c r="G11"/>
  <c r="G10"/>
  <c r="G9"/>
  <c r="B25"/>
  <c r="B24"/>
  <c r="B23"/>
  <c r="B22"/>
  <c r="B21"/>
  <c r="B20"/>
  <c r="B19"/>
  <c r="B18"/>
  <c r="B17"/>
  <c r="B16"/>
  <c r="B15"/>
  <c r="B14"/>
  <c r="B13"/>
  <c r="B12"/>
  <c r="B11"/>
  <c r="B10"/>
  <c r="B9"/>
  <c r="Q22" i="31"/>
  <c r="Q21"/>
  <c r="Q20"/>
  <c r="Q19"/>
  <c r="Q18"/>
  <c r="Q17"/>
  <c r="Q16"/>
  <c r="Q15"/>
  <c r="Q14"/>
  <c r="Q13"/>
  <c r="Q12"/>
  <c r="Q11"/>
  <c r="K22"/>
  <c r="K21"/>
  <c r="K20"/>
  <c r="K19"/>
  <c r="K18"/>
  <c r="K17"/>
  <c r="K16"/>
  <c r="K15"/>
  <c r="K14"/>
  <c r="K13"/>
  <c r="K12"/>
  <c r="K11"/>
  <c r="O22"/>
  <c r="O21"/>
  <c r="O20"/>
  <c r="O19"/>
  <c r="O18"/>
  <c r="O17"/>
  <c r="O16"/>
  <c r="O15"/>
  <c r="O14"/>
  <c r="O13"/>
  <c r="O12"/>
  <c r="O11"/>
  <c r="M22"/>
  <c r="M21"/>
  <c r="M20"/>
  <c r="M19"/>
  <c r="M18"/>
  <c r="M17"/>
  <c r="M16"/>
  <c r="M15"/>
  <c r="M14"/>
  <c r="M13"/>
  <c r="M12"/>
  <c r="M11"/>
  <c r="I22"/>
  <c r="I21"/>
  <c r="I20"/>
  <c r="I19"/>
  <c r="I18"/>
  <c r="I17"/>
  <c r="I16"/>
  <c r="I15"/>
  <c r="I14"/>
  <c r="I13"/>
  <c r="I12"/>
  <c r="I11"/>
  <c r="G22"/>
  <c r="G21"/>
  <c r="G20"/>
  <c r="G19"/>
  <c r="G18"/>
  <c r="G17"/>
  <c r="G16"/>
  <c r="G15"/>
  <c r="G14"/>
  <c r="G13"/>
  <c r="G12"/>
  <c r="G11"/>
  <c r="E22"/>
  <c r="E21"/>
  <c r="E20"/>
  <c r="E19"/>
  <c r="E18"/>
  <c r="E17"/>
  <c r="E16"/>
  <c r="E15"/>
  <c r="E14"/>
  <c r="E13"/>
  <c r="E12"/>
  <c r="E11"/>
  <c r="M10"/>
  <c r="G10"/>
  <c r="K10"/>
  <c r="E10"/>
  <c r="Q22" i="26"/>
  <c r="Q21"/>
  <c r="Q20"/>
  <c r="Q19"/>
  <c r="Q18"/>
  <c r="Q17"/>
  <c r="Q16"/>
  <c r="Q15"/>
  <c r="Q14"/>
  <c r="Q13"/>
  <c r="Q12"/>
  <c r="Q11"/>
  <c r="O22"/>
  <c r="O21"/>
  <c r="O20"/>
  <c r="O19"/>
  <c r="O18"/>
  <c r="O17"/>
  <c r="O16"/>
  <c r="O15"/>
  <c r="O14"/>
  <c r="O13"/>
  <c r="O12"/>
  <c r="O11"/>
  <c r="M22"/>
  <c r="M21"/>
  <c r="M20"/>
  <c r="M19"/>
  <c r="M18"/>
  <c r="M17"/>
  <c r="M16"/>
  <c r="M15"/>
  <c r="M14"/>
  <c r="M13"/>
  <c r="M12"/>
  <c r="M11"/>
  <c r="K22"/>
  <c r="K21"/>
  <c r="K20"/>
  <c r="K19"/>
  <c r="K18"/>
  <c r="K17"/>
  <c r="K16"/>
  <c r="K15"/>
  <c r="K14"/>
  <c r="K13"/>
  <c r="K12"/>
  <c r="K11"/>
  <c r="E22"/>
  <c r="E21"/>
  <c r="E20"/>
  <c r="E19"/>
  <c r="E18"/>
  <c r="E17"/>
  <c r="E16"/>
  <c r="E15"/>
  <c r="E14"/>
  <c r="E13"/>
  <c r="E12"/>
  <c r="E11"/>
  <c r="I12"/>
  <c r="I13"/>
  <c r="I14"/>
  <c r="I15"/>
  <c r="I16"/>
  <c r="I17"/>
  <c r="I18"/>
  <c r="I19"/>
  <c r="I20"/>
  <c r="I21"/>
  <c r="I22"/>
  <c r="I11"/>
  <c r="G10"/>
  <c r="G22"/>
  <c r="G21"/>
  <c r="G20"/>
  <c r="G19"/>
  <c r="G18"/>
  <c r="G17"/>
  <c r="G16"/>
  <c r="G15"/>
  <c r="G14"/>
  <c r="G13"/>
  <c r="G12"/>
  <c r="G11"/>
  <c r="A2" i="30" l="1"/>
  <c r="A2" i="29"/>
  <c r="K10" i="26" l="1"/>
  <c r="M10" s="1"/>
  <c r="E10"/>
  <c r="B1" i="16" l="1"/>
  <c r="K224" i="18" l="1"/>
  <c r="J224"/>
  <c r="H224"/>
  <c r="F224"/>
  <c r="D224"/>
  <c r="B224"/>
  <c r="A224"/>
  <c r="B220"/>
  <c r="D220"/>
  <c r="F220"/>
  <c r="H220"/>
  <c r="J220"/>
  <c r="K220"/>
  <c r="B221"/>
  <c r="D221"/>
  <c r="F221"/>
  <c r="H221"/>
  <c r="J221"/>
  <c r="K221"/>
  <c r="B222"/>
  <c r="D222"/>
  <c r="F222"/>
  <c r="H222"/>
  <c r="J222"/>
  <c r="K222"/>
  <c r="B223"/>
  <c r="D223"/>
  <c r="F223"/>
  <c r="H223"/>
  <c r="J223"/>
  <c r="K223"/>
  <c r="A223"/>
  <c r="A220"/>
  <c r="A221"/>
  <c r="A222"/>
  <c r="K3" l="1"/>
  <c r="A219"/>
  <c r="A218"/>
  <c r="A217"/>
  <c r="A216"/>
  <c r="A215"/>
  <c r="A214"/>
  <c r="A213"/>
  <c r="A212"/>
  <c r="A211"/>
  <c r="A210"/>
  <c r="A209"/>
  <c r="A208"/>
  <c r="A207"/>
  <c r="A206"/>
  <c r="A205"/>
  <c r="A204"/>
  <c r="A203"/>
  <c r="A202"/>
  <c r="A201"/>
  <c r="A200"/>
  <c r="A199"/>
  <c r="A198"/>
  <c r="A197"/>
  <c r="A196"/>
  <c r="A195"/>
  <c r="A194"/>
  <c r="A193"/>
  <c r="A192"/>
  <c r="A191"/>
  <c r="A190"/>
  <c r="A189"/>
  <c r="A188"/>
  <c r="A187"/>
  <c r="A186"/>
  <c r="A185"/>
  <c r="A184"/>
  <c r="A183"/>
  <c r="A182"/>
  <c r="A181"/>
  <c r="A180"/>
  <c r="A179"/>
  <c r="A178"/>
  <c r="A177"/>
  <c r="A176"/>
  <c r="A175"/>
  <c r="A174"/>
  <c r="A173"/>
  <c r="A172"/>
  <c r="A171"/>
  <c r="A170"/>
  <c r="A169"/>
  <c r="A168"/>
  <c r="A167"/>
  <c r="A166"/>
  <c r="A165"/>
  <c r="A164"/>
  <c r="A163"/>
  <c r="A162"/>
  <c r="A161"/>
  <c r="A160"/>
  <c r="A159"/>
  <c r="A158"/>
  <c r="A157"/>
  <c r="A156"/>
  <c r="A155"/>
  <c r="A154"/>
  <c r="A153"/>
  <c r="A152"/>
  <c r="A151"/>
  <c r="A150"/>
  <c r="A149"/>
  <c r="A148"/>
  <c r="A147"/>
  <c r="A146"/>
  <c r="A145"/>
  <c r="A144"/>
  <c r="A143"/>
  <c r="A142"/>
  <c r="A141"/>
  <c r="A140"/>
  <c r="A139"/>
  <c r="A138"/>
  <c r="A137"/>
  <c r="A136"/>
  <c r="A135"/>
  <c r="A134"/>
  <c r="A133"/>
  <c r="A132"/>
  <c r="A131"/>
  <c r="A130"/>
  <c r="A129"/>
  <c r="A128"/>
  <c r="A127"/>
  <c r="A126"/>
  <c r="A125"/>
  <c r="A124"/>
  <c r="A123"/>
  <c r="A122"/>
  <c r="A121"/>
  <c r="A120"/>
  <c r="A119"/>
  <c r="A118"/>
  <c r="A117"/>
  <c r="A116"/>
  <c r="A115"/>
  <c r="A114"/>
  <c r="A113"/>
  <c r="A112"/>
  <c r="A111"/>
  <c r="A110"/>
  <c r="A109"/>
  <c r="A108"/>
  <c r="A107"/>
  <c r="A106"/>
  <c r="A105"/>
  <c r="A104"/>
  <c r="A103"/>
  <c r="A102"/>
  <c r="A101"/>
  <c r="A100"/>
  <c r="A99"/>
  <c r="A98"/>
  <c r="A97"/>
  <c r="A96"/>
  <c r="A95"/>
  <c r="A94"/>
  <c r="A93"/>
  <c r="A92"/>
  <c r="A91"/>
  <c r="A90"/>
  <c r="A89"/>
  <c r="A88"/>
  <c r="A87"/>
  <c r="A86"/>
  <c r="A85"/>
  <c r="A84"/>
  <c r="A83"/>
  <c r="A82"/>
  <c r="A81"/>
  <c r="A80"/>
  <c r="A79"/>
  <c r="A78"/>
  <c r="A77"/>
  <c r="A76"/>
  <c r="A75"/>
  <c r="A74"/>
  <c r="A73"/>
  <c r="A72"/>
  <c r="A71"/>
  <c r="A70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1"/>
  <c r="A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K219" l="1"/>
  <c r="J219"/>
  <c r="H219"/>
  <c r="F219"/>
  <c r="D219"/>
  <c r="B219"/>
  <c r="K218"/>
  <c r="J218"/>
  <c r="H218"/>
  <c r="F218"/>
  <c r="D218"/>
  <c r="B218"/>
  <c r="K217"/>
  <c r="J217"/>
  <c r="H217"/>
  <c r="F217"/>
  <c r="D217"/>
  <c r="B217"/>
  <c r="K216"/>
  <c r="J216"/>
  <c r="H216"/>
  <c r="F216"/>
  <c r="D216"/>
  <c r="B216"/>
  <c r="K215"/>
  <c r="J215"/>
  <c r="H215"/>
  <c r="F215"/>
  <c r="D215"/>
  <c r="B215"/>
  <c r="K214"/>
  <c r="J214"/>
  <c r="H214"/>
  <c r="F214"/>
  <c r="D214"/>
  <c r="B214"/>
  <c r="K213"/>
  <c r="J213"/>
  <c r="H213"/>
  <c r="F213"/>
  <c r="D213"/>
  <c r="B213"/>
  <c r="K212"/>
  <c r="J212"/>
  <c r="H212"/>
  <c r="F212"/>
  <c r="D212"/>
  <c r="B212"/>
  <c r="K211"/>
  <c r="J211"/>
  <c r="H211"/>
  <c r="F211"/>
  <c r="D211"/>
  <c r="B211"/>
  <c r="K210"/>
  <c r="J210"/>
  <c r="H210"/>
  <c r="F210"/>
  <c r="D210"/>
  <c r="B210"/>
  <c r="K209"/>
  <c r="J209"/>
  <c r="H209"/>
  <c r="F209"/>
  <c r="D209"/>
  <c r="B209"/>
  <c r="K208"/>
  <c r="J208"/>
  <c r="H208"/>
  <c r="F208"/>
  <c r="D208"/>
  <c r="B208"/>
  <c r="K207"/>
  <c r="J207"/>
  <c r="H207"/>
  <c r="F207"/>
  <c r="D207"/>
  <c r="B207"/>
  <c r="K206"/>
  <c r="J206"/>
  <c r="H206"/>
  <c r="F206"/>
  <c r="D206"/>
  <c r="B206"/>
  <c r="K205"/>
  <c r="J205"/>
  <c r="H205"/>
  <c r="F205"/>
  <c r="D205"/>
  <c r="B205"/>
  <c r="K204"/>
  <c r="J204"/>
  <c r="H204"/>
  <c r="F204"/>
  <c r="D204"/>
  <c r="B204"/>
  <c r="K203"/>
  <c r="J203"/>
  <c r="H203"/>
  <c r="F203"/>
  <c r="D203"/>
  <c r="B203"/>
  <c r="K202"/>
  <c r="J202"/>
  <c r="H202"/>
  <c r="F202"/>
  <c r="D202"/>
  <c r="B202"/>
  <c r="K201"/>
  <c r="J201"/>
  <c r="H201"/>
  <c r="F201"/>
  <c r="D201"/>
  <c r="B201"/>
  <c r="K200"/>
  <c r="J200"/>
  <c r="H200"/>
  <c r="F200"/>
  <c r="D200"/>
  <c r="B200"/>
  <c r="K199"/>
  <c r="J199"/>
  <c r="H199"/>
  <c r="F199"/>
  <c r="D199"/>
  <c r="B199"/>
  <c r="K198"/>
  <c r="J198"/>
  <c r="H198"/>
  <c r="F198"/>
  <c r="D198"/>
  <c r="B198"/>
  <c r="K197"/>
  <c r="J197"/>
  <c r="H197"/>
  <c r="F197"/>
  <c r="D197"/>
  <c r="B197"/>
  <c r="K196"/>
  <c r="J196"/>
  <c r="H196"/>
  <c r="F196"/>
  <c r="D196"/>
  <c r="B196"/>
  <c r="K195"/>
  <c r="J195"/>
  <c r="H195"/>
  <c r="F195"/>
  <c r="D195"/>
  <c r="B195"/>
  <c r="K194"/>
  <c r="J194"/>
  <c r="H194"/>
  <c r="F194"/>
  <c r="D194"/>
  <c r="B194"/>
  <c r="K193"/>
  <c r="J193"/>
  <c r="H193"/>
  <c r="F193"/>
  <c r="D193"/>
  <c r="B193"/>
  <c r="K192"/>
  <c r="J192"/>
  <c r="H192"/>
  <c r="F192"/>
  <c r="D192"/>
  <c r="B192"/>
  <c r="K191"/>
  <c r="J191"/>
  <c r="H191"/>
  <c r="F191"/>
  <c r="D191"/>
  <c r="B191"/>
  <c r="K190"/>
  <c r="J190"/>
  <c r="H190"/>
  <c r="F190"/>
  <c r="D190"/>
  <c r="B190"/>
  <c r="K189"/>
  <c r="J189"/>
  <c r="H189"/>
  <c r="F189"/>
  <c r="D189"/>
  <c r="B189"/>
  <c r="K188"/>
  <c r="J188"/>
  <c r="H188"/>
  <c r="F188"/>
  <c r="D188"/>
  <c r="B188"/>
  <c r="K187"/>
  <c r="J187"/>
  <c r="H187"/>
  <c r="F187"/>
  <c r="D187"/>
  <c r="B187"/>
  <c r="K186"/>
  <c r="J186"/>
  <c r="H186"/>
  <c r="F186"/>
  <c r="D186"/>
  <c r="B186"/>
  <c r="K185"/>
  <c r="J185"/>
  <c r="H185"/>
  <c r="F185"/>
  <c r="D185"/>
  <c r="B185"/>
  <c r="K184"/>
  <c r="J184"/>
  <c r="H184"/>
  <c r="F184"/>
  <c r="D184"/>
  <c r="B184"/>
  <c r="K183"/>
  <c r="J183"/>
  <c r="H183"/>
  <c r="F183"/>
  <c r="D183"/>
  <c r="B183"/>
  <c r="K182"/>
  <c r="J182"/>
  <c r="H182"/>
  <c r="F182"/>
  <c r="D182"/>
  <c r="B182"/>
  <c r="K181"/>
  <c r="J181"/>
  <c r="H181"/>
  <c r="F181"/>
  <c r="D181"/>
  <c r="B181"/>
  <c r="K180"/>
  <c r="J180"/>
  <c r="H180"/>
  <c r="F180"/>
  <c r="D180"/>
  <c r="B180"/>
  <c r="K179"/>
  <c r="J179"/>
  <c r="H179"/>
  <c r="F179"/>
  <c r="D179"/>
  <c r="B179"/>
  <c r="K178"/>
  <c r="J178"/>
  <c r="H178"/>
  <c r="F178"/>
  <c r="D178"/>
  <c r="B178"/>
  <c r="K177"/>
  <c r="J177"/>
  <c r="H177"/>
  <c r="F177"/>
  <c r="D177"/>
  <c r="B177"/>
  <c r="K176"/>
  <c r="J176"/>
  <c r="H176"/>
  <c r="F176"/>
  <c r="D176"/>
  <c r="B176"/>
  <c r="K175"/>
  <c r="J175"/>
  <c r="H175"/>
  <c r="F175"/>
  <c r="D175"/>
  <c r="B175"/>
  <c r="K174"/>
  <c r="J174"/>
  <c r="H174"/>
  <c r="F174"/>
  <c r="D174"/>
  <c r="B174"/>
  <c r="K173"/>
  <c r="J173"/>
  <c r="H173"/>
  <c r="F173"/>
  <c r="D173"/>
  <c r="B173"/>
  <c r="K172"/>
  <c r="J172"/>
  <c r="H172"/>
  <c r="F172"/>
  <c r="D172"/>
  <c r="B172"/>
  <c r="K171"/>
  <c r="J171"/>
  <c r="H171"/>
  <c r="F171"/>
  <c r="D171"/>
  <c r="B171"/>
  <c r="K170"/>
  <c r="J170"/>
  <c r="H170"/>
  <c r="F170"/>
  <c r="D170"/>
  <c r="B170"/>
  <c r="K169"/>
  <c r="J169"/>
  <c r="H169"/>
  <c r="F169"/>
  <c r="D169"/>
  <c r="B169"/>
  <c r="K168"/>
  <c r="J168"/>
  <c r="H168"/>
  <c r="F168"/>
  <c r="D168"/>
  <c r="B168"/>
  <c r="K167"/>
  <c r="J167"/>
  <c r="H167"/>
  <c r="F167"/>
  <c r="D167"/>
  <c r="B167"/>
  <c r="K166"/>
  <c r="J166"/>
  <c r="H166"/>
  <c r="F166"/>
  <c r="D166"/>
  <c r="B166"/>
  <c r="K165"/>
  <c r="J165"/>
  <c r="H165"/>
  <c r="F165"/>
  <c r="D165"/>
  <c r="B165"/>
  <c r="K164"/>
  <c r="J164"/>
  <c r="H164"/>
  <c r="F164"/>
  <c r="D164"/>
  <c r="B164"/>
  <c r="K163"/>
  <c r="J163"/>
  <c r="H163"/>
  <c r="F163"/>
  <c r="D163"/>
  <c r="B163"/>
  <c r="K162"/>
  <c r="J162"/>
  <c r="H162"/>
  <c r="F162"/>
  <c r="D162"/>
  <c r="B162"/>
  <c r="K161"/>
  <c r="J161"/>
  <c r="H161"/>
  <c r="F161"/>
  <c r="D161"/>
  <c r="B161"/>
  <c r="K160"/>
  <c r="J160"/>
  <c r="H160"/>
  <c r="F160"/>
  <c r="D160"/>
  <c r="B160"/>
  <c r="K159"/>
  <c r="J159"/>
  <c r="H159"/>
  <c r="F159"/>
  <c r="D159"/>
  <c r="B159"/>
  <c r="K158"/>
  <c r="J158"/>
  <c r="H158"/>
  <c r="F158"/>
  <c r="D158"/>
  <c r="B158"/>
  <c r="K157"/>
  <c r="J157"/>
  <c r="H157"/>
  <c r="F157"/>
  <c r="D157"/>
  <c r="B157"/>
  <c r="K156"/>
  <c r="J156"/>
  <c r="H156"/>
  <c r="F156"/>
  <c r="D156"/>
  <c r="B156"/>
  <c r="K155"/>
  <c r="J155"/>
  <c r="H155"/>
  <c r="F155"/>
  <c r="D155"/>
  <c r="B155"/>
  <c r="K154"/>
  <c r="J154"/>
  <c r="H154"/>
  <c r="F154"/>
  <c r="D154"/>
  <c r="B154"/>
  <c r="K153"/>
  <c r="J153"/>
  <c r="H153"/>
  <c r="F153"/>
  <c r="D153"/>
  <c r="B153"/>
  <c r="K152"/>
  <c r="J152"/>
  <c r="H152"/>
  <c r="F152"/>
  <c r="D152"/>
  <c r="B152"/>
  <c r="K151"/>
  <c r="J151"/>
  <c r="H151"/>
  <c r="F151"/>
  <c r="D151"/>
  <c r="B151"/>
  <c r="K150"/>
  <c r="J150"/>
  <c r="H150"/>
  <c r="F150"/>
  <c r="D150"/>
  <c r="B150"/>
  <c r="K149"/>
  <c r="J149"/>
  <c r="H149"/>
  <c r="F149"/>
  <c r="D149"/>
  <c r="B149"/>
  <c r="K148"/>
  <c r="J148"/>
  <c r="H148"/>
  <c r="F148"/>
  <c r="D148"/>
  <c r="B148"/>
  <c r="K147"/>
  <c r="J147"/>
  <c r="H147"/>
  <c r="F147"/>
  <c r="D147"/>
  <c r="B147"/>
  <c r="K146"/>
  <c r="J146"/>
  <c r="H146"/>
  <c r="F146"/>
  <c r="D146"/>
  <c r="B146"/>
  <c r="K145"/>
  <c r="J145"/>
  <c r="H145"/>
  <c r="F145"/>
  <c r="D145"/>
  <c r="B145"/>
  <c r="K144"/>
  <c r="J144"/>
  <c r="H144"/>
  <c r="F144"/>
  <c r="D144"/>
  <c r="B144"/>
  <c r="K143"/>
  <c r="J143"/>
  <c r="H143"/>
  <c r="F143"/>
  <c r="D143"/>
  <c r="B143"/>
  <c r="K142"/>
  <c r="J142"/>
  <c r="H142"/>
  <c r="F142"/>
  <c r="D142"/>
  <c r="B142"/>
  <c r="K141"/>
  <c r="J141"/>
  <c r="H141"/>
  <c r="F141"/>
  <c r="D141"/>
  <c r="B141"/>
  <c r="K140"/>
  <c r="J140"/>
  <c r="H140"/>
  <c r="F140"/>
  <c r="D140"/>
  <c r="B140"/>
  <c r="K139"/>
  <c r="J139"/>
  <c r="H139"/>
  <c r="F139"/>
  <c r="D139"/>
  <c r="B139"/>
  <c r="K138"/>
  <c r="J138"/>
  <c r="H138"/>
  <c r="F138"/>
  <c r="D138"/>
  <c r="B138"/>
  <c r="K137"/>
  <c r="J137"/>
  <c r="H137"/>
  <c r="F137"/>
  <c r="D137"/>
  <c r="B137"/>
  <c r="K136"/>
  <c r="J136"/>
  <c r="H136"/>
  <c r="F136"/>
  <c r="D136"/>
  <c r="B136"/>
  <c r="K135"/>
  <c r="J135"/>
  <c r="H135"/>
  <c r="F135"/>
  <c r="D135"/>
  <c r="B135"/>
  <c r="K134"/>
  <c r="J134"/>
  <c r="H134"/>
  <c r="F134"/>
  <c r="D134"/>
  <c r="B134"/>
  <c r="K133"/>
  <c r="J133"/>
  <c r="H133"/>
  <c r="F133"/>
  <c r="D133"/>
  <c r="B133"/>
  <c r="K132"/>
  <c r="J132"/>
  <c r="H132"/>
  <c r="F132"/>
  <c r="D132"/>
  <c r="B132"/>
  <c r="K131"/>
  <c r="J131"/>
  <c r="H131"/>
  <c r="F131"/>
  <c r="D131"/>
  <c r="B131"/>
  <c r="K130"/>
  <c r="J130"/>
  <c r="H130"/>
  <c r="F130"/>
  <c r="D130"/>
  <c r="B130"/>
  <c r="K129"/>
  <c r="J129"/>
  <c r="H129"/>
  <c r="F129"/>
  <c r="D129"/>
  <c r="B129"/>
  <c r="K128"/>
  <c r="J128"/>
  <c r="H128"/>
  <c r="F128"/>
  <c r="D128"/>
  <c r="B128"/>
  <c r="K127"/>
  <c r="J127"/>
  <c r="H127"/>
  <c r="F127"/>
  <c r="D127"/>
  <c r="B127"/>
  <c r="K126"/>
  <c r="J126"/>
  <c r="H126"/>
  <c r="F126"/>
  <c r="D126"/>
  <c r="B126"/>
  <c r="K125"/>
  <c r="J125"/>
  <c r="H125"/>
  <c r="F125"/>
  <c r="D125"/>
  <c r="B125"/>
  <c r="K124"/>
  <c r="J124"/>
  <c r="H124"/>
  <c r="F124"/>
  <c r="D124"/>
  <c r="B124"/>
  <c r="K123"/>
  <c r="J123"/>
  <c r="H123"/>
  <c r="F123"/>
  <c r="D123"/>
  <c r="B123"/>
  <c r="K122"/>
  <c r="J122"/>
  <c r="H122"/>
  <c r="F122"/>
  <c r="D122"/>
  <c r="B122"/>
  <c r="K121"/>
  <c r="J121"/>
  <c r="H121"/>
  <c r="F121"/>
  <c r="D121"/>
  <c r="B121"/>
  <c r="K120"/>
  <c r="J120"/>
  <c r="H120"/>
  <c r="F120"/>
  <c r="D120"/>
  <c r="B120"/>
  <c r="K119"/>
  <c r="J119"/>
  <c r="H119"/>
  <c r="F119"/>
  <c r="D119"/>
  <c r="B119"/>
  <c r="K118"/>
  <c r="J118"/>
  <c r="H118"/>
  <c r="F118"/>
  <c r="D118"/>
  <c r="B118"/>
  <c r="K117"/>
  <c r="J117"/>
  <c r="H117"/>
  <c r="F117"/>
  <c r="D117"/>
  <c r="B117"/>
  <c r="K116"/>
  <c r="J116"/>
  <c r="H116"/>
  <c r="F116"/>
  <c r="D116"/>
  <c r="B116"/>
  <c r="K115"/>
  <c r="J115"/>
  <c r="H115"/>
  <c r="F115"/>
  <c r="D115"/>
  <c r="B115"/>
  <c r="K114"/>
  <c r="J114"/>
  <c r="H114"/>
  <c r="F114"/>
  <c r="D114"/>
  <c r="B114"/>
  <c r="K113"/>
  <c r="J113"/>
  <c r="H113"/>
  <c r="F113"/>
  <c r="D113"/>
  <c r="B113"/>
  <c r="K112"/>
  <c r="J112"/>
  <c r="H112"/>
  <c r="F112"/>
  <c r="D112"/>
  <c r="B112"/>
  <c r="K111"/>
  <c r="J111"/>
  <c r="H111"/>
  <c r="F111"/>
  <c r="D111"/>
  <c r="B111"/>
  <c r="K110"/>
  <c r="J110"/>
  <c r="H110"/>
  <c r="F110"/>
  <c r="D110"/>
  <c r="B110"/>
  <c r="K109"/>
  <c r="J109"/>
  <c r="H109"/>
  <c r="F109"/>
  <c r="D109"/>
  <c r="B109"/>
  <c r="K108"/>
  <c r="J108"/>
  <c r="H108"/>
  <c r="F108"/>
  <c r="D108"/>
  <c r="B108"/>
  <c r="K107"/>
  <c r="J107"/>
  <c r="H107"/>
  <c r="F107"/>
  <c r="D107"/>
  <c r="B107"/>
  <c r="K106"/>
  <c r="J106"/>
  <c r="H106"/>
  <c r="F106"/>
  <c r="D106"/>
  <c r="B106"/>
  <c r="K105"/>
  <c r="J105"/>
  <c r="H105"/>
  <c r="F105"/>
  <c r="D105"/>
  <c r="B105"/>
  <c r="K104"/>
  <c r="J104"/>
  <c r="H104"/>
  <c r="F104"/>
  <c r="D104"/>
  <c r="B104"/>
  <c r="K103"/>
  <c r="J103"/>
  <c r="H103"/>
  <c r="F103"/>
  <c r="D103"/>
  <c r="B103"/>
  <c r="K102"/>
  <c r="J102"/>
  <c r="H102"/>
  <c r="F102"/>
  <c r="D102"/>
  <c r="B102"/>
  <c r="K101"/>
  <c r="J101"/>
  <c r="H101"/>
  <c r="F101"/>
  <c r="D101"/>
  <c r="B101"/>
  <c r="K100"/>
  <c r="J100"/>
  <c r="H100"/>
  <c r="F100"/>
  <c r="D100"/>
  <c r="B100"/>
  <c r="K99"/>
  <c r="J99"/>
  <c r="H99"/>
  <c r="F99"/>
  <c r="D99"/>
  <c r="B99"/>
  <c r="K98"/>
  <c r="J98"/>
  <c r="H98"/>
  <c r="F98"/>
  <c r="D98"/>
  <c r="B98"/>
  <c r="K97"/>
  <c r="J97"/>
  <c r="H97"/>
  <c r="F97"/>
  <c r="D97"/>
  <c r="B97"/>
  <c r="K96"/>
  <c r="J96"/>
  <c r="H96"/>
  <c r="F96"/>
  <c r="D96"/>
  <c r="B96"/>
  <c r="K95"/>
  <c r="J95"/>
  <c r="H95"/>
  <c r="F95"/>
  <c r="D95"/>
  <c r="B95"/>
  <c r="K94"/>
  <c r="J94"/>
  <c r="H94"/>
  <c r="F94"/>
  <c r="D94"/>
  <c r="B94"/>
  <c r="K93"/>
  <c r="J93"/>
  <c r="H93"/>
  <c r="F93"/>
  <c r="D93"/>
  <c r="B93"/>
  <c r="K92"/>
  <c r="J92"/>
  <c r="H92"/>
  <c r="F92"/>
  <c r="D92"/>
  <c r="B92"/>
  <c r="K91"/>
  <c r="J91"/>
  <c r="H91"/>
  <c r="F91"/>
  <c r="D91"/>
  <c r="B91"/>
  <c r="K90"/>
  <c r="J90"/>
  <c r="H90"/>
  <c r="F90"/>
  <c r="D90"/>
  <c r="B90"/>
  <c r="K89"/>
  <c r="J89"/>
  <c r="H89"/>
  <c r="F89"/>
  <c r="D89"/>
  <c r="B89"/>
  <c r="K88"/>
  <c r="J88"/>
  <c r="H88"/>
  <c r="F88"/>
  <c r="D88"/>
  <c r="B88"/>
  <c r="K87"/>
  <c r="J87"/>
  <c r="H87"/>
  <c r="F87"/>
  <c r="D87"/>
  <c r="B87"/>
  <c r="K86"/>
  <c r="J86"/>
  <c r="H86"/>
  <c r="F86"/>
  <c r="D86"/>
  <c r="B86"/>
  <c r="K85"/>
  <c r="J85"/>
  <c r="H85"/>
  <c r="F85"/>
  <c r="D85"/>
  <c r="B85"/>
  <c r="K84"/>
  <c r="J84"/>
  <c r="H84"/>
  <c r="F84"/>
  <c r="D84"/>
  <c r="B84"/>
  <c r="K83"/>
  <c r="J83"/>
  <c r="H83"/>
  <c r="F83"/>
  <c r="D83"/>
  <c r="B83"/>
  <c r="K82"/>
  <c r="J82"/>
  <c r="H82"/>
  <c r="F82"/>
  <c r="D82"/>
  <c r="B82"/>
  <c r="K81"/>
  <c r="J81"/>
  <c r="H81"/>
  <c r="F81"/>
  <c r="D81"/>
  <c r="B81"/>
  <c r="K80"/>
  <c r="J80"/>
  <c r="H80"/>
  <c r="F80"/>
  <c r="D80"/>
  <c r="B80"/>
  <c r="K79"/>
  <c r="J79"/>
  <c r="H79"/>
  <c r="F79"/>
  <c r="D79"/>
  <c r="B79"/>
  <c r="K78"/>
  <c r="J78"/>
  <c r="H78"/>
  <c r="F78"/>
  <c r="D78"/>
  <c r="B78"/>
  <c r="K77"/>
  <c r="J77"/>
  <c r="H77"/>
  <c r="F77"/>
  <c r="D77"/>
  <c r="B77"/>
  <c r="K76"/>
  <c r="J76"/>
  <c r="H76"/>
  <c r="F76"/>
  <c r="D76"/>
  <c r="B76"/>
  <c r="K75"/>
  <c r="J75"/>
  <c r="H75"/>
  <c r="F75"/>
  <c r="D75"/>
  <c r="B75"/>
  <c r="K74"/>
  <c r="J74"/>
  <c r="H74"/>
  <c r="F74"/>
  <c r="D74"/>
  <c r="B74"/>
  <c r="K73"/>
  <c r="J73"/>
  <c r="H73"/>
  <c r="F73"/>
  <c r="D73"/>
  <c r="B73"/>
  <c r="K72"/>
  <c r="J72"/>
  <c r="H72"/>
  <c r="F72"/>
  <c r="D72"/>
  <c r="B72"/>
  <c r="K71"/>
  <c r="J71"/>
  <c r="H71"/>
  <c r="F71"/>
  <c r="D71"/>
  <c r="B71"/>
  <c r="K70"/>
  <c r="J70"/>
  <c r="H70"/>
  <c r="F70"/>
  <c r="D70"/>
  <c r="B70"/>
  <c r="K69"/>
  <c r="J69"/>
  <c r="H69"/>
  <c r="F69"/>
  <c r="D69"/>
  <c r="B69"/>
  <c r="K68"/>
  <c r="J68"/>
  <c r="H68"/>
  <c r="F68"/>
  <c r="D68"/>
  <c r="B68"/>
  <c r="K67"/>
  <c r="J67"/>
  <c r="H67"/>
  <c r="F67"/>
  <c r="D67"/>
  <c r="B67"/>
  <c r="K66"/>
  <c r="J66"/>
  <c r="H66"/>
  <c r="F66"/>
  <c r="D66"/>
  <c r="B66"/>
  <c r="K65"/>
  <c r="J65"/>
  <c r="H65"/>
  <c r="F65"/>
  <c r="D65"/>
  <c r="B65"/>
  <c r="K64"/>
  <c r="J64"/>
  <c r="H64"/>
  <c r="F64"/>
  <c r="D64"/>
  <c r="B64"/>
  <c r="K63"/>
  <c r="J63"/>
  <c r="H63"/>
  <c r="F63"/>
  <c r="D63"/>
  <c r="B63"/>
  <c r="K62"/>
  <c r="J62"/>
  <c r="H62"/>
  <c r="F62"/>
  <c r="D62"/>
  <c r="B62"/>
  <c r="K61"/>
  <c r="J61"/>
  <c r="H61"/>
  <c r="F61"/>
  <c r="D61"/>
  <c r="B61"/>
  <c r="K60"/>
  <c r="J60"/>
  <c r="H60"/>
  <c r="F60"/>
  <c r="D60"/>
  <c r="B60"/>
  <c r="K59"/>
  <c r="J59"/>
  <c r="H59"/>
  <c r="F59"/>
  <c r="D59"/>
  <c r="B59"/>
  <c r="K58"/>
  <c r="J58"/>
  <c r="H58"/>
  <c r="F58"/>
  <c r="D58"/>
  <c r="B58"/>
  <c r="K57"/>
  <c r="J57"/>
  <c r="H57"/>
  <c r="F57"/>
  <c r="D57"/>
  <c r="B57"/>
  <c r="K56"/>
  <c r="J56"/>
  <c r="H56"/>
  <c r="F56"/>
  <c r="D56"/>
  <c r="B56"/>
  <c r="K55"/>
  <c r="J55"/>
  <c r="H55"/>
  <c r="F55"/>
  <c r="D55"/>
  <c r="B55"/>
  <c r="K54"/>
  <c r="J54"/>
  <c r="H54"/>
  <c r="F54"/>
  <c r="D54"/>
  <c r="B54"/>
  <c r="K53"/>
  <c r="J53"/>
  <c r="H53"/>
  <c r="F53"/>
  <c r="D53"/>
  <c r="B53"/>
  <c r="K52"/>
  <c r="J52"/>
  <c r="H52"/>
  <c r="F52"/>
  <c r="D52"/>
  <c r="B52"/>
  <c r="K51"/>
  <c r="J51"/>
  <c r="H51"/>
  <c r="F51"/>
  <c r="D51"/>
  <c r="B51"/>
  <c r="K50"/>
  <c r="J50"/>
  <c r="H50"/>
  <c r="F50"/>
  <c r="D50"/>
  <c r="B50"/>
  <c r="K49"/>
  <c r="J49"/>
  <c r="H49"/>
  <c r="F49"/>
  <c r="D49"/>
  <c r="B49"/>
  <c r="K48"/>
  <c r="J48"/>
  <c r="H48"/>
  <c r="F48"/>
  <c r="D48"/>
  <c r="B48"/>
  <c r="K47"/>
  <c r="J47"/>
  <c r="H47"/>
  <c r="F47"/>
  <c r="D47"/>
  <c r="B47"/>
  <c r="K46"/>
  <c r="J46"/>
  <c r="H46"/>
  <c r="F46"/>
  <c r="D46"/>
  <c r="B46"/>
  <c r="K45"/>
  <c r="J45"/>
  <c r="H45"/>
  <c r="F45"/>
  <c r="D45"/>
  <c r="B45"/>
  <c r="K44"/>
  <c r="J44"/>
  <c r="H44"/>
  <c r="F44"/>
  <c r="D44"/>
  <c r="B44"/>
  <c r="K43"/>
  <c r="J43"/>
  <c r="H43"/>
  <c r="F43"/>
  <c r="D43"/>
  <c r="B43"/>
  <c r="K42"/>
  <c r="J42"/>
  <c r="H42"/>
  <c r="F42"/>
  <c r="D42"/>
  <c r="B42"/>
  <c r="K41"/>
  <c r="J41"/>
  <c r="H41"/>
  <c r="F41"/>
  <c r="D41"/>
  <c r="B41"/>
  <c r="K40"/>
  <c r="J40"/>
  <c r="H40"/>
  <c r="F40"/>
  <c r="D40"/>
  <c r="B40"/>
  <c r="K39"/>
  <c r="J39"/>
  <c r="H39"/>
  <c r="F39"/>
  <c r="D39"/>
  <c r="B39"/>
  <c r="K38"/>
  <c r="J38"/>
  <c r="H38"/>
  <c r="F38"/>
  <c r="D38"/>
  <c r="B38"/>
  <c r="K37"/>
  <c r="J37"/>
  <c r="H37"/>
  <c r="F37"/>
  <c r="D37"/>
  <c r="B37"/>
  <c r="K36"/>
  <c r="J36"/>
  <c r="H36"/>
  <c r="F36"/>
  <c r="D36"/>
  <c r="B36"/>
  <c r="K35"/>
  <c r="J35"/>
  <c r="H35"/>
  <c r="F35"/>
  <c r="D35"/>
  <c r="B35"/>
  <c r="K34"/>
  <c r="J34"/>
  <c r="H34"/>
  <c r="F34"/>
  <c r="D34"/>
  <c r="B34"/>
  <c r="K33"/>
  <c r="J33"/>
  <c r="H33"/>
  <c r="F33"/>
  <c r="D33"/>
  <c r="B33"/>
  <c r="K32"/>
  <c r="J32"/>
  <c r="H32"/>
  <c r="F32"/>
  <c r="D32"/>
  <c r="B32"/>
  <c r="K31"/>
  <c r="J31"/>
  <c r="H31"/>
  <c r="F31"/>
  <c r="D31"/>
  <c r="B31"/>
  <c r="K30"/>
  <c r="J30"/>
  <c r="H30"/>
  <c r="F30"/>
  <c r="D30"/>
  <c r="B30"/>
  <c r="K29"/>
  <c r="J29"/>
  <c r="H29"/>
  <c r="F29"/>
  <c r="D29"/>
  <c r="B29"/>
  <c r="K28"/>
  <c r="J28"/>
  <c r="H28"/>
  <c r="F28"/>
  <c r="D28"/>
  <c r="B28"/>
  <c r="K27"/>
  <c r="J27"/>
  <c r="H27"/>
  <c r="F27"/>
  <c r="D27"/>
  <c r="B27"/>
  <c r="K26"/>
  <c r="J26"/>
  <c r="H26"/>
  <c r="F26"/>
  <c r="D26"/>
  <c r="B26"/>
  <c r="K25"/>
  <c r="J25"/>
  <c r="H25"/>
  <c r="F25"/>
  <c r="D25"/>
  <c r="B25"/>
  <c r="K24"/>
  <c r="J24"/>
  <c r="H24"/>
  <c r="F24"/>
  <c r="D24"/>
  <c r="B24"/>
  <c r="K23"/>
  <c r="J23"/>
  <c r="H23"/>
  <c r="F23"/>
  <c r="D23"/>
  <c r="B23"/>
  <c r="K22"/>
  <c r="J22"/>
  <c r="H22"/>
  <c r="F22"/>
  <c r="D22"/>
  <c r="B22"/>
  <c r="K21"/>
  <c r="J21"/>
  <c r="H21"/>
  <c r="F21"/>
  <c r="D21"/>
  <c r="B21"/>
  <c r="K20"/>
  <c r="J20"/>
  <c r="H20"/>
  <c r="F20"/>
  <c r="D20"/>
  <c r="B20"/>
  <c r="K19"/>
  <c r="J19"/>
  <c r="H19"/>
  <c r="F19"/>
  <c r="D19"/>
  <c r="B19"/>
  <c r="K18"/>
  <c r="J18"/>
  <c r="H18"/>
  <c r="F18"/>
  <c r="D18"/>
  <c r="B18"/>
  <c r="K17"/>
  <c r="J17"/>
  <c r="H17"/>
  <c r="F17"/>
  <c r="D17"/>
  <c r="B17"/>
  <c r="K16"/>
  <c r="J16"/>
  <c r="H16"/>
  <c r="F16"/>
  <c r="D16"/>
  <c r="B16"/>
  <c r="K15"/>
  <c r="J15"/>
  <c r="H15"/>
  <c r="F15"/>
  <c r="D15"/>
  <c r="B15"/>
  <c r="K14"/>
  <c r="J14"/>
  <c r="H14"/>
  <c r="F14"/>
  <c r="D14"/>
  <c r="B14"/>
  <c r="K13"/>
  <c r="J13"/>
  <c r="H13"/>
  <c r="F13"/>
  <c r="D13"/>
  <c r="B13"/>
  <c r="K12"/>
  <c r="J12"/>
  <c r="H12"/>
  <c r="F12"/>
  <c r="D12"/>
  <c r="B12"/>
  <c r="K11"/>
  <c r="J11"/>
  <c r="H11"/>
  <c r="F11"/>
  <c r="D11"/>
  <c r="B11"/>
  <c r="K10"/>
  <c r="J10"/>
  <c r="H10"/>
  <c r="F10"/>
  <c r="D10"/>
  <c r="B10"/>
  <c r="K9"/>
  <c r="J9"/>
  <c r="H9"/>
  <c r="F9"/>
  <c r="D9"/>
  <c r="B9"/>
  <c r="K8"/>
  <c r="J8"/>
  <c r="H8"/>
  <c r="F8"/>
  <c r="D8"/>
  <c r="B8"/>
  <c r="K7"/>
  <c r="J7"/>
  <c r="H7"/>
  <c r="F7"/>
  <c r="D7"/>
  <c r="B7"/>
  <c r="A3" i="17"/>
  <c r="G218" i="18"/>
  <c r="E213"/>
  <c r="G163"/>
  <c r="C140"/>
  <c r="C114"/>
  <c r="C109"/>
  <c r="G70"/>
  <c r="K12" i="17"/>
  <c r="K14"/>
  <c r="F12"/>
  <c r="F15"/>
  <c r="F17"/>
  <c r="K23"/>
  <c r="K22"/>
  <c r="K21"/>
  <c r="G31" i="18" l="1"/>
  <c r="C156"/>
  <c r="E99"/>
  <c r="G51"/>
  <c r="G97"/>
  <c r="G127"/>
  <c r="C154"/>
  <c r="G15"/>
  <c r="G47"/>
  <c r="G55"/>
  <c r="G85"/>
  <c r="C130"/>
  <c r="E115"/>
  <c r="I95"/>
  <c r="E137"/>
  <c r="E188"/>
  <c r="C218"/>
  <c r="C204"/>
  <c r="C153"/>
  <c r="G214"/>
  <c r="E95"/>
  <c r="I99"/>
  <c r="E131"/>
  <c r="E155"/>
  <c r="E159"/>
  <c r="I184"/>
  <c r="E212"/>
  <c r="C139"/>
  <c r="G7"/>
  <c r="G23"/>
  <c r="G39"/>
  <c r="G63"/>
  <c r="G77"/>
  <c r="G93"/>
  <c r="C104"/>
  <c r="C117"/>
  <c r="C137"/>
  <c r="G137"/>
  <c r="C145"/>
  <c r="C173"/>
  <c r="G69"/>
  <c r="G11"/>
  <c r="G19"/>
  <c r="G27"/>
  <c r="G35"/>
  <c r="G43"/>
  <c r="G59"/>
  <c r="G67"/>
  <c r="G73"/>
  <c r="G81"/>
  <c r="G89"/>
  <c r="C122"/>
  <c r="C132"/>
  <c r="C150"/>
  <c r="C169"/>
  <c r="G208"/>
  <c r="G9"/>
  <c r="G13"/>
  <c r="G17"/>
  <c r="G21"/>
  <c r="G25"/>
  <c r="G29"/>
  <c r="G33"/>
  <c r="G37"/>
  <c r="G41"/>
  <c r="G45"/>
  <c r="G49"/>
  <c r="G53"/>
  <c r="G57"/>
  <c r="G61"/>
  <c r="G65"/>
  <c r="G71"/>
  <c r="G75"/>
  <c r="G79"/>
  <c r="G83"/>
  <c r="G87"/>
  <c r="G91"/>
  <c r="C96"/>
  <c r="G101"/>
  <c r="G106"/>
  <c r="G111"/>
  <c r="G119"/>
  <c r="C125"/>
  <c r="C129"/>
  <c r="C135"/>
  <c r="G142"/>
  <c r="G147"/>
  <c r="G157"/>
  <c r="C161"/>
  <c r="C165"/>
  <c r="G171"/>
  <c r="C178"/>
  <c r="C45"/>
  <c r="C18"/>
  <c r="C166"/>
  <c r="C174"/>
  <c r="C52"/>
  <c r="C70"/>
  <c r="C79"/>
  <c r="C108"/>
  <c r="C91"/>
  <c r="C141"/>
  <c r="C157"/>
  <c r="E196"/>
  <c r="I189"/>
  <c r="C7"/>
  <c r="C214"/>
  <c r="E45"/>
  <c r="C98"/>
  <c r="C107"/>
  <c r="G129"/>
  <c r="C160"/>
  <c r="C216"/>
  <c r="G8"/>
  <c r="G10"/>
  <c r="G12"/>
  <c r="G14"/>
  <c r="G16"/>
  <c r="G18"/>
  <c r="G20"/>
  <c r="G22"/>
  <c r="G24"/>
  <c r="G26"/>
  <c r="G28"/>
  <c r="G30"/>
  <c r="G32"/>
  <c r="G34"/>
  <c r="G36"/>
  <c r="G38"/>
  <c r="G40"/>
  <c r="G42"/>
  <c r="G44"/>
  <c r="G46"/>
  <c r="G48"/>
  <c r="G50"/>
  <c r="G52"/>
  <c r="G54"/>
  <c r="G56"/>
  <c r="G58"/>
  <c r="G60"/>
  <c r="G62"/>
  <c r="G64"/>
  <c r="G66"/>
  <c r="G68"/>
  <c r="G72"/>
  <c r="G74"/>
  <c r="G76"/>
  <c r="G78"/>
  <c r="G80"/>
  <c r="G82"/>
  <c r="G84"/>
  <c r="G86"/>
  <c r="G88"/>
  <c r="G90"/>
  <c r="G92"/>
  <c r="C95"/>
  <c r="G95"/>
  <c r="C99"/>
  <c r="G99"/>
  <c r="C100"/>
  <c r="C103"/>
  <c r="G105"/>
  <c r="G107"/>
  <c r="C110"/>
  <c r="C113"/>
  <c r="C115"/>
  <c r="G115"/>
  <c r="C118"/>
  <c r="C121"/>
  <c r="G123"/>
  <c r="C126"/>
  <c r="G133"/>
  <c r="C136"/>
  <c r="G141"/>
  <c r="G143"/>
  <c r="C146"/>
  <c r="C149"/>
  <c r="G151"/>
  <c r="C159"/>
  <c r="G159"/>
  <c r="C162"/>
  <c r="G167"/>
  <c r="C170"/>
  <c r="G175"/>
  <c r="C196"/>
  <c r="G206"/>
  <c r="G210"/>
  <c r="G216"/>
  <c r="C8"/>
  <c r="C9"/>
  <c r="C10"/>
  <c r="C11"/>
  <c r="C12"/>
  <c r="C13"/>
  <c r="C14"/>
  <c r="C15"/>
  <c r="C16"/>
  <c r="C17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6"/>
  <c r="C47"/>
  <c r="C48"/>
  <c r="C49"/>
  <c r="C50"/>
  <c r="C51"/>
  <c r="C53"/>
  <c r="C54"/>
  <c r="C55"/>
  <c r="C56"/>
  <c r="C57"/>
  <c r="C58"/>
  <c r="C59"/>
  <c r="C60"/>
  <c r="C61"/>
  <c r="C62"/>
  <c r="C63"/>
  <c r="C64"/>
  <c r="C65"/>
  <c r="C66"/>
  <c r="C67"/>
  <c r="C68"/>
  <c r="C69"/>
  <c r="C71"/>
  <c r="C72"/>
  <c r="C73"/>
  <c r="C74"/>
  <c r="C75"/>
  <c r="C76"/>
  <c r="C77"/>
  <c r="C78"/>
  <c r="C80"/>
  <c r="C81"/>
  <c r="C82"/>
  <c r="C83"/>
  <c r="C84"/>
  <c r="C85"/>
  <c r="C86"/>
  <c r="C87"/>
  <c r="C88"/>
  <c r="C89"/>
  <c r="C90"/>
  <c r="C92"/>
  <c r="C93"/>
  <c r="C94"/>
  <c r="C97"/>
  <c r="C101"/>
  <c r="C102"/>
  <c r="G103"/>
  <c r="C105"/>
  <c r="C106"/>
  <c r="G109"/>
  <c r="C111"/>
  <c r="C112"/>
  <c r="G113"/>
  <c r="G114"/>
  <c r="C116"/>
  <c r="G117"/>
  <c r="C119"/>
  <c r="C120"/>
  <c r="G121"/>
  <c r="C123"/>
  <c r="C124"/>
  <c r="G125"/>
  <c r="C127"/>
  <c r="C128"/>
  <c r="C131"/>
  <c r="G131"/>
  <c r="C133"/>
  <c r="C134"/>
  <c r="G135"/>
  <c r="G136"/>
  <c r="C138"/>
  <c r="G139"/>
  <c r="C142"/>
  <c r="C143"/>
  <c r="C144"/>
  <c r="G145"/>
  <c r="C147"/>
  <c r="C148"/>
  <c r="G149"/>
  <c r="C151"/>
  <c r="C152"/>
  <c r="G153"/>
  <c r="C155"/>
  <c r="G155"/>
  <c r="C158"/>
  <c r="G161"/>
  <c r="C163"/>
  <c r="C164"/>
  <c r="G165"/>
  <c r="C167"/>
  <c r="C168"/>
  <c r="G169"/>
  <c r="C171"/>
  <c r="C172"/>
  <c r="G173"/>
  <c r="G174"/>
  <c r="C176"/>
  <c r="C182"/>
  <c r="C198"/>
  <c r="C206"/>
  <c r="C208"/>
  <c r="C210"/>
  <c r="C212"/>
  <c r="G212"/>
  <c r="E103"/>
  <c r="I103"/>
  <c r="E109"/>
  <c r="I109"/>
  <c r="E113"/>
  <c r="I113"/>
  <c r="I115"/>
  <c r="E119"/>
  <c r="I119"/>
  <c r="E123"/>
  <c r="I123"/>
  <c r="E127"/>
  <c r="I127"/>
  <c r="I131"/>
  <c r="E135"/>
  <c r="I135"/>
  <c r="I137"/>
  <c r="E141"/>
  <c r="I141"/>
  <c r="E143"/>
  <c r="I143"/>
  <c r="E147"/>
  <c r="I147"/>
  <c r="E151"/>
  <c r="I151"/>
  <c r="I155"/>
  <c r="I159"/>
  <c r="E163"/>
  <c r="I163"/>
  <c r="E167"/>
  <c r="I167"/>
  <c r="E171"/>
  <c r="I171"/>
  <c r="I174"/>
  <c r="I181"/>
  <c r="I182"/>
  <c r="I186"/>
  <c r="I216"/>
  <c r="E18"/>
  <c r="K9" i="17"/>
  <c r="K13"/>
  <c r="E97" i="18"/>
  <c r="E79"/>
  <c r="I81"/>
  <c r="E91"/>
  <c r="E133"/>
  <c r="I133"/>
  <c r="I180"/>
  <c r="E223"/>
  <c r="E217"/>
  <c r="C223"/>
  <c r="E67"/>
  <c r="I221"/>
  <c r="E57"/>
  <c r="I79"/>
  <c r="I193"/>
  <c r="I200"/>
  <c r="E221"/>
  <c r="E107"/>
  <c r="E215"/>
  <c r="C221"/>
  <c r="G224"/>
  <c r="E222"/>
  <c r="E224"/>
  <c r="I217"/>
  <c r="I224"/>
  <c r="C222"/>
  <c r="C224"/>
  <c r="E9"/>
  <c r="I9"/>
  <c r="E11"/>
  <c r="I11"/>
  <c r="E13"/>
  <c r="I13"/>
  <c r="E15"/>
  <c r="I15"/>
  <c r="E17"/>
  <c r="I17"/>
  <c r="E19"/>
  <c r="I19"/>
  <c r="E21"/>
  <c r="I21"/>
  <c r="E23"/>
  <c r="I23"/>
  <c r="E25"/>
  <c r="I25"/>
  <c r="E27"/>
  <c r="I27"/>
  <c r="E29"/>
  <c r="I29"/>
  <c r="E31"/>
  <c r="I31"/>
  <c r="E33"/>
  <c r="I33"/>
  <c r="E35"/>
  <c r="I35"/>
  <c r="E37"/>
  <c r="I37"/>
  <c r="E39"/>
  <c r="I39"/>
  <c r="E41"/>
  <c r="I41"/>
  <c r="E43"/>
  <c r="I43"/>
  <c r="I45"/>
  <c r="E47"/>
  <c r="I47"/>
  <c r="E49"/>
  <c r="I49"/>
  <c r="E51"/>
  <c r="I51"/>
  <c r="E53"/>
  <c r="I53"/>
  <c r="E55"/>
  <c r="I55"/>
  <c r="I57"/>
  <c r="E59"/>
  <c r="I59"/>
  <c r="E61"/>
  <c r="I61"/>
  <c r="E63"/>
  <c r="I63"/>
  <c r="E65"/>
  <c r="I65"/>
  <c r="I67"/>
  <c r="E69"/>
  <c r="I69"/>
  <c r="E71"/>
  <c r="I71"/>
  <c r="E73"/>
  <c r="I73"/>
  <c r="E75"/>
  <c r="I75"/>
  <c r="E77"/>
  <c r="I77"/>
  <c r="E81"/>
  <c r="E83"/>
  <c r="I83"/>
  <c r="E85"/>
  <c r="I85"/>
  <c r="E87"/>
  <c r="I87"/>
  <c r="E89"/>
  <c r="I89"/>
  <c r="I91"/>
  <c r="E93"/>
  <c r="I93"/>
  <c r="I97"/>
  <c r="E101"/>
  <c r="I101"/>
  <c r="E105"/>
  <c r="I105"/>
  <c r="I107"/>
  <c r="E111"/>
  <c r="I111"/>
  <c r="E117"/>
  <c r="I117"/>
  <c r="E121"/>
  <c r="I121"/>
  <c r="E125"/>
  <c r="I125"/>
  <c r="E129"/>
  <c r="I129"/>
  <c r="E149"/>
  <c r="I149"/>
  <c r="I176"/>
  <c r="I183"/>
  <c r="I185"/>
  <c r="I187"/>
  <c r="I188"/>
  <c r="I190"/>
  <c r="I192"/>
  <c r="I194"/>
  <c r="E197"/>
  <c r="I198"/>
  <c r="I199"/>
  <c r="I201"/>
  <c r="I203"/>
  <c r="E204"/>
  <c r="E209"/>
  <c r="E210"/>
  <c r="E219"/>
  <c r="E177"/>
  <c r="E179"/>
  <c r="I191"/>
  <c r="I195"/>
  <c r="E199"/>
  <c r="I202"/>
  <c r="E205"/>
  <c r="I222"/>
  <c r="I223"/>
  <c r="G222"/>
  <c r="G221"/>
  <c r="G223"/>
  <c r="E106"/>
  <c r="E116"/>
  <c r="E154"/>
  <c r="E7"/>
  <c r="I7"/>
  <c r="C219"/>
  <c r="E208"/>
  <c r="E220"/>
  <c r="I213"/>
  <c r="I220"/>
  <c r="C202"/>
  <c r="C220"/>
  <c r="G204"/>
  <c r="G220"/>
  <c r="K17" i="17"/>
  <c r="K11"/>
  <c r="E90" i="18"/>
  <c r="E100"/>
  <c r="E104"/>
  <c r="E112"/>
  <c r="E134"/>
  <c r="E136"/>
  <c r="E202"/>
  <c r="E203"/>
  <c r="I204"/>
  <c r="I205"/>
  <c r="E206"/>
  <c r="E207"/>
  <c r="I209"/>
  <c r="E211"/>
  <c r="E214"/>
  <c r="I214"/>
  <c r="I215"/>
  <c r="E216"/>
  <c r="E218"/>
  <c r="I218"/>
  <c r="I219"/>
  <c r="G219"/>
  <c r="E84"/>
  <c r="I92"/>
  <c r="E94"/>
  <c r="E114"/>
  <c r="E120"/>
  <c r="E128"/>
  <c r="I128"/>
  <c r="I136"/>
  <c r="I142"/>
  <c r="C215"/>
  <c r="G215"/>
  <c r="C217"/>
  <c r="G217"/>
  <c r="E139"/>
  <c r="I139"/>
  <c r="E145"/>
  <c r="I145"/>
  <c r="E153"/>
  <c r="I153"/>
  <c r="E157"/>
  <c r="I157"/>
  <c r="E161"/>
  <c r="I161"/>
  <c r="E165"/>
  <c r="I165"/>
  <c r="E169"/>
  <c r="I169"/>
  <c r="E173"/>
  <c r="I173"/>
  <c r="E175"/>
  <c r="I175"/>
  <c r="I177"/>
  <c r="I178"/>
  <c r="I179"/>
  <c r="E181"/>
  <c r="E183"/>
  <c r="E184"/>
  <c r="E185"/>
  <c r="E186"/>
  <c r="E187"/>
  <c r="E189"/>
  <c r="E190"/>
  <c r="E191"/>
  <c r="E192"/>
  <c r="E193"/>
  <c r="E194"/>
  <c r="E195"/>
  <c r="I196"/>
  <c r="I197"/>
  <c r="E198"/>
  <c r="E200"/>
  <c r="E201"/>
  <c r="I206"/>
  <c r="I207"/>
  <c r="I208"/>
  <c r="I210"/>
  <c r="I211"/>
  <c r="I212"/>
  <c r="E36"/>
  <c r="E40"/>
  <c r="E46"/>
  <c r="E58"/>
  <c r="I58"/>
  <c r="E62"/>
  <c r="I62"/>
  <c r="E70"/>
  <c r="I70"/>
  <c r="I90"/>
  <c r="I108"/>
  <c r="I120"/>
  <c r="E150"/>
  <c r="I150"/>
  <c r="F13" i="17"/>
  <c r="F11"/>
  <c r="F9"/>
  <c r="K19"/>
  <c r="K15"/>
  <c r="C193" i="18"/>
  <c r="C197"/>
  <c r="C199"/>
  <c r="C207"/>
  <c r="G207"/>
  <c r="C209"/>
  <c r="G209"/>
  <c r="C211"/>
  <c r="G211"/>
  <c r="C213"/>
  <c r="G213"/>
  <c r="E8"/>
  <c r="I8"/>
  <c r="E10"/>
  <c r="I10"/>
  <c r="E12"/>
  <c r="I12"/>
  <c r="E14"/>
  <c r="I14"/>
  <c r="E16"/>
  <c r="I16"/>
  <c r="I18"/>
  <c r="E20"/>
  <c r="I20"/>
  <c r="E22"/>
  <c r="I22"/>
  <c r="I7" i="17"/>
  <c r="J15" s="1"/>
  <c r="G179" i="18"/>
  <c r="C180"/>
  <c r="K10" i="17"/>
  <c r="E24" i="18"/>
  <c r="I24"/>
  <c r="E26"/>
  <c r="I26"/>
  <c r="E28"/>
  <c r="I28"/>
  <c r="E30"/>
  <c r="I30"/>
  <c r="E32"/>
  <c r="I32"/>
  <c r="E34"/>
  <c r="I34"/>
  <c r="I36"/>
  <c r="E38"/>
  <c r="I38"/>
  <c r="I40"/>
  <c r="E42"/>
  <c r="I42"/>
  <c r="E44"/>
  <c r="I44"/>
  <c r="I46"/>
  <c r="F16" i="17"/>
  <c r="F10"/>
  <c r="K18"/>
  <c r="G94" i="18"/>
  <c r="G96"/>
  <c r="G98"/>
  <c r="G100"/>
  <c r="G102"/>
  <c r="G104"/>
  <c r="G108"/>
  <c r="G110"/>
  <c r="G112"/>
  <c r="G116"/>
  <c r="G118"/>
  <c r="G120"/>
  <c r="G122"/>
  <c r="G124"/>
  <c r="G126"/>
  <c r="G128"/>
  <c r="G130"/>
  <c r="G132"/>
  <c r="G134"/>
  <c r="G138"/>
  <c r="G140"/>
  <c r="G144"/>
  <c r="G146"/>
  <c r="G148"/>
  <c r="G150"/>
  <c r="G152"/>
  <c r="G154"/>
  <c r="G156"/>
  <c r="G158"/>
  <c r="G160"/>
  <c r="G162"/>
  <c r="G164"/>
  <c r="G166"/>
  <c r="G168"/>
  <c r="G170"/>
  <c r="G172"/>
  <c r="G177"/>
  <c r="G181"/>
  <c r="F14" i="17"/>
  <c r="E48" i="18"/>
  <c r="I48"/>
  <c r="E50"/>
  <c r="I50"/>
  <c r="E52"/>
  <c r="I52"/>
  <c r="E54"/>
  <c r="I54"/>
  <c r="E56"/>
  <c r="I56"/>
  <c r="E60"/>
  <c r="I60"/>
  <c r="E64"/>
  <c r="I64"/>
  <c r="E66"/>
  <c r="I66"/>
  <c r="E68"/>
  <c r="I68"/>
  <c r="E72"/>
  <c r="I72"/>
  <c r="E74"/>
  <c r="I74"/>
  <c r="E76"/>
  <c r="I76"/>
  <c r="E78"/>
  <c r="I78"/>
  <c r="E80"/>
  <c r="I80"/>
  <c r="E82"/>
  <c r="I82"/>
  <c r="I84"/>
  <c r="E86"/>
  <c r="I86"/>
  <c r="E88"/>
  <c r="I88"/>
  <c r="E92"/>
  <c r="I94"/>
  <c r="E96"/>
  <c r="I96"/>
  <c r="E98"/>
  <c r="I98"/>
  <c r="I100"/>
  <c r="E102"/>
  <c r="I102"/>
  <c r="I104"/>
  <c r="I106"/>
  <c r="E108"/>
  <c r="E110"/>
  <c r="I110"/>
  <c r="I112"/>
  <c r="I114"/>
  <c r="I116"/>
  <c r="E118"/>
  <c r="I118"/>
  <c r="E122"/>
  <c r="I122"/>
  <c r="E124"/>
  <c r="I124"/>
  <c r="E126"/>
  <c r="I126"/>
  <c r="E130"/>
  <c r="I130"/>
  <c r="E132"/>
  <c r="I132"/>
  <c r="I134"/>
  <c r="E138"/>
  <c r="I138"/>
  <c r="E140"/>
  <c r="I140"/>
  <c r="E142"/>
  <c r="E144"/>
  <c r="I144"/>
  <c r="E146"/>
  <c r="I146"/>
  <c r="E148"/>
  <c r="I148"/>
  <c r="E152"/>
  <c r="I152"/>
  <c r="I154"/>
  <c r="E156"/>
  <c r="I156"/>
  <c r="E158"/>
  <c r="I158"/>
  <c r="E160"/>
  <c r="I160"/>
  <c r="E162"/>
  <c r="I162"/>
  <c r="E164"/>
  <c r="I164"/>
  <c r="E166"/>
  <c r="I166"/>
  <c r="E168"/>
  <c r="I168"/>
  <c r="E170"/>
  <c r="I170"/>
  <c r="E172"/>
  <c r="I172"/>
  <c r="C183"/>
  <c r="G183"/>
  <c r="C185"/>
  <c r="G185"/>
  <c r="C187"/>
  <c r="G187"/>
  <c r="C189"/>
  <c r="G189"/>
  <c r="C191"/>
  <c r="G191"/>
  <c r="G193"/>
  <c r="C195"/>
  <c r="G195"/>
  <c r="G197"/>
  <c r="G199"/>
  <c r="C201"/>
  <c r="G201"/>
  <c r="C203"/>
  <c r="G203"/>
  <c r="C205"/>
  <c r="G205"/>
  <c r="F18" i="17"/>
  <c r="G176" i="18"/>
  <c r="G178"/>
  <c r="G180"/>
  <c r="G182"/>
  <c r="C184"/>
  <c r="G184"/>
  <c r="C186"/>
  <c r="G186"/>
  <c r="C188"/>
  <c r="G188"/>
  <c r="C190"/>
  <c r="G190"/>
  <c r="C192"/>
  <c r="G192"/>
  <c r="C194"/>
  <c r="G194"/>
  <c r="G196"/>
  <c r="G198"/>
  <c r="C200"/>
  <c r="G200"/>
  <c r="G202"/>
  <c r="F24" i="17"/>
  <c r="F20"/>
  <c r="F21"/>
  <c r="F19"/>
  <c r="D7"/>
  <c r="E22" s="1"/>
  <c r="F25"/>
  <c r="K24"/>
  <c r="K20"/>
  <c r="K16"/>
  <c r="K25"/>
  <c r="B7"/>
  <c r="C21" s="1"/>
  <c r="F22"/>
  <c r="F23"/>
  <c r="G7"/>
  <c r="H15" s="1"/>
  <c r="E182" i="18"/>
  <c r="E180"/>
  <c r="E178"/>
  <c r="E176"/>
  <c r="E174"/>
  <c r="C181"/>
  <c r="C179"/>
  <c r="C177"/>
  <c r="C175"/>
  <c r="H16" i="17"/>
  <c r="J20" l="1"/>
  <c r="J10"/>
  <c r="J19"/>
  <c r="E14"/>
  <c r="J14"/>
  <c r="J11"/>
  <c r="J17"/>
  <c r="J13"/>
  <c r="J23"/>
  <c r="C10"/>
  <c r="J9"/>
  <c r="J22"/>
  <c r="J12"/>
  <c r="J21"/>
  <c r="J18"/>
  <c r="J24"/>
  <c r="J25"/>
  <c r="J16"/>
  <c r="H23"/>
  <c r="C9"/>
  <c r="C23"/>
  <c r="H21"/>
  <c r="C20"/>
  <c r="C13"/>
  <c r="H10"/>
  <c r="K7"/>
  <c r="H22"/>
  <c r="H20"/>
  <c r="C24"/>
  <c r="F7"/>
  <c r="C11"/>
  <c r="C19"/>
  <c r="H9"/>
  <c r="H25"/>
  <c r="H24"/>
  <c r="H13"/>
  <c r="H14"/>
  <c r="H19"/>
  <c r="H18"/>
  <c r="H11"/>
  <c r="H12"/>
  <c r="H17"/>
  <c r="E17"/>
  <c r="E9"/>
  <c r="E11"/>
  <c r="E23"/>
  <c r="E19"/>
  <c r="E10"/>
  <c r="E15"/>
  <c r="E21"/>
  <c r="E25"/>
  <c r="E13"/>
  <c r="E12"/>
  <c r="C22"/>
  <c r="C25"/>
  <c r="C18"/>
  <c r="C16"/>
  <c r="C12"/>
  <c r="C15"/>
  <c r="C14"/>
  <c r="C17"/>
  <c r="E16"/>
  <c r="E24"/>
  <c r="E20"/>
  <c r="E18"/>
  <c r="H7" l="1"/>
  <c r="J7"/>
  <c r="C7"/>
  <c r="E7"/>
  <c r="J23" i="30" l="1"/>
  <c r="L23"/>
  <c r="J27"/>
  <c r="L27"/>
  <c r="J25"/>
  <c r="L25"/>
  <c r="G10" i="16" l="1"/>
  <c r="G18"/>
  <c r="G9"/>
  <c r="G17"/>
  <c r="K28" l="1"/>
  <c r="K22"/>
  <c r="G12"/>
  <c r="G11"/>
  <c r="T25" i="30"/>
  <c r="R25"/>
  <c r="T23"/>
  <c r="R23"/>
  <c r="T27"/>
  <c r="R27"/>
  <c r="I10" i="16"/>
  <c r="K10" s="1"/>
  <c r="K16"/>
  <c r="G24"/>
  <c r="G23"/>
  <c r="G30"/>
  <c r="G29"/>
  <c r="I24"/>
  <c r="I23"/>
  <c r="K21"/>
  <c r="I30"/>
  <c r="I29"/>
  <c r="K27"/>
  <c r="I18"/>
  <c r="I9"/>
  <c r="I17"/>
  <c r="K15"/>
  <c r="I12" l="1"/>
  <c r="I11"/>
  <c r="K9"/>
  <c r="G35"/>
  <c r="G34"/>
  <c r="I35"/>
  <c r="I34"/>
  <c r="K32"/>
  <c r="K33"/>
  <c r="R13" i="29" l="1"/>
  <c r="T13"/>
  <c r="J14"/>
  <c r="L14"/>
  <c r="R14"/>
  <c r="T14"/>
  <c r="J15"/>
  <c r="L15"/>
  <c r="R15"/>
  <c r="T15"/>
  <c r="J16"/>
  <c r="L16"/>
  <c r="R16"/>
  <c r="T16"/>
  <c r="J17"/>
  <c r="L17"/>
  <c r="R17"/>
  <c r="T17"/>
  <c r="J18"/>
  <c r="L18"/>
  <c r="R18"/>
  <c r="T18"/>
  <c r="J19"/>
  <c r="L19"/>
  <c r="R19"/>
  <c r="T19"/>
  <c r="J20"/>
  <c r="L20"/>
  <c r="R20"/>
  <c r="T20"/>
  <c r="J21"/>
  <c r="L21"/>
  <c r="R21"/>
  <c r="T21"/>
  <c r="R12"/>
  <c r="T12"/>
  <c r="J13"/>
  <c r="L13"/>
  <c r="J12"/>
  <c r="L12"/>
  <c r="T27" l="1"/>
  <c r="R27"/>
  <c r="L27"/>
  <c r="J27"/>
  <c r="T25"/>
  <c r="R25"/>
  <c r="L25"/>
  <c r="J25"/>
  <c r="T23"/>
  <c r="R23"/>
  <c r="L23"/>
  <c r="J23"/>
  <c r="R20" i="30" l="1"/>
  <c r="T20"/>
  <c r="R18"/>
  <c r="T18"/>
  <c r="R16"/>
  <c r="T16"/>
  <c r="R14"/>
  <c r="T14"/>
  <c r="R12"/>
  <c r="T12"/>
  <c r="J20"/>
  <c r="L20"/>
  <c r="J18"/>
  <c r="L18"/>
  <c r="J16"/>
  <c r="L16"/>
  <c r="J14"/>
  <c r="L14"/>
  <c r="J12"/>
  <c r="L12"/>
  <c r="R21"/>
  <c r="T21"/>
  <c r="R19"/>
  <c r="T19"/>
  <c r="R17"/>
  <c r="T17"/>
  <c r="R15"/>
  <c r="T15"/>
  <c r="R13"/>
  <c r="T13"/>
  <c r="J21"/>
  <c r="L21"/>
  <c r="J19"/>
  <c r="L19"/>
  <c r="J17"/>
  <c r="L17"/>
  <c r="J15"/>
  <c r="L15"/>
  <c r="J13"/>
  <c r="L13"/>
  <c r="K39" i="26" l="1"/>
  <c r="K39" i="31"/>
  <c r="K35" i="26"/>
  <c r="E36" i="31"/>
  <c r="E31" i="26"/>
  <c r="E33"/>
  <c r="E29"/>
  <c r="E30"/>
  <c r="E27" i="31"/>
  <c r="E33"/>
  <c r="E41"/>
  <c r="E35"/>
  <c r="E35" i="26"/>
  <c r="E25" i="31"/>
  <c r="E32"/>
  <c r="E34"/>
  <c r="E26" i="26"/>
  <c r="E34"/>
  <c r="E26" i="31"/>
  <c r="E25" i="26"/>
  <c r="E32"/>
  <c r="E28"/>
  <c r="E27"/>
  <c r="E41"/>
  <c r="E31" i="31"/>
  <c r="E30"/>
  <c r="E29"/>
  <c r="E28"/>
  <c r="E36" i="26"/>
  <c r="E40"/>
  <c r="E40" i="31"/>
  <c r="E39"/>
  <c r="E39" i="26"/>
  <c r="G40" i="31" l="1"/>
  <c r="I40"/>
  <c r="I29"/>
  <c r="G29"/>
  <c r="G31"/>
  <c r="I31"/>
  <c r="I41" i="26"/>
  <c r="G41"/>
  <c r="G27"/>
  <c r="I27"/>
  <c r="I28"/>
  <c r="G28"/>
  <c r="G32"/>
  <c r="I32"/>
  <c r="G25"/>
  <c r="I25"/>
  <c r="E24"/>
  <c r="G24" s="1"/>
  <c r="G26" i="31"/>
  <c r="I26"/>
  <c r="I26" i="26"/>
  <c r="G26"/>
  <c r="G32" i="31"/>
  <c r="I32"/>
  <c r="G25"/>
  <c r="I25"/>
  <c r="E24"/>
  <c r="G24" s="1"/>
  <c r="I35"/>
  <c r="G35"/>
  <c r="G41"/>
  <c r="I41"/>
  <c r="G27"/>
  <c r="I27"/>
  <c r="I31" i="26"/>
  <c r="G31"/>
  <c r="M35"/>
  <c r="G40"/>
  <c r="I40"/>
  <c r="G39"/>
  <c r="I39"/>
  <c r="I39" i="31"/>
  <c r="G39"/>
  <c r="G36" i="26"/>
  <c r="I36"/>
  <c r="I28" i="31"/>
  <c r="G28"/>
  <c r="I30"/>
  <c r="G30"/>
  <c r="G34" i="26"/>
  <c r="I34"/>
  <c r="I34" i="31"/>
  <c r="G34"/>
  <c r="G35" i="26"/>
  <c r="I35"/>
  <c r="I33" i="31"/>
  <c r="G33"/>
  <c r="I30" i="26"/>
  <c r="G30"/>
  <c r="I29"/>
  <c r="G29"/>
  <c r="I33"/>
  <c r="G33"/>
  <c r="I36" i="31"/>
  <c r="G36"/>
  <c r="K35"/>
  <c r="K34"/>
  <c r="K34" i="26"/>
  <c r="K33" i="31"/>
  <c r="K33" i="26"/>
  <c r="K32" i="31"/>
  <c r="K32" i="26"/>
  <c r="K31" i="31"/>
  <c r="K31" i="26"/>
  <c r="K30" i="31"/>
  <c r="K30" i="26"/>
  <c r="K29" i="31"/>
  <c r="K29" i="26"/>
  <c r="K28" i="31"/>
  <c r="K28" i="26"/>
  <c r="K27" i="31"/>
  <c r="K27" i="26"/>
  <c r="K26" i="31"/>
  <c r="K26" i="26"/>
  <c r="K25" i="31"/>
  <c r="K41"/>
  <c r="K41" i="26"/>
  <c r="K36"/>
  <c r="O39" s="1"/>
  <c r="K40" i="31"/>
  <c r="K40" i="26"/>
  <c r="K25"/>
  <c r="K36" i="31"/>
  <c r="M25" i="26" l="1"/>
  <c r="O25"/>
  <c r="K24"/>
  <c r="M24" s="1"/>
  <c r="M40" i="31"/>
  <c r="O40"/>
  <c r="O41" i="26"/>
  <c r="M41"/>
  <c r="M25" i="31"/>
  <c r="O25"/>
  <c r="K24"/>
  <c r="M24" s="1"/>
  <c r="O26"/>
  <c r="M26"/>
  <c r="O27"/>
  <c r="M27"/>
  <c r="M28"/>
  <c r="O28"/>
  <c r="M29"/>
  <c r="O29"/>
  <c r="O30"/>
  <c r="M30"/>
  <c r="O31"/>
  <c r="M31"/>
  <c r="M32"/>
  <c r="O32"/>
  <c r="M33"/>
  <c r="O33"/>
  <c r="O34"/>
  <c r="M34"/>
  <c r="M39"/>
  <c r="M36"/>
  <c r="O36"/>
  <c r="O40" i="26"/>
  <c r="M40"/>
  <c r="M36"/>
  <c r="O36"/>
  <c r="O41" i="31"/>
  <c r="M41"/>
  <c r="O26" i="26"/>
  <c r="M26"/>
  <c r="O27"/>
  <c r="M27"/>
  <c r="O28"/>
  <c r="M28"/>
  <c r="M29"/>
  <c r="O29"/>
  <c r="M30"/>
  <c r="O30"/>
  <c r="M31"/>
  <c r="O31"/>
  <c r="O32"/>
  <c r="M32"/>
  <c r="M33"/>
  <c r="O33"/>
  <c r="O34"/>
  <c r="M34"/>
  <c r="M35" i="31"/>
  <c r="O35"/>
  <c r="O39"/>
  <c r="M39" i="26"/>
  <c r="O35"/>
  <c r="M15" i="24" l="1"/>
  <c r="M16"/>
  <c r="M14"/>
  <c r="Q15" l="1"/>
  <c r="M13"/>
  <c r="Q16"/>
  <c r="M16" i="25"/>
  <c r="M15"/>
  <c r="M14"/>
  <c r="K24"/>
  <c r="K23"/>
  <c r="K22"/>
  <c r="K21"/>
  <c r="K20"/>
  <c r="K19"/>
  <c r="K18"/>
  <c r="K17"/>
  <c r="K16"/>
  <c r="K15"/>
  <c r="K14"/>
  <c r="K15" i="24"/>
  <c r="K16"/>
  <c r="K17"/>
  <c r="K18"/>
  <c r="K19"/>
  <c r="K20"/>
  <c r="K21"/>
  <c r="K22"/>
  <c r="K23"/>
  <c r="K14"/>
  <c r="O15" i="25" l="1"/>
  <c r="Q15"/>
  <c r="M13"/>
  <c r="O14"/>
  <c r="O16"/>
  <c r="Q16"/>
  <c r="O16" i="24"/>
  <c r="O14"/>
  <c r="O15"/>
  <c r="K25"/>
  <c r="K24"/>
  <c r="K25" i="25"/>
  <c r="S25"/>
  <c r="S24"/>
  <c r="C24" s="1"/>
  <c r="S23"/>
  <c r="C23" s="1"/>
  <c r="S22"/>
  <c r="C22" s="1"/>
  <c r="S21"/>
  <c r="C21" s="1"/>
  <c r="S20"/>
  <c r="C20" s="1"/>
  <c r="S19"/>
  <c r="C19" s="1"/>
  <c r="S18"/>
  <c r="C18" s="1"/>
  <c r="S17"/>
  <c r="C17" s="1"/>
  <c r="S16"/>
  <c r="C16" s="1"/>
  <c r="S15"/>
  <c r="C15" s="1"/>
  <c r="S14"/>
  <c r="S25" i="24"/>
  <c r="S24"/>
  <c r="S23"/>
  <c r="C23" s="1"/>
  <c r="S22"/>
  <c r="C22" s="1"/>
  <c r="S21"/>
  <c r="C21" s="1"/>
  <c r="S20"/>
  <c r="C20" s="1"/>
  <c r="S19"/>
  <c r="C19" s="1"/>
  <c r="S18"/>
  <c r="C18" s="1"/>
  <c r="S17"/>
  <c r="C17" s="1"/>
  <c r="S16"/>
  <c r="C16" s="1"/>
  <c r="S15"/>
  <c r="C15" s="1"/>
  <c r="S14"/>
  <c r="U16" i="25"/>
  <c r="U15"/>
  <c r="E15" s="1"/>
  <c r="U14"/>
  <c r="U16" i="24"/>
  <c r="U15"/>
  <c r="U14"/>
  <c r="K13" l="1"/>
  <c r="S13"/>
  <c r="S13" i="25"/>
  <c r="G15"/>
  <c r="Y14" i="24"/>
  <c r="U13"/>
  <c r="W14"/>
  <c r="E14"/>
  <c r="U13" i="25"/>
  <c r="W14"/>
  <c r="Y14"/>
  <c r="W16"/>
  <c r="Y16"/>
  <c r="C25"/>
  <c r="E16"/>
  <c r="Q14"/>
  <c r="K13"/>
  <c r="Y16" i="24"/>
  <c r="W16"/>
  <c r="E16"/>
  <c r="W15"/>
  <c r="Y15"/>
  <c r="E15"/>
  <c r="G15" s="1"/>
  <c r="W15" i="25"/>
  <c r="Y15"/>
  <c r="C24" i="24"/>
  <c r="C25"/>
  <c r="Q14"/>
  <c r="E14" i="25"/>
  <c r="C14" i="24"/>
  <c r="C14" i="25"/>
  <c r="C13" l="1"/>
  <c r="C13" i="24"/>
  <c r="I14" i="25"/>
  <c r="E13"/>
  <c r="G14"/>
  <c r="I16" i="24"/>
  <c r="G16"/>
  <c r="I16" i="25"/>
  <c r="G16"/>
  <c r="I15" i="24"/>
  <c r="I14"/>
  <c r="G14"/>
  <c r="E13"/>
  <c r="I15" i="25"/>
  <c r="E40" i="28"/>
  <c r="E29"/>
  <c r="E31"/>
  <c r="E26"/>
  <c r="E32"/>
  <c r="E25"/>
  <c r="E35"/>
  <c r="E41"/>
  <c r="E27"/>
  <c r="E39"/>
  <c r="E28"/>
  <c r="E30"/>
  <c r="E34"/>
  <c r="E33"/>
  <c r="E36"/>
  <c r="K39" l="1"/>
  <c r="K35"/>
  <c r="Q32"/>
  <c r="G30"/>
  <c r="I30"/>
  <c r="I35"/>
  <c r="G35"/>
  <c r="Q39"/>
  <c r="G25"/>
  <c r="Q25"/>
  <c r="Q26"/>
  <c r="Q27"/>
  <c r="I25"/>
  <c r="G36"/>
  <c r="I36"/>
  <c r="Q40"/>
  <c r="Q35"/>
  <c r="G33"/>
  <c r="I33"/>
  <c r="Q36"/>
  <c r="I34"/>
  <c r="G34"/>
  <c r="I28"/>
  <c r="G28"/>
  <c r="Q30"/>
  <c r="Q41"/>
  <c r="I39"/>
  <c r="G39"/>
  <c r="G27"/>
  <c r="I27"/>
  <c r="Q29"/>
  <c r="G41"/>
  <c r="I41"/>
  <c r="E24"/>
  <c r="I32"/>
  <c r="Q34"/>
  <c r="G32"/>
  <c r="G26"/>
  <c r="I26"/>
  <c r="Q28"/>
  <c r="I31"/>
  <c r="Q33"/>
  <c r="G31"/>
  <c r="Q31"/>
  <c r="I29"/>
  <c r="G29"/>
  <c r="G40"/>
  <c r="I40"/>
  <c r="K33" l="1"/>
  <c r="K26"/>
  <c r="K31"/>
  <c r="K30"/>
  <c r="K28"/>
  <c r="K27"/>
  <c r="K34"/>
  <c r="K29"/>
  <c r="K41"/>
  <c r="K40"/>
  <c r="K32"/>
  <c r="K25"/>
  <c r="O28"/>
  <c r="M35"/>
  <c r="G24"/>
  <c r="K36"/>
  <c r="M32" l="1"/>
  <c r="M33"/>
  <c r="M25"/>
  <c r="O33"/>
  <c r="O25"/>
  <c r="O30"/>
  <c r="M31"/>
  <c r="M26"/>
  <c r="O40"/>
  <c r="M29"/>
  <c r="O34"/>
  <c r="O26"/>
  <c r="M27"/>
  <c r="M40"/>
  <c r="O32"/>
  <c r="M34"/>
  <c r="M41"/>
  <c r="O35"/>
  <c r="O27"/>
  <c r="O41"/>
  <c r="M28"/>
  <c r="O31"/>
  <c r="K24"/>
  <c r="M39"/>
  <c r="M30"/>
  <c r="O29"/>
  <c r="M36"/>
  <c r="O36"/>
  <c r="O39"/>
  <c r="M24" l="1"/>
</calcChain>
</file>

<file path=xl/sharedStrings.xml><?xml version="1.0" encoding="utf-8"?>
<sst xmlns="http://schemas.openxmlformats.org/spreadsheetml/2006/main" count="2345" uniqueCount="400">
  <si>
    <t>01</t>
  </si>
  <si>
    <t>02</t>
  </si>
  <si>
    <t>03</t>
  </si>
  <si>
    <t>04</t>
  </si>
  <si>
    <t>05</t>
  </si>
  <si>
    <t>06</t>
  </si>
  <si>
    <t>07</t>
  </si>
  <si>
    <t>08</t>
  </si>
  <si>
    <t>09</t>
  </si>
  <si>
    <t>AUSTRIA</t>
  </si>
  <si>
    <t>BULGARIA</t>
  </si>
  <si>
    <t>ESTONIA</t>
  </si>
  <si>
    <t>MALTA</t>
  </si>
  <si>
    <t>EXTRA_UE</t>
  </si>
  <si>
    <t>21</t>
  </si>
  <si>
    <t>22</t>
  </si>
  <si>
    <t>31</t>
  </si>
  <si>
    <t>41</t>
  </si>
  <si>
    <t>42</t>
  </si>
  <si>
    <t>51</t>
  </si>
  <si>
    <t>53</t>
  </si>
  <si>
    <t>61</t>
  </si>
  <si>
    <t>62</t>
  </si>
  <si>
    <t>63</t>
  </si>
  <si>
    <t>7</t>
  </si>
  <si>
    <t>11</t>
  </si>
  <si>
    <t>111</t>
  </si>
  <si>
    <t>112</t>
  </si>
  <si>
    <t>12</t>
  </si>
  <si>
    <t>121</t>
  </si>
  <si>
    <t>52</t>
  </si>
  <si>
    <t>122</t>
  </si>
  <si>
    <t>521</t>
  </si>
  <si>
    <t>522</t>
  </si>
  <si>
    <t>32</t>
  </si>
  <si>
    <t>321</t>
  </si>
  <si>
    <t>322</t>
  </si>
  <si>
    <t>10</t>
  </si>
  <si>
    <t>13</t>
  </si>
  <si>
    <t>14</t>
  </si>
  <si>
    <t>15</t>
  </si>
  <si>
    <t>16</t>
  </si>
  <si>
    <t>17</t>
  </si>
  <si>
    <t>18</t>
  </si>
  <si>
    <t>19</t>
  </si>
  <si>
    <t>20</t>
  </si>
  <si>
    <t>23</t>
  </si>
  <si>
    <t>24</t>
  </si>
  <si>
    <t>25</t>
  </si>
  <si>
    <t>26</t>
  </si>
  <si>
    <t>27</t>
  </si>
  <si>
    <t>28</t>
  </si>
  <si>
    <t>29</t>
  </si>
  <si>
    <t>30</t>
  </si>
  <si>
    <t>33</t>
  </si>
  <si>
    <t>34</t>
  </si>
  <si>
    <t>35</t>
  </si>
  <si>
    <t>36</t>
  </si>
  <si>
    <t>37</t>
  </si>
  <si>
    <t>38</t>
  </si>
  <si>
    <t>39</t>
  </si>
  <si>
    <t>40</t>
  </si>
  <si>
    <t>43</t>
  </si>
  <si>
    <t>44</t>
  </si>
  <si>
    <t>45</t>
  </si>
  <si>
    <t>46</t>
  </si>
  <si>
    <t>47</t>
  </si>
  <si>
    <t>48</t>
  </si>
  <si>
    <t>49</t>
  </si>
  <si>
    <t>50</t>
  </si>
  <si>
    <t>54</t>
  </si>
  <si>
    <t>55</t>
  </si>
  <si>
    <t>56</t>
  </si>
  <si>
    <t>57</t>
  </si>
  <si>
    <t>58</t>
  </si>
  <si>
    <t>59</t>
  </si>
  <si>
    <t>60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</si>
  <si>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</si>
  <si>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</si>
  <si>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</si>
  <si>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</si>
  <si>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</si>
  <si>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</si>
  <si>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</si>
  <si>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</si>
  <si>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</si>
  <si>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</si>
  <si>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</si>
  <si>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</si>
  <si>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</si>
  <si>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</si>
  <si>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</si>
  <si>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</si>
  <si>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</si>
  <si>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</si>
  <si>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</si>
  <si>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</si>
  <si>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</si>
  <si>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</si>
  <si>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</si>
  <si>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</si>
  <si>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</si>
  <si>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</si>
  <si>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</si>
  <si>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</si>
  <si>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</si>
  <si>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</si>
  <si>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</si>
  <si>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</si>
  <si>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</si>
  <si>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99</t>
  </si>
  <si>
    <t>%</t>
  </si>
  <si>
    <t>TOTAL</t>
  </si>
  <si>
    <t>AFRICA</t>
  </si>
  <si>
    <t>AMERICA</t>
  </si>
  <si>
    <t>ASIA</t>
  </si>
  <si>
    <t>AUST_OCE_OUT_</t>
  </si>
  <si>
    <t>CHINA</t>
  </si>
  <si>
    <t>EFTA</t>
  </si>
  <si>
    <t>PALOP</t>
  </si>
  <si>
    <t>CN CHAPTERS DESCRIPTIVE</t>
  </si>
  <si>
    <t>Combined Nomenclature - CN Chapter descriptive</t>
  </si>
  <si>
    <t>Index</t>
  </si>
  <si>
    <t>International Trade</t>
  </si>
  <si>
    <t>Return to Index</t>
  </si>
  <si>
    <t>GLOBAL DATA</t>
  </si>
  <si>
    <t>GROWTH RATE</t>
  </si>
  <si>
    <t>Trade Balance</t>
  </si>
  <si>
    <t>MONTH</t>
  </si>
  <si>
    <t>YEAR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</si>
  <si>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</si>
  <si>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</si>
  <si>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</si>
  <si>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</si>
  <si>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</si>
  <si>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</si>
  <si>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</si>
  <si>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</si>
  <si>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</si>
  <si>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</si>
  <si>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</si>
  <si>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</si>
  <si>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HUNGARY</t>
  </si>
  <si>
    <t>BELGIUM</t>
  </si>
  <si>
    <t>CYPRUS</t>
  </si>
  <si>
    <t>DENMARK</t>
  </si>
  <si>
    <t>GERMANY</t>
  </si>
  <si>
    <t>SPAIN</t>
  </si>
  <si>
    <t>FINLAND</t>
  </si>
  <si>
    <t>FRANCE</t>
  </si>
  <si>
    <t>GREECE</t>
  </si>
  <si>
    <t>SLOVENIA</t>
  </si>
  <si>
    <t>SLOVAKIA</t>
  </si>
  <si>
    <t>IRELAND</t>
  </si>
  <si>
    <t>ITALY</t>
  </si>
  <si>
    <t>LITHUANIA</t>
  </si>
  <si>
    <t>LATVIA</t>
  </si>
  <si>
    <t>LUXEMBOURG</t>
  </si>
  <si>
    <t>UNITED KINGDOM</t>
  </si>
  <si>
    <t>POLAND</t>
  </si>
  <si>
    <t>NETHERLANDS</t>
  </si>
  <si>
    <t>CZECH REPUBLIC</t>
  </si>
  <si>
    <t>ROMANIA</t>
  </si>
  <si>
    <t>SWEDEN</t>
  </si>
  <si>
    <t>DIVERSES</t>
  </si>
  <si>
    <t>BEC</t>
  </si>
  <si>
    <t>DESCRIPTION</t>
  </si>
  <si>
    <t>FOOD AND BEVERAGES</t>
  </si>
  <si>
    <t>PRIMARY</t>
  </si>
  <si>
    <t>MAINLY FOR INDUSTRY</t>
  </si>
  <si>
    <t>MAINLY FOR HOUSEHOLD CONSUMPTION</t>
  </si>
  <si>
    <t>PROCESSED</t>
  </si>
  <si>
    <t>FUELS AND LUBICANTS</t>
  </si>
  <si>
    <t>MOTOR SPIRIT</t>
  </si>
  <si>
    <t>OTHER</t>
  </si>
  <si>
    <t>CAPITAL GOODS (EXCEPT TRANSPORT EQUIPMENT)</t>
  </si>
  <si>
    <t>PARTS AND ACCESSORIES</t>
  </si>
  <si>
    <t>TRANSPORT EQUIPMENT AND PARTS AND ACCESSORIES THEREOF</t>
  </si>
  <si>
    <t>PASSENGER MOTOR CARS</t>
  </si>
  <si>
    <t>INDUSTRIAL</t>
  </si>
  <si>
    <t>NON-INDUSTRIAL</t>
  </si>
  <si>
    <t>GOODS NOT ELSEWHERE SPECIFIED</t>
  </si>
  <si>
    <t>CONSUMER GOODS NOT ELSEWHERE SPECIFIED</t>
  </si>
  <si>
    <t>DURABLE</t>
  </si>
  <si>
    <t>SEIM-DURABLE</t>
  </si>
  <si>
    <t>NON-DURABLE</t>
  </si>
  <si>
    <t>INDUSTRIAL SUPPLIES NOT ELSEWHERE SPECIFIED</t>
  </si>
  <si>
    <t>CAPITAL GOODS, AND PARTS AND ACCESSORIES THEREOF</t>
  </si>
  <si>
    <t>Growth Rate</t>
  </si>
  <si>
    <t>3 – MINERAL FUELS</t>
  </si>
  <si>
    <t>13 – BASE METALS</t>
  </si>
  <si>
    <t>1 – AGRICULTURAL PRODUCTS</t>
  </si>
  <si>
    <t>10 – CLOTHING</t>
  </si>
  <si>
    <t>TRADE BALANCE</t>
  </si>
  <si>
    <t>OPEC</t>
  </si>
  <si>
    <t>EUROPE</t>
  </si>
  <si>
    <t>BRAZIL</t>
  </si>
  <si>
    <t>UNITED STATES</t>
  </si>
  <si>
    <t>JAPAN</t>
  </si>
  <si>
    <t>TURKEY</t>
  </si>
  <si>
    <t>COMBINED NOMENCLATURE</t>
  </si>
  <si>
    <t>CHAP.</t>
  </si>
  <si>
    <t>LIVE ANIMALS</t>
  </si>
  <si>
    <t>MEAT AND EDIBLE MEAT OFFAL</t>
  </si>
  <si>
    <t>FISH AND CRUSTACEANS, MOLLUSCS AND OTHER AQUATIC INVERTEBRATES</t>
  </si>
  <si>
    <t>DAIRY PRODUCE; BIRDS'' EGGS; NATURAL HONEY; EDIBLE PRODUCTS OF ANIMAL ORIGIN, NOT ELSEWHERE SPECIFIED OR INCLUDED</t>
  </si>
  <si>
    <t>PRODUCTS OF ANIMAL ORIGIN, NOT ELSEWHERE SPECIFIED OR INCLUDED</t>
  </si>
  <si>
    <t>LIVE TREES AND OTHER PLANTS; BULBS, ROOTS AND THE LIKE; CUT FLOWERS AND ORNAMENTAL FOLIAGE</t>
  </si>
  <si>
    <t>EDIBLE VEGETABLES AND CERTAIN ROOTS AND TUBERS</t>
  </si>
  <si>
    <t>EDIBLE FRUIT AND NUTS; PEEL OF CITRUS FRUIT OR MELONS</t>
  </si>
  <si>
    <t>COFFEE, TEA, MATÉ AND SPICES</t>
  </si>
  <si>
    <t>CEREALS</t>
  </si>
  <si>
    <t>PRODUCTS OF THE MILLING INDUSTRY; MALT; STARCHES; INULIN; WHEAT GLUTEN</t>
  </si>
  <si>
    <t>OIL SEEDS AND OLEAGINOUS FRUITS; MISCELLANEOUS GRAINS, SEEDS AND FRUIT; INDUSTRIAL OR MEDICINAL PLANTS; STRAW AND FODDER</t>
  </si>
  <si>
    <t>LAC; GUMS, RESINS AND OTHER VEGETABLE SAPS AND EXTRACTS</t>
  </si>
  <si>
    <t>VEGETABLE PLAITING MATERIALS; VEGETABLE PRODUCTS NOT ELSEWHERE SPECIFIED OR INCLUDED</t>
  </si>
  <si>
    <t>ANIMAL OR VEGETABLE FATS AND OILS AND THEIR CLEAVAGE PRODUCTS; PREPARED EDIBLE FATS; ANIMAL OR VEGETABLE WAXES</t>
  </si>
  <si>
    <t>PREPARATIONS OF MEAT, OF FISH OR OF CRUSTACEANS, MOLLUSCS OR OTHER AQUATIC INVERTEBRATES</t>
  </si>
  <si>
    <t>SUGARS AND SUGAR CONFECTIONERY</t>
  </si>
  <si>
    <t>COCOA AND COCOA PREPARATIONS</t>
  </si>
  <si>
    <t>PREPARATIONS OF CEREALS, FLOUR, STARCH OR MILK; PASTRYCOOKS'' PRODUCTS</t>
  </si>
  <si>
    <t>PREPARATIONS OF VEGETABLES, FRUIT, NUTS OR OTHER PARTS OF PLANTS</t>
  </si>
  <si>
    <t>MISCELLANEOUS EDIBLE PREPARATIONS</t>
  </si>
  <si>
    <t>BEVERAGES, SPIRITS AND VINEGAR</t>
  </si>
  <si>
    <t>RESIDUES AND WASTE FROM THE FOOD INDUSTRIES; PREPARED ANIMAL FODDER</t>
  </si>
  <si>
    <t>TOBACCO AND MANUFACTURED TOBACCO SUBSTITUTES</t>
  </si>
  <si>
    <t>SALT; SULPHUR; EARTHS AND STONE; PLASTERING MATERIALS, LIME AND CEMENT</t>
  </si>
  <si>
    <t>ORES, SLAG AND ASH</t>
  </si>
  <si>
    <t>MINERAL FUELS, MINERAL OILS AND PRODUCTS OF THEIR DISTILLATION; BITUMINOUS SUBSTANCES; MINERAL WAXES</t>
  </si>
  <si>
    <t>INORGANIC CHEMICALS; ORGANIC OR INORGANIC COMPOUNDS OF PRECIOUS METALS, OF RARE-EARTH METALS, OF RADIOACTIVE ELEMENTS OR OF ISOTOPES</t>
  </si>
  <si>
    <t>ORGANIC CHEMICALS</t>
  </si>
  <si>
    <t>PHARMACEUTICAL PRODUCTS</t>
  </si>
  <si>
    <t>FERTILISERS</t>
  </si>
  <si>
    <t>TANNING OR DYEING EXTRACTS; TANNINS AND THEIR DERIVATIVES; DYES, PIGMENTS AND OTHER COLOURING MATTER; PAINTS AND VARNISHES; PUTTY AND OTHER MASTICS; INKS</t>
  </si>
  <si>
    <t>ESSENTIAL OILS AND RESINOIDS; PERFUMERY, COSMETIC OR TOILET PREPARATIONS</t>
  </si>
  <si>
    <t>="SOAP, ORGANIC SURFACE-ACTIVE AGENTS, WASHING PREPARATIONS, LUBRICATING PREPARATIONS, ARTIFICIAL WAXES, PREPARED WAXES, POLISHING OR SCOURING PREPARATIONS, CANDLES AND SIMILAR ARTICLES, MODELLING PASTES, ‘DENTAL WAXES’ AND DENTAL PREPARATIONS WITH A BASI</t>
  </si>
  <si>
    <t>ALBUMINOIDAL SUBSTANCES; MODIFIED STARCHES; GLUES; ENZYMES</t>
  </si>
  <si>
    <t>EXPLOSIVES; PYROTECHNIC PRODUCTS; MATCHES; PYROPHORIC ALLOYS; CERTAIN COMBUSTIBLE PREPARATIONS</t>
  </si>
  <si>
    <t>PHOTOGRAPHIC OR CINEMATOGRAPHIC GOODS</t>
  </si>
  <si>
    <t>MISCELLANEOUS CHEMICAL PRODUCTS</t>
  </si>
  <si>
    <t>PLASTICS AND ARTICLES THEREOF</t>
  </si>
  <si>
    <t>RUBBER AND ARTICLES THEREOF</t>
  </si>
  <si>
    <t>RAW HIDES AND SKINS (OTHER THAN FURSKINS) AND LEATHER</t>
  </si>
  <si>
    <t>ARTICLES OF LEATHER; SADDLERY AND HARNESS; TRAVEL GOODS, HANDBAGS AND SIMILAR CONTAINERS; ARTICLES OF ANIMAL GUT (OTHER THAN SILKWORM GUT)</t>
  </si>
  <si>
    <t>FURSKINS AND ARTIFICIAL FUR; MANUFACTURES THEREOF</t>
  </si>
  <si>
    <t>WOOD AND ARTICLES OF WOOD; WOOD CHARCOAL</t>
  </si>
  <si>
    <t>CORK AND ARTICLES OF CORK</t>
  </si>
  <si>
    <t>MANUFACTURES OF STRAW, OF ESPARTO OR OF OTHER PLAITING MATERIALS; BASKETWARE AND WICKERWORK</t>
  </si>
  <si>
    <t>PULP OF WOOD OR OF OTHER FIBROUS CELLULOSIC MATERIAL; RECOVERED (WASTE AND SCRAP) PAPER OR PAPERBOARD</t>
  </si>
  <si>
    <t>PAPER AND PAPERBOARD; ARTICLES OF PAPER PULP, OF PAPER OR OF PAPERBOARD</t>
  </si>
  <si>
    <t>PRINTED BOOKS, NEWSPAPERS, PICTURES AND OTHER PRODUCTS OF THE PRINTING INDUSTRY; MANUSCRIPTS, TYPESCRIPTS AND PLANS</t>
  </si>
  <si>
    <t>SILK</t>
  </si>
  <si>
    <t>WOOL, FINE OR COARSE ANIMAL HAIR; HORSEHAIR YARN AND WOVEN FABRIC</t>
  </si>
  <si>
    <t>COTTON</t>
  </si>
  <si>
    <t>OTHER VEGETABLE TEXTILE FIBRES; PAPER YARN AND WOVEN FABRICS OF PAPER YARN</t>
  </si>
  <si>
    <t>MAN-MADE FILAMENTS; STRIP AND THE LIKE OF MAN-MADE TEXTILE MATERIALS</t>
  </si>
  <si>
    <t>MAN-MADE STAPLE FIBRES</t>
  </si>
  <si>
    <t>WADDING, FELT AND NONWOVENS; SPECIAL YARNS; TWINE, CORDAGE, ROPES AND CABLES AND ARTICLES THEREOF</t>
  </si>
  <si>
    <t>CARPETS AND OTHER TEXTILE FLOOR COVERINGS</t>
  </si>
  <si>
    <t>SPECIAL WOVEN FABRICS; TUFTED TEXTILE FABRICS; LACE; TAPESTRIES; TRIMMINGS; EMBROIDERY</t>
  </si>
  <si>
    <t>IMPREGNATED, COATED, COVERED OR LAMINATED TEXTILE FABRICS; TEXTILE ARTICLES OF A KIND SUITABLE FOR INDUSTRIAL USE</t>
  </si>
  <si>
    <t>KNITTED OR CROCHETED FABRICS</t>
  </si>
  <si>
    <t>ARTICLES OF APPAREL AND CLOTHING ACCESSORIES, KNITTED OR CROCHETED</t>
  </si>
  <si>
    <t>ARTICLES OF APPAREL AND CLOTHING ACCESSORIES, NOT KNITTED OR CROCHETED</t>
  </si>
  <si>
    <t>OTHER MADE-UP TEXTILE ARTICLES; SETS; WORN CLOTHING AND WORN TEXTILE ARTICLES; RAGS</t>
  </si>
  <si>
    <t>FOOTWEAR, GAITERS AND THE LIKE; PARTS OF SUCH ARTICLES</t>
  </si>
  <si>
    <t>HEADGEAR AND PARTS THEREOF</t>
  </si>
  <si>
    <t>UMBRELLAS, SUN UMBRELLAS, WALKING STICKS, SEAT-STICKS, WHIPS, RIDING-CROPS AND PARTS THEREOF</t>
  </si>
  <si>
    <t>PREPARED FEATHERS AND DOWN AND ARTICLES MADE OF FEATHERS OR OF DOWN; ARTIFICIAL FLOWERS; ARTICLES OF HUMAN HAIR</t>
  </si>
  <si>
    <t>ARTICLES OF STONE, PLASTER, CEMENT, ASBESTOS, MICA OR SIMILAR MATERIALS</t>
  </si>
  <si>
    <t>CERAMIC PRODUCTS</t>
  </si>
  <si>
    <t>GLASS AND GLASSWARE</t>
  </si>
  <si>
    <t>NATURAL OR CULTURED PEARLS, PRECIOUS OR SEMI-PRECIOUS STONES, PRECIOUS METALS, METALS CLAD WITH PRECIOUS METAL, AND ARTICLES THEREOF; IMITATION JEWELLERY; COIN</t>
  </si>
  <si>
    <t>IRON AND STEEL</t>
  </si>
  <si>
    <t>ARTICLES OF IRON OR STEEL</t>
  </si>
  <si>
    <t>COPPER AND ARTICLES THEREOF</t>
  </si>
  <si>
    <t>NICKEL AND ARTICLES THEREOF</t>
  </si>
  <si>
    <t>ALUMINIUM AND ARTICLES THEREOF</t>
  </si>
  <si>
    <t>LEAD AND ARTICLES THEREOF</t>
  </si>
  <si>
    <t>ZINC AND ARTICLES THEREOF</t>
  </si>
  <si>
    <t>TIN AND ARTICLES THEREOF</t>
  </si>
  <si>
    <t>OTHER BASE METALS; CERMETS; ARTICLES THEREOF</t>
  </si>
  <si>
    <t>TOOLS, IMPLEMENTS, CUTLERY, SPOONS AND FORKS, OF BASE METAL; PARTS THEREOF OF BASE METAL</t>
  </si>
  <si>
    <t>MISCELLANEOUS ARTICLES OF BASE METAL</t>
  </si>
  <si>
    <t>NUCLEAR REACTORS, BOILERS, MACHINERY AND MECHANICAL APPLIANCES; PARTS THEREOF</t>
  </si>
  <si>
    <t>ELECTRICAL MACHINERY AND EQUIPMENT AND PARTS THEREOF; SOUND RECORDERS AND REPRODUCERS, TELEVISION IMAGE AND SOUND RECORDERS AND REPRODUCERS, AND PARTS AND ACCESSORIES OF SUCH ARTICLES</t>
  </si>
  <si>
    <t>RAILWAY OR TRAMWAY LOCOMOTIVES, ROLLING STOCK AND PARTS THEREOF; RAILWAY OR TRAMWAY TRACK FIXTURES AND FITTINGS AND PARTS THEREOF; MECHANICAL (INCLUDING ELECTROMECHANICAL) TRAFFIC SIGNALLING EQUIPMENT OF ALL KINDS</t>
  </si>
  <si>
    <t>VEHICLES OTHER THAN RAILWAY OR TRAMWAY ROLLING STOCK, AND PARTS AND ACCESSORIES THEREOF</t>
  </si>
  <si>
    <t>AIRCRAFT, SPACECRAFT, AND PARTS THEREOF</t>
  </si>
  <si>
    <t>SHIPS, BOATS AND FLOATING STRUCTURES</t>
  </si>
  <si>
    <t>OPTICAL, PHOTOGRAPHIC, CINEMATOGRAPHIC, MEASURING, CHECKING, PRECISION, MEDICAL OR SURGICAL INSTRUMENTS AND APPARATUS; PARTS AND ACCESSORIES THEREOF</t>
  </si>
  <si>
    <t>CLOCKS AND WATCHES AND PARTS THEREOF</t>
  </si>
  <si>
    <t>MUSICAL INSTRUMENTS; PARTS AND ACCESSORIES OF SUCH ARTICLES</t>
  </si>
  <si>
    <t>ARMS AND AMMUNITION; PARTS AND ACCESSORIES THEREOF</t>
  </si>
  <si>
    <t>FURNITURE; BEDDING, MATTRESSES, MATTRESS SUPPORTS, CUSHIONS AND SIMILAR STUFFED FURNISHINGS; LAMPS AND LIGHTING FITTINGS, NOT ELSEWHERE SPECIFIED OR INCLUDED; ILLUMINATED SIGNS, ILLUMINATED NAMEPLATES AND THE LIKE; PREFABRICATED BUILDINGS</t>
  </si>
  <si>
    <t>TOYS, GAMES AND SPORTS REQUISITES; PARTS AND ACCESSORIES THEREOF</t>
  </si>
  <si>
    <t>MISCELLANEOUS MANUFACTURED ARTICLES</t>
  </si>
  <si>
    <t xml:space="preserve"> </t>
  </si>
  <si>
    <t>6 – RAW HIDES AND SKINS,  LEATHER</t>
  </si>
  <si>
    <t>7 – WOOD, CORK</t>
  </si>
  <si>
    <t>8 – CELLULOSE PULP, PAPER</t>
  </si>
  <si>
    <t>9 – TEXTILES MATERIALS</t>
  </si>
  <si>
    <t>11 – FOOTWEAR</t>
  </si>
  <si>
    <t>12 – MINERAL PRODUCTS</t>
  </si>
  <si>
    <t>PRODUCT GROUPS</t>
  </si>
  <si>
    <t>ECONOMIC ZONES AND COUNTRIES OR STATISTICS TERRITORIES</t>
  </si>
  <si>
    <t>WORKS OF ART, COLLECTORS PIECES AND ANTIQUES</t>
  </si>
  <si>
    <t>COMPLETE INDUSTRIAL PLANT</t>
  </si>
  <si>
    <t>5 – PLASTICS, RUBBERS</t>
  </si>
  <si>
    <t>14 – MACHINERY, MECHANICAL APPLIANCES</t>
  </si>
  <si>
    <t>15 – VEHICLES, OTHER TRANSPORT EQUIPMENT</t>
  </si>
  <si>
    <t>16 – OPTICAL AND PRECISION INSTRUMENTS</t>
  </si>
  <si>
    <t>4 – CHEMICAL PRODUCTS</t>
  </si>
  <si>
    <t>2 – FOOD PRODUCTS</t>
  </si>
  <si>
    <t>INTERNATIONAL</t>
  </si>
  <si>
    <t>INTRA-EU</t>
  </si>
  <si>
    <t>EXTRA-EU</t>
  </si>
  <si>
    <t xml:space="preserve">  JANUARY</t>
  </si>
  <si>
    <t xml:space="preserve">  FEBRUARY</t>
  </si>
  <si>
    <t xml:space="preserve">  MARCH</t>
  </si>
  <si>
    <t xml:space="preserve">  APRIL</t>
  </si>
  <si>
    <t xml:space="preserve">  MAY</t>
  </si>
  <si>
    <t xml:space="preserve">  JUNE</t>
  </si>
  <si>
    <t xml:space="preserve">  JULY</t>
  </si>
  <si>
    <t xml:space="preserve">  AUGUST</t>
  </si>
  <si>
    <t xml:space="preserve">  SEPTEMBER</t>
  </si>
  <si>
    <t xml:space="preserve">  OCTOBER</t>
  </si>
  <si>
    <t xml:space="preserve">  NOVEMBER</t>
  </si>
  <si>
    <t xml:space="preserve">  DECEMBER</t>
  </si>
  <si>
    <t>€ Millions</t>
  </si>
  <si>
    <t>€ Million</t>
  </si>
  <si>
    <t>Coverage rate (%)</t>
  </si>
  <si>
    <t>IMPORTS</t>
  </si>
  <si>
    <t>Year-on-year</t>
  </si>
  <si>
    <t>Month-to-month</t>
  </si>
  <si>
    <t>EXPORTS</t>
  </si>
  <si>
    <t>IMPORTS - INTERNATIONAL TRADE BY COUNTRIES</t>
  </si>
  <si>
    <t>EXPORTS - INTERNATIONAL TRADE BY COUNTRIES</t>
  </si>
  <si>
    <t>IMPORTS - INTERNATIONAL TRADE BY BEC</t>
  </si>
  <si>
    <t>EXPORTS - INTERNATIONAL TRADE BY BEC</t>
  </si>
  <si>
    <t>IMPORTS - INTERNATIONAL TRADE BY CHAPTERS OF CN</t>
  </si>
  <si>
    <t>EXPORTS - INTERNATIONAL TRADE BY CHAPTERS OF CN</t>
  </si>
  <si>
    <t>€ MILLIONS</t>
  </si>
  <si>
    <t>€ Thousand</t>
  </si>
  <si>
    <t>REPUBLIC OF KOREA</t>
  </si>
  <si>
    <t>DIV_ EXTRA EU</t>
  </si>
  <si>
    <t>Note: The classification by Broad Economic Categories (BEC) does not include goods classified as 71082000 – “Monetary gold” and 71189000 – “Coin of legal tender”. The sum of the various categories of the BEC may not always correspond to the total of trade due to confidentiality treatment.</t>
  </si>
  <si>
    <t>BREAKDOWN BY ECONOMIC ZONES AND COUNTRIES OF EXTRA-EU TRADE - TOTAL COUNTRY</t>
  </si>
  <si>
    <t>IMPORTS - EXTRA-EU TRADE BY COUNTRIES</t>
  </si>
  <si>
    <t>EXPORTS - EXTRA-EU TRADE BY COUNTRIES</t>
  </si>
  <si>
    <t>IMPORTS - EXTRA-EU TRADE BY BEC</t>
  </si>
  <si>
    <t>EXPORTS - EXTRA-EU TRADE BY BEC</t>
  </si>
  <si>
    <t>IMPORTS - EXTRA-EU TRADE BY CHAPTERS OF CN</t>
  </si>
  <si>
    <t>EXPORTS - EXTRA-EU TRADE BY CHAPTERS OF CN</t>
  </si>
  <si>
    <t>Extra-EU Trade</t>
  </si>
  <si>
    <t>Q009_ZN_ECON - BREAKDOWN BY ECONOMIC ZONES AND COUNTRIES OF EXTRA-EU TRADE - TOTAL COUNTRY</t>
  </si>
  <si>
    <t>Q015_EXP_EXTRA_CHAP -  EXPORTS - EXTRA-EU TRADE BY CHAPTERS OF CN</t>
  </si>
  <si>
    <t>Q014_IMP_EXTRA_CHAP -  IMPORTS - EXTRA-EU TRADE BY CHAPTERS OF CN</t>
  </si>
  <si>
    <t>Q013_EXP_EXTRA_BEC -  EXPORTS - EXTRA-EU TRADE BY BEC</t>
  </si>
  <si>
    <t>Q012_IMP_EXTRA_BEC -  IMPORTS - EXTRA-EU TRADE BY BEC</t>
  </si>
  <si>
    <t>Q011_EXP_EXTRA_COUNTRY -  EXPORTS - EXTRA-EU TRADE BY COUNTRIES</t>
  </si>
  <si>
    <t>Q010_IMP_EXTRA_COUNTRY -  IMPORTS - EXTRA-EU TRADE BY COUNTRIES</t>
  </si>
  <si>
    <t>Q007_EXP_CHAP - EXPORTS - INTERNATIONAL TRADE BY CHAPTERS OF CN</t>
  </si>
  <si>
    <t>Q006_IMP_CHAP - IMPORTS - INTERNATIONAL TRADE BY CHAPTERS OF CN</t>
  </si>
  <si>
    <t>Q005_EXP_BEC - EXPORTS - INTERNATIONAL TRADE BY BEC</t>
  </si>
  <si>
    <t>Q004_IMP_BEC - IMPORTS - INTERNATIONAL TRADE BY BEC</t>
  </si>
  <si>
    <t>Q003_EXP_COUNTRY - EXPORTS INTERNATIONAL TRADE BY COUNTRIES</t>
  </si>
  <si>
    <t>Q002_IMP_COUNTRY - IMPORTS INTERNATIONAL TRADE BY COUNTRIES</t>
  </si>
  <si>
    <t>Q001_1_IMP_MONTH - IMPORTS INTERNATIONAL DATA BY MONTHS</t>
  </si>
  <si>
    <t>Q001_2_EXP_MONTH - EXPORTS INTERNATIONAL DATA BY MONTHS</t>
  </si>
  <si>
    <t>Q008_IMP_EXP_GRP_PROD - IMPORTS AND EXPORTS OF EXTRA-EU TRADE BY PRODUCT GROUPS</t>
  </si>
  <si>
    <t>IMPORTS AND EXPORTS OF EXTRA-EU TRADE BY PRODUCT GROUPS</t>
  </si>
  <si>
    <t>17 – OTHER PRODUCTS</t>
  </si>
  <si>
    <t>CROATIA</t>
  </si>
  <si>
    <t>Exports (FOB)</t>
  </si>
  <si>
    <t>Imports (CIF)</t>
  </si>
  <si>
    <t>EURO ZONE</t>
  </si>
  <si>
    <t>EXCLUDING FUELS AND LUBRICANTS</t>
  </si>
  <si>
    <t>RUSSIAN FEDERATION</t>
  </si>
  <si>
    <t>Q001_GLOBAL_DATA - GLOBAL DATA</t>
  </si>
  <si>
    <t>MONTHLY DATA - IMPORTS</t>
  </si>
  <si>
    <t>MONTHLY DATA - EXPORTS</t>
  </si>
  <si>
    <r>
      <t xml:space="preserve">Trade Balance without </t>
    </r>
    <r>
      <rPr>
        <i/>
        <sz val="10"/>
        <rFont val="Tahoma"/>
        <family val="2"/>
      </rPr>
      <t>Fuels and Lubricants</t>
    </r>
  </si>
  <si>
    <t>TOTAL EXCLUDING FUELS AND LUBRICANTS</t>
  </si>
  <si>
    <t>TOTAL 
QUARTER ENDED IN:</t>
  </si>
  <si>
    <t>GROWTH RATE (%)</t>
  </si>
  <si>
    <r>
      <t>GROWTH (10</t>
    </r>
    <r>
      <rPr>
        <b/>
        <vertAlign val="superscript"/>
        <sz val="9"/>
        <color theme="3"/>
        <rFont val="Tahoma"/>
        <family val="2"/>
      </rPr>
      <t>6</t>
    </r>
    <r>
      <rPr>
        <b/>
        <sz val="9"/>
        <color theme="3"/>
        <rFont val="Tahoma"/>
        <family val="2"/>
      </rPr>
      <t xml:space="preserve"> Eur)</t>
    </r>
  </si>
  <si>
    <t>COUNTRIES AND ECONOMIC ZONES</t>
  </si>
  <si>
    <t>REFERENCE MONTH</t>
  </si>
  <si>
    <t>QUARTER ENDED IN:</t>
  </si>
  <si>
    <t>GROWHT</t>
  </si>
  <si>
    <t>TOTAL EURO ZONE</t>
  </si>
  <si>
    <t>TOTAL EUROPEAN UNION (28 MEMBERS STATES)</t>
  </si>
  <si>
    <t>TOTAL EXTRA-EU</t>
  </si>
  <si>
    <t>GROWTH</t>
  </si>
  <si>
    <t>Q001_3_IMP_MONTH_DATA - IMPORTS INTERNATIONAL DATA BY MONTHS WITH AND WITHOUT FUELS AND LUBRICANTS</t>
  </si>
  <si>
    <t>Q001_3_EXP_MONTH_DATA - EXPORTS INTERNATIONAL DATA BY MONTHS WITH AND WITHOUT FUELS AND LUBRICANTS</t>
  </si>
  <si>
    <t>Q001_4_TRADE_BALANCE - TRADE BALANCE WITH AND WITHOUT FUELS AND LUBRICANTS</t>
  </si>
  <si>
    <t>Q002_1_IMP_MAIN_PARTNERS - IMPORTS INTERNATIONAL TRADE BY MAIN COUNTRIES AND ECONOMIC ZONES</t>
  </si>
  <si>
    <t>Q003_1_EXP_MAIN_PARTNERS - EXPORTS INTERNATIONAL TRADE BY MAIN COUNTRIES AND ECONOMIC ZONES</t>
  </si>
</sst>
</file>

<file path=xl/styles.xml><?xml version="1.0" encoding="utf-8"?>
<styleSheet xmlns="http://schemas.openxmlformats.org/spreadsheetml/2006/main">
  <numFmts count="2">
    <numFmt numFmtId="164" formatCode="#,##0.0"/>
    <numFmt numFmtId="165" formatCode="0.0"/>
  </numFmts>
  <fonts count="33">
    <font>
      <sz val="10"/>
      <name val="Arial"/>
    </font>
    <font>
      <sz val="8"/>
      <name val="Arial"/>
      <family val="2"/>
    </font>
    <font>
      <b/>
      <sz val="10"/>
      <color indexed="9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sz val="6"/>
      <name val="Arial"/>
      <family val="2"/>
    </font>
    <font>
      <sz val="10"/>
      <name val="MS Sans Serif"/>
      <family val="2"/>
    </font>
    <font>
      <sz val="10"/>
      <color indexed="8"/>
      <name val="MS Sans Serif"/>
      <family val="2"/>
    </font>
    <font>
      <sz val="10"/>
      <name val="Tahoma"/>
      <family val="2"/>
    </font>
    <font>
      <b/>
      <sz val="8"/>
      <name val="Tahoma"/>
      <family val="2"/>
    </font>
    <font>
      <sz val="7"/>
      <name val="Tahoma"/>
      <family val="2"/>
    </font>
    <font>
      <sz val="8"/>
      <name val="Tahoma"/>
      <family val="2"/>
    </font>
    <font>
      <b/>
      <sz val="10"/>
      <name val="Tahoma"/>
      <family val="2"/>
    </font>
    <font>
      <sz val="7"/>
      <color indexed="8"/>
      <name val="Tahoma"/>
      <family val="2"/>
    </font>
    <font>
      <b/>
      <sz val="7"/>
      <name val="Tahoma"/>
      <family val="2"/>
    </font>
    <font>
      <sz val="5"/>
      <name val="Tahoma"/>
      <family val="2"/>
    </font>
    <font>
      <sz val="10"/>
      <name val="Arial"/>
      <family val="2"/>
    </font>
    <font>
      <b/>
      <sz val="10"/>
      <color indexed="10"/>
      <name val="Tahoma"/>
      <family val="2"/>
    </font>
    <font>
      <b/>
      <sz val="10"/>
      <color theme="4" tint="-0.499984740745262"/>
      <name val="Arial"/>
      <family val="2"/>
    </font>
    <font>
      <b/>
      <sz val="10"/>
      <color theme="3"/>
      <name val="Arial"/>
      <family val="2"/>
    </font>
    <font>
      <b/>
      <sz val="9"/>
      <color theme="3"/>
      <name val="Tahoma"/>
      <family val="2"/>
    </font>
    <font>
      <b/>
      <sz val="10"/>
      <color theme="3"/>
      <name val="Tahoma"/>
      <family val="2"/>
    </font>
    <font>
      <sz val="7"/>
      <color theme="3"/>
      <name val="Tahoma"/>
      <family val="2"/>
    </font>
    <font>
      <sz val="10"/>
      <color theme="3"/>
      <name val="Tahoma"/>
      <family val="2"/>
    </font>
    <font>
      <b/>
      <sz val="8"/>
      <color theme="3"/>
      <name val="Tahoma"/>
      <family val="2"/>
    </font>
    <font>
      <b/>
      <sz val="7"/>
      <color theme="3"/>
      <name val="Tahoma"/>
      <family val="2"/>
    </font>
    <font>
      <sz val="8"/>
      <color theme="3"/>
      <name val="Arial"/>
      <family val="2"/>
    </font>
    <font>
      <b/>
      <sz val="8"/>
      <color theme="3"/>
      <name val="Arial"/>
      <family val="2"/>
    </font>
    <font>
      <sz val="10"/>
      <color theme="4" tint="-0.499984740745262"/>
      <name val="Tahoma"/>
      <family val="2"/>
    </font>
    <font>
      <i/>
      <sz val="10"/>
      <name val="Tahoma"/>
      <family val="2"/>
    </font>
    <font>
      <b/>
      <sz val="9"/>
      <color theme="4" tint="-0.499984740745262"/>
      <name val="Tahoma"/>
      <family val="2"/>
    </font>
    <font>
      <sz val="9"/>
      <name val="Tahoma"/>
      <family val="2"/>
    </font>
    <font>
      <b/>
      <vertAlign val="superscript"/>
      <sz val="9"/>
      <color theme="3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5D9F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22"/>
      </patternFill>
    </fill>
    <fill>
      <patternFill patternType="solid">
        <fgColor theme="3" tint="-0.249977111117893"/>
        <bgColor indexed="22"/>
      </patternFill>
    </fill>
  </fills>
  <borders count="18">
    <border>
      <left/>
      <right/>
      <top/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 style="medium">
        <color indexed="9"/>
      </left>
      <right/>
      <top style="medium">
        <color indexed="9"/>
      </top>
      <bottom/>
      <diagonal/>
    </border>
    <border>
      <left/>
      <right/>
      <top style="medium">
        <color indexed="9"/>
      </top>
      <bottom/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thin">
        <color auto="1"/>
      </bottom>
      <diagonal/>
    </border>
  </borders>
  <cellStyleXfs count="5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0" borderId="0"/>
    <xf numFmtId="0" fontId="16" fillId="0" borderId="0"/>
  </cellStyleXfs>
  <cellXfs count="242">
    <xf numFmtId="0" fontId="0" fillId="0" borderId="0" xfId="0"/>
    <xf numFmtId="0" fontId="3" fillId="0" borderId="0" xfId="1" applyAlignment="1" applyProtection="1">
      <alignment vertical="center"/>
    </xf>
    <xf numFmtId="0" fontId="0" fillId="0" borderId="0" xfId="0" applyAlignment="1">
      <alignment vertical="center"/>
    </xf>
    <xf numFmtId="0" fontId="4" fillId="0" borderId="0" xfId="0" applyFont="1" applyBorder="1" applyAlignment="1">
      <alignment horizontal="center"/>
    </xf>
    <xf numFmtId="0" fontId="5" fillId="0" borderId="0" xfId="0" applyFont="1" applyBorder="1"/>
    <xf numFmtId="0" fontId="4" fillId="0" borderId="0" xfId="0" applyFont="1" applyAlignment="1">
      <alignment horizontal="center"/>
    </xf>
    <xf numFmtId="0" fontId="5" fillId="0" borderId="0" xfId="0" applyFont="1"/>
    <xf numFmtId="0" fontId="5" fillId="0" borderId="0" xfId="2" applyFont="1" applyBorder="1"/>
    <xf numFmtId="0" fontId="4" fillId="0" borderId="0" xfId="0" applyFont="1"/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8" fillId="0" borderId="0" xfId="0" applyFont="1"/>
    <xf numFmtId="0" fontId="8" fillId="0" borderId="0" xfId="0" applyFont="1" applyBorder="1"/>
    <xf numFmtId="0" fontId="8" fillId="2" borderId="0" xfId="0" applyFont="1" applyFill="1" applyBorder="1"/>
    <xf numFmtId="0" fontId="10" fillId="0" borderId="0" xfId="0" applyFont="1" applyBorder="1"/>
    <xf numFmtId="4" fontId="8" fillId="0" borderId="0" xfId="0" applyNumberFormat="1" applyFont="1"/>
    <xf numFmtId="0" fontId="8" fillId="0" borderId="0" xfId="0" applyFont="1" applyFill="1" applyBorder="1"/>
    <xf numFmtId="0" fontId="9" fillId="0" borderId="0" xfId="0" applyFont="1" applyAlignment="1">
      <alignment horizontal="center" vertical="center"/>
    </xf>
    <xf numFmtId="0" fontId="11" fillId="2" borderId="0" xfId="0" applyFont="1" applyFill="1"/>
    <xf numFmtId="0" fontId="10" fillId="0" borderId="0" xfId="0" applyFont="1" applyAlignment="1">
      <alignment horizontal="left"/>
    </xf>
    <xf numFmtId="0" fontId="10" fillId="0" borderId="0" xfId="0" applyFont="1"/>
    <xf numFmtId="0" fontId="10" fillId="0" borderId="2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3" fontId="10" fillId="0" borderId="0" xfId="0" applyNumberFormat="1" applyFont="1" applyAlignment="1">
      <alignment horizontal="right"/>
    </xf>
    <xf numFmtId="3" fontId="10" fillId="0" borderId="0" xfId="0" applyNumberFormat="1" applyFont="1"/>
    <xf numFmtId="0" fontId="11" fillId="0" borderId="0" xfId="0" applyFont="1" applyAlignment="1">
      <alignment vertical="center"/>
    </xf>
    <xf numFmtId="4" fontId="10" fillId="0" borderId="0" xfId="0" applyNumberFormat="1" applyFont="1"/>
    <xf numFmtId="3" fontId="13" fillId="0" borderId="0" xfId="3" applyNumberFormat="1" applyFont="1" applyFill="1" applyBorder="1" applyAlignment="1">
      <alignment horizontal="right" wrapText="1"/>
    </xf>
    <xf numFmtId="0" fontId="13" fillId="0" borderId="0" xfId="3" applyFont="1" applyFill="1" applyBorder="1" applyAlignment="1">
      <alignment horizontal="left" wrapText="1"/>
    </xf>
    <xf numFmtId="0" fontId="9" fillId="0" borderId="0" xfId="0" applyFont="1" applyFill="1" applyBorder="1" applyAlignment="1">
      <alignment horizontal="center" vertical="center"/>
    </xf>
    <xf numFmtId="0" fontId="14" fillId="0" borderId="0" xfId="0" applyFont="1" applyBorder="1" applyAlignment="1">
      <alignment horizontal="center"/>
    </xf>
    <xf numFmtId="0" fontId="14" fillId="0" borderId="0" xfId="0" applyFont="1" applyBorder="1"/>
    <xf numFmtId="0" fontId="14" fillId="0" borderId="0" xfId="2" applyFont="1" applyBorder="1"/>
    <xf numFmtId="0" fontId="10" fillId="0" borderId="0" xfId="0" applyFont="1" applyBorder="1" applyAlignment="1">
      <alignment horizontal="center"/>
    </xf>
    <xf numFmtId="0" fontId="10" fillId="0" borderId="0" xfId="2" applyFont="1" applyBorder="1"/>
    <xf numFmtId="0" fontId="10" fillId="0" borderId="0" xfId="0" applyFont="1" applyAlignment="1">
      <alignment horizontal="center"/>
    </xf>
    <xf numFmtId="0" fontId="15" fillId="0" borderId="0" xfId="0" applyFont="1"/>
    <xf numFmtId="0" fontId="10" fillId="0" borderId="0" xfId="0" applyFont="1" applyAlignment="1"/>
    <xf numFmtId="3" fontId="10" fillId="0" borderId="0" xfId="0" applyNumberFormat="1" applyFont="1" applyAlignment="1"/>
    <xf numFmtId="0" fontId="10" fillId="0" borderId="2" xfId="0" applyFont="1" applyBorder="1" applyAlignment="1">
      <alignment vertical="center"/>
    </xf>
    <xf numFmtId="0" fontId="10" fillId="0" borderId="0" xfId="0" applyFont="1" applyFill="1" applyBorder="1" applyAlignment="1">
      <alignment horizontal="center" vertical="center"/>
    </xf>
    <xf numFmtId="3" fontId="10" fillId="0" borderId="0" xfId="0" applyNumberFormat="1" applyFont="1" applyFill="1" applyBorder="1" applyAlignment="1">
      <alignment horizontal="center"/>
    </xf>
    <xf numFmtId="4" fontId="10" fillId="0" borderId="0" xfId="0" applyNumberFormat="1" applyFont="1" applyAlignment="1"/>
    <xf numFmtId="0" fontId="8" fillId="0" borderId="0" xfId="0" applyFont="1" applyFill="1"/>
    <xf numFmtId="0" fontId="9" fillId="2" borderId="0" xfId="0" applyNumberFormat="1" applyFont="1" applyFill="1" applyAlignment="1">
      <alignment horizontal="centerContinuous" vertical="center"/>
    </xf>
    <xf numFmtId="0" fontId="11" fillId="2" borderId="0" xfId="0" applyNumberFormat="1" applyFont="1" applyFill="1" applyAlignment="1">
      <alignment horizontal="centerContinuous" vertical="center"/>
    </xf>
    <xf numFmtId="0" fontId="9" fillId="2" borderId="0" xfId="0" applyNumberFormat="1" applyFont="1" applyFill="1" applyAlignment="1">
      <alignment horizontal="left" vertical="center"/>
    </xf>
    <xf numFmtId="164" fontId="9" fillId="0" borderId="0" xfId="0" applyNumberFormat="1" applyFont="1"/>
    <xf numFmtId="0" fontId="11" fillId="2" borderId="0" xfId="0" quotePrefix="1" applyNumberFormat="1" applyFont="1" applyFill="1" applyAlignment="1">
      <alignment horizontal="left" vertical="center"/>
    </xf>
    <xf numFmtId="164" fontId="8" fillId="0" borderId="0" xfId="0" applyNumberFormat="1" applyFont="1"/>
    <xf numFmtId="0" fontId="11" fillId="2" borderId="0" xfId="0" applyFont="1" applyFill="1" applyAlignment="1">
      <alignment horizontal="right"/>
    </xf>
    <xf numFmtId="164" fontId="11" fillId="2" borderId="0" xfId="0" applyNumberFormat="1" applyFont="1" applyFill="1" applyAlignment="1"/>
    <xf numFmtId="164" fontId="11" fillId="2" borderId="0" xfId="0" applyNumberFormat="1" applyFont="1" applyFill="1"/>
    <xf numFmtId="0" fontId="9" fillId="2" borderId="0" xfId="0" applyNumberFormat="1" applyFont="1" applyFill="1" applyAlignment="1">
      <alignment horizontal="left"/>
    </xf>
    <xf numFmtId="0" fontId="11" fillId="2" borderId="0" xfId="0" applyNumberFormat="1" applyFont="1" applyFill="1" applyAlignment="1">
      <alignment horizontal="right"/>
    </xf>
    <xf numFmtId="0" fontId="11" fillId="2" borderId="0" xfId="0" applyNumberFormat="1" applyFont="1" applyFill="1" applyAlignment="1">
      <alignment horizontal="centerContinuous"/>
    </xf>
    <xf numFmtId="164" fontId="11" fillId="2" borderId="0" xfId="0" applyNumberFormat="1" applyFont="1" applyFill="1" applyAlignment="1">
      <alignment horizontal="centerContinuous"/>
    </xf>
    <xf numFmtId="0" fontId="9" fillId="2" borderId="0" xfId="0" applyNumberFormat="1" applyFont="1" applyFill="1" applyAlignment="1">
      <alignment horizontal="right"/>
    </xf>
    <xf numFmtId="0" fontId="9" fillId="2" borderId="0" xfId="0" applyFont="1" applyFill="1"/>
    <xf numFmtId="0" fontId="9" fillId="0" borderId="0" xfId="0" applyFont="1"/>
    <xf numFmtId="3" fontId="9" fillId="0" borderId="0" xfId="0" applyNumberFormat="1" applyFont="1" applyAlignment="1">
      <alignment horizontal="right"/>
    </xf>
    <xf numFmtId="164" fontId="9" fillId="0" borderId="0" xfId="0" applyNumberFormat="1" applyFont="1" applyAlignment="1">
      <alignment horizontal="right"/>
    </xf>
    <xf numFmtId="0" fontId="11" fillId="0" borderId="0" xfId="0" applyFont="1"/>
    <xf numFmtId="3" fontId="11" fillId="0" borderId="0" xfId="0" applyNumberFormat="1" applyFont="1" applyAlignment="1">
      <alignment horizontal="right"/>
    </xf>
    <xf numFmtId="164" fontId="11" fillId="0" borderId="0" xfId="0" applyNumberFormat="1" applyFont="1" applyAlignment="1">
      <alignment horizontal="right"/>
    </xf>
    <xf numFmtId="3" fontId="8" fillId="0" borderId="0" xfId="0" applyNumberFormat="1" applyFont="1"/>
    <xf numFmtId="0" fontId="8" fillId="0" borderId="0" xfId="0" applyFont="1" applyAlignment="1">
      <alignment horizontal="right"/>
    </xf>
    <xf numFmtId="164" fontId="8" fillId="0" borderId="0" xfId="0" applyNumberFormat="1" applyFont="1" applyAlignment="1"/>
    <xf numFmtId="0" fontId="10" fillId="0" borderId="0" xfId="0" applyFont="1" applyBorder="1" applyAlignment="1">
      <alignment vertical="center"/>
    </xf>
    <xf numFmtId="0" fontId="10" fillId="0" borderId="0" xfId="0" applyFont="1" applyFill="1" applyBorder="1" applyAlignment="1">
      <alignment horizontal="center" vertical="center" wrapText="1"/>
    </xf>
    <xf numFmtId="3" fontId="10" fillId="0" borderId="0" xfId="0" applyNumberFormat="1" applyFont="1" applyBorder="1" applyAlignment="1">
      <alignment horizontal="right"/>
    </xf>
    <xf numFmtId="0" fontId="10" fillId="0" borderId="0" xfId="0" applyFont="1" applyFill="1"/>
    <xf numFmtId="0" fontId="10" fillId="0" borderId="0" xfId="0" applyFont="1" applyBorder="1" applyAlignment="1">
      <alignment horizontal="center" vertical="center"/>
    </xf>
    <xf numFmtId="0" fontId="16" fillId="0" borderId="0" xfId="0" applyFont="1"/>
    <xf numFmtId="1" fontId="8" fillId="2" borderId="0" xfId="0" applyNumberFormat="1" applyFont="1" applyFill="1" applyBorder="1"/>
    <xf numFmtId="3" fontId="8" fillId="2" borderId="0" xfId="0" applyNumberFormat="1" applyFont="1" applyFill="1" applyBorder="1"/>
    <xf numFmtId="164" fontId="8" fillId="2" borderId="0" xfId="0" applyNumberFormat="1" applyFont="1" applyFill="1" applyBorder="1"/>
    <xf numFmtId="0" fontId="8" fillId="3" borderId="0" xfId="0" applyFont="1" applyFill="1"/>
    <xf numFmtId="0" fontId="17" fillId="0" borderId="0" xfId="0" applyFont="1"/>
    <xf numFmtId="0" fontId="8" fillId="2" borderId="0" xfId="0" applyFont="1" applyFill="1" applyBorder="1" applyAlignment="1">
      <alignment vertical="center"/>
    </xf>
    <xf numFmtId="0" fontId="8" fillId="2" borderId="0" xfId="0" quotePrefix="1" applyFont="1" applyFill="1" applyBorder="1" applyAlignment="1">
      <alignment horizontal="center"/>
    </xf>
    <xf numFmtId="165" fontId="8" fillId="2" borderId="0" xfId="0" applyNumberFormat="1" applyFont="1" applyFill="1" applyBorder="1"/>
    <xf numFmtId="165" fontId="8" fillId="2" borderId="0" xfId="0" applyNumberFormat="1" applyFont="1" applyFill="1" applyBorder="1" applyAlignment="1">
      <alignment horizontal="right"/>
    </xf>
    <xf numFmtId="0" fontId="3" fillId="0" borderId="0" xfId="1" applyFont="1" applyAlignment="1" applyProtection="1">
      <alignment vertical="center"/>
    </xf>
    <xf numFmtId="0" fontId="18" fillId="4" borderId="0" xfId="0" applyFont="1" applyFill="1" applyAlignment="1">
      <alignment horizontal="center"/>
    </xf>
    <xf numFmtId="0" fontId="2" fillId="5" borderId="0" xfId="0" applyFont="1" applyFill="1" applyAlignment="1">
      <alignment horizontal="center"/>
    </xf>
    <xf numFmtId="0" fontId="19" fillId="6" borderId="0" xfId="0" applyFont="1" applyFill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12" fillId="5" borderId="0" xfId="0" applyNumberFormat="1" applyFont="1" applyFill="1" applyBorder="1" applyAlignment="1">
      <alignment horizontal="center"/>
    </xf>
    <xf numFmtId="0" fontId="8" fillId="7" borderId="0" xfId="0" applyFont="1" applyFill="1" applyBorder="1"/>
    <xf numFmtId="0" fontId="12" fillId="7" borderId="0" xfId="0" applyNumberFormat="1" applyFont="1" applyFill="1" applyBorder="1" applyAlignment="1">
      <alignment horizontal="center"/>
    </xf>
    <xf numFmtId="0" fontId="20" fillId="2" borderId="0" xfId="0" applyFont="1" applyFill="1" applyBorder="1"/>
    <xf numFmtId="0" fontId="20" fillId="2" borderId="0" xfId="0" applyFont="1" applyFill="1" applyBorder="1" applyAlignment="1">
      <alignment horizontal="center" vertical="center" wrapText="1"/>
    </xf>
    <xf numFmtId="2" fontId="20" fillId="6" borderId="0" xfId="0" applyNumberFormat="1" applyFont="1" applyFill="1" applyBorder="1" applyAlignment="1">
      <alignment horizontal="center" vertical="center" wrapText="1"/>
    </xf>
    <xf numFmtId="2" fontId="20" fillId="2" borderId="0" xfId="0" applyNumberFormat="1" applyFont="1" applyFill="1" applyBorder="1" applyAlignment="1">
      <alignment horizontal="center" vertical="center" wrapText="1"/>
    </xf>
    <xf numFmtId="17" fontId="20" fillId="6" borderId="0" xfId="0" applyNumberFormat="1" applyFont="1" applyFill="1" applyBorder="1" applyAlignment="1">
      <alignment horizontal="center" vertical="center"/>
    </xf>
    <xf numFmtId="0" fontId="20" fillId="2" borderId="0" xfId="0" applyFont="1" applyFill="1" applyBorder="1" applyAlignment="1">
      <alignment horizontal="center" vertical="center"/>
    </xf>
    <xf numFmtId="0" fontId="20" fillId="2" borderId="0" xfId="0" applyFont="1" applyFill="1" applyBorder="1" applyAlignment="1">
      <alignment horizontal="center"/>
    </xf>
    <xf numFmtId="0" fontId="20" fillId="6" borderId="0" xfId="0" applyFont="1" applyFill="1" applyBorder="1" applyAlignment="1">
      <alignment horizontal="center" vertical="center" wrapText="1"/>
    </xf>
    <xf numFmtId="0" fontId="8" fillId="4" borderId="0" xfId="0" applyFont="1" applyFill="1" applyBorder="1"/>
    <xf numFmtId="164" fontId="8" fillId="4" borderId="0" xfId="0" applyNumberFormat="1" applyFont="1" applyFill="1" applyBorder="1"/>
    <xf numFmtId="165" fontId="8" fillId="4" borderId="0" xfId="0" applyNumberFormat="1" applyFont="1" applyFill="1" applyBorder="1"/>
    <xf numFmtId="0" fontId="8" fillId="4" borderId="0" xfId="0" applyFont="1" applyFill="1" applyBorder="1" applyAlignment="1">
      <alignment vertical="center"/>
    </xf>
    <xf numFmtId="165" fontId="8" fillId="4" borderId="0" xfId="0" applyNumberFormat="1" applyFont="1" applyFill="1" applyBorder="1" applyAlignment="1">
      <alignment horizontal="right"/>
    </xf>
    <xf numFmtId="164" fontId="8" fillId="0" borderId="0" xfId="0" applyNumberFormat="1" applyFont="1" applyFill="1" applyBorder="1"/>
    <xf numFmtId="0" fontId="8" fillId="5" borderId="0" xfId="0" applyFont="1" applyFill="1" applyBorder="1"/>
    <xf numFmtId="0" fontId="10" fillId="0" borderId="0" xfId="0" quotePrefix="1" applyFont="1" applyBorder="1"/>
    <xf numFmtId="0" fontId="12" fillId="0" borderId="0" xfId="0" applyFont="1"/>
    <xf numFmtId="0" fontId="12" fillId="0" borderId="0" xfId="0" applyFont="1" applyFill="1" applyBorder="1"/>
    <xf numFmtId="0" fontId="12" fillId="5" borderId="0" xfId="0" applyFont="1" applyFill="1" applyAlignment="1">
      <alignment horizontal="center"/>
    </xf>
    <xf numFmtId="0" fontId="21" fillId="6" borderId="0" xfId="0" applyFont="1" applyFill="1" applyBorder="1" applyAlignment="1">
      <alignment horizontal="center" vertical="center"/>
    </xf>
    <xf numFmtId="0" fontId="12" fillId="2" borderId="17" xfId="0" applyFont="1" applyFill="1" applyBorder="1" applyAlignment="1">
      <alignment horizontal="center"/>
    </xf>
    <xf numFmtId="0" fontId="8" fillId="2" borderId="17" xfId="0" applyFont="1" applyFill="1" applyBorder="1"/>
    <xf numFmtId="3" fontId="12" fillId="2" borderId="17" xfId="0" applyNumberFormat="1" applyFont="1" applyFill="1" applyBorder="1"/>
    <xf numFmtId="0" fontId="12" fillId="2" borderId="17" xfId="0" applyFont="1" applyFill="1" applyBorder="1"/>
    <xf numFmtId="164" fontId="12" fillId="2" borderId="17" xfId="0" applyNumberFormat="1" applyFont="1" applyFill="1" applyBorder="1"/>
    <xf numFmtId="0" fontId="21" fillId="6" borderId="0" xfId="0" applyFont="1" applyFill="1" applyBorder="1" applyAlignment="1">
      <alignment horizontal="center" vertical="center" wrapText="1"/>
    </xf>
    <xf numFmtId="0" fontId="22" fillId="6" borderId="1" xfId="0" applyFont="1" applyFill="1" applyBorder="1" applyAlignment="1">
      <alignment horizontal="center" vertical="center" wrapText="1"/>
    </xf>
    <xf numFmtId="0" fontId="24" fillId="6" borderId="1" xfId="0" applyFont="1" applyFill="1" applyBorder="1" applyAlignment="1">
      <alignment horizontal="center" vertical="center"/>
    </xf>
    <xf numFmtId="0" fontId="25" fillId="6" borderId="1" xfId="3" applyFont="1" applyFill="1" applyBorder="1" applyAlignment="1">
      <alignment horizontal="center" vertical="center"/>
    </xf>
    <xf numFmtId="0" fontId="22" fillId="6" borderId="3" xfId="0" applyFont="1" applyFill="1" applyBorder="1" applyAlignment="1">
      <alignment horizontal="center" vertical="center"/>
    </xf>
    <xf numFmtId="0" fontId="22" fillId="6" borderId="1" xfId="0" applyFont="1" applyFill="1" applyBorder="1" applyAlignment="1">
      <alignment horizontal="center" vertical="center"/>
    </xf>
    <xf numFmtId="0" fontId="22" fillId="6" borderId="4" xfId="0" applyFont="1" applyFill="1" applyBorder="1" applyAlignment="1">
      <alignment horizontal="center" vertical="center"/>
    </xf>
    <xf numFmtId="0" fontId="24" fillId="6" borderId="5" xfId="0" applyNumberFormat="1" applyFont="1" applyFill="1" applyBorder="1" applyAlignment="1">
      <alignment horizontal="center" vertical="center" wrapText="1"/>
    </xf>
    <xf numFmtId="0" fontId="21" fillId="6" borderId="5" xfId="0" applyNumberFormat="1" applyFont="1" applyFill="1" applyBorder="1" applyAlignment="1">
      <alignment horizontal="center" vertical="center" wrapText="1"/>
    </xf>
    <xf numFmtId="0" fontId="24" fillId="6" borderId="5" xfId="0" quotePrefix="1" applyNumberFormat="1" applyFont="1" applyFill="1" applyBorder="1" applyAlignment="1">
      <alignment horizontal="center" vertical="center"/>
    </xf>
    <xf numFmtId="0" fontId="24" fillId="6" borderId="5" xfId="0" quotePrefix="1" applyNumberFormat="1" applyFont="1" applyFill="1" applyBorder="1" applyAlignment="1">
      <alignment horizontal="centerContinuous" vertical="center"/>
    </xf>
    <xf numFmtId="0" fontId="24" fillId="6" borderId="5" xfId="0" applyNumberFormat="1" applyFont="1" applyFill="1" applyBorder="1" applyAlignment="1">
      <alignment horizontal="centerContinuous" vertical="center"/>
    </xf>
    <xf numFmtId="164" fontId="24" fillId="6" borderId="5" xfId="0" applyNumberFormat="1" applyFont="1" applyFill="1" applyBorder="1" applyAlignment="1">
      <alignment horizontal="center" vertical="center"/>
    </xf>
    <xf numFmtId="0" fontId="22" fillId="6" borderId="6" xfId="0" applyFont="1" applyFill="1" applyBorder="1" applyAlignment="1">
      <alignment horizontal="center" vertical="center" wrapText="1"/>
    </xf>
    <xf numFmtId="0" fontId="22" fillId="6" borderId="6" xfId="0" applyFont="1" applyFill="1" applyBorder="1" applyAlignment="1">
      <alignment horizontal="center" vertical="center"/>
    </xf>
    <xf numFmtId="0" fontId="27" fillId="6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center"/>
    </xf>
    <xf numFmtId="165" fontId="8" fillId="0" borderId="0" xfId="0" applyNumberFormat="1" applyFont="1" applyFill="1" applyBorder="1"/>
    <xf numFmtId="164" fontId="8" fillId="0" borderId="0" xfId="0" applyNumberFormat="1" applyFont="1" applyFill="1" applyBorder="1" applyAlignment="1">
      <alignment vertical="justify"/>
    </xf>
    <xf numFmtId="165" fontId="8" fillId="0" borderId="0" xfId="0" applyNumberFormat="1" applyFont="1" applyFill="1" applyBorder="1" applyAlignment="1">
      <alignment horizontal="right"/>
    </xf>
    <xf numFmtId="164" fontId="8" fillId="0" borderId="0" xfId="0" applyNumberFormat="1" applyFont="1" applyFill="1" applyBorder="1" applyAlignment="1">
      <alignment vertical="center"/>
    </xf>
    <xf numFmtId="0" fontId="8" fillId="4" borderId="0" xfId="0" applyFont="1" applyFill="1" applyBorder="1" applyAlignment="1">
      <alignment horizontal="left" vertical="center"/>
    </xf>
    <xf numFmtId="0" fontId="8" fillId="4" borderId="0" xfId="0" applyFont="1" applyFill="1"/>
    <xf numFmtId="164" fontId="8" fillId="4" borderId="0" xfId="0" applyNumberFormat="1" applyFont="1" applyFill="1" applyBorder="1" applyAlignment="1">
      <alignment vertical="center"/>
    </xf>
    <xf numFmtId="0" fontId="20" fillId="6" borderId="0" xfId="0" applyFont="1" applyFill="1" applyBorder="1" applyAlignment="1">
      <alignment horizontal="center" vertical="center" wrapText="1"/>
    </xf>
    <xf numFmtId="0" fontId="20" fillId="6" borderId="0" xfId="0" applyFont="1" applyFill="1" applyBorder="1" applyAlignment="1">
      <alignment horizontal="center" vertical="center"/>
    </xf>
    <xf numFmtId="0" fontId="30" fillId="2" borderId="0" xfId="0" applyFont="1" applyFill="1" applyBorder="1"/>
    <xf numFmtId="0" fontId="30" fillId="5" borderId="0" xfId="0" applyFont="1" applyFill="1" applyBorder="1"/>
    <xf numFmtId="0" fontId="20" fillId="6" borderId="0" xfId="0" applyFont="1" applyFill="1" applyAlignment="1">
      <alignment horizontal="center" vertical="center" wrapText="1"/>
    </xf>
    <xf numFmtId="0" fontId="12" fillId="8" borderId="0" xfId="0" applyFont="1" applyFill="1" applyBorder="1" applyAlignment="1">
      <alignment horizontal="center" vertical="center"/>
    </xf>
    <xf numFmtId="0" fontId="8" fillId="8" borderId="0" xfId="0" applyFont="1" applyFill="1" applyBorder="1" applyAlignment="1">
      <alignment vertical="center"/>
    </xf>
    <xf numFmtId="3" fontId="12" fillId="8" borderId="0" xfId="0" applyNumberFormat="1" applyFont="1" applyFill="1" applyBorder="1" applyAlignment="1">
      <alignment vertical="center"/>
    </xf>
    <xf numFmtId="3" fontId="8" fillId="8" borderId="0" xfId="0" applyNumberFormat="1" applyFont="1" applyFill="1" applyBorder="1" applyAlignment="1">
      <alignment vertical="center"/>
    </xf>
    <xf numFmtId="164" fontId="12" fillId="8" borderId="0" xfId="0" applyNumberFormat="1" applyFont="1" applyFill="1" applyBorder="1" applyAlignment="1">
      <alignment horizontal="center" vertical="center"/>
    </xf>
    <xf numFmtId="3" fontId="8" fillId="8" borderId="0" xfId="0" applyNumberFormat="1" applyFont="1" applyFill="1" applyBorder="1" applyAlignment="1">
      <alignment horizontal="center" vertical="center"/>
    </xf>
    <xf numFmtId="164" fontId="8" fillId="8" borderId="0" xfId="0" applyNumberFormat="1" applyFont="1" applyFill="1" applyBorder="1" applyAlignment="1">
      <alignment horizontal="center" vertical="center"/>
    </xf>
    <xf numFmtId="0" fontId="8" fillId="5" borderId="0" xfId="0" applyFont="1" applyFill="1" applyBorder="1" applyAlignment="1">
      <alignment vertical="center"/>
    </xf>
    <xf numFmtId="0" fontId="12" fillId="2" borderId="0" xfId="0" applyFont="1" applyFill="1" applyBorder="1"/>
    <xf numFmtId="3" fontId="8" fillId="2" borderId="0" xfId="0" applyNumberFormat="1" applyFont="1" applyFill="1" applyBorder="1" applyAlignment="1"/>
    <xf numFmtId="164" fontId="8" fillId="2" borderId="0" xfId="0" applyNumberFormat="1" applyFont="1" applyFill="1" applyBorder="1" applyAlignment="1">
      <alignment horizontal="center"/>
    </xf>
    <xf numFmtId="3" fontId="8" fillId="2" borderId="0" xfId="0" applyNumberFormat="1" applyFont="1" applyFill="1" applyBorder="1" applyAlignment="1">
      <alignment horizontal="center"/>
    </xf>
    <xf numFmtId="0" fontId="31" fillId="0" borderId="0" xfId="0" applyFont="1" applyBorder="1"/>
    <xf numFmtId="4" fontId="11" fillId="0" borderId="0" xfId="0" applyNumberFormat="1" applyFont="1"/>
    <xf numFmtId="3" fontId="12" fillId="8" borderId="0" xfId="0" applyNumberFormat="1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0" fontId="12" fillId="0" borderId="0" xfId="0" applyNumberFormat="1" applyFont="1" applyFill="1" applyBorder="1" applyAlignment="1">
      <alignment horizontal="center"/>
    </xf>
    <xf numFmtId="0" fontId="31" fillId="2" borderId="0" xfId="0" applyFont="1" applyFill="1" applyBorder="1"/>
    <xf numFmtId="0" fontId="31" fillId="3" borderId="0" xfId="0" applyFont="1" applyFill="1" applyBorder="1" applyAlignment="1">
      <alignment horizontal="center"/>
    </xf>
    <xf numFmtId="0" fontId="31" fillId="2" borderId="0" xfId="0" applyFont="1" applyFill="1" applyBorder="1" applyAlignment="1">
      <alignment horizontal="center"/>
    </xf>
    <xf numFmtId="0" fontId="31" fillId="2" borderId="0" xfId="0" applyFont="1" applyFill="1"/>
    <xf numFmtId="0" fontId="31" fillId="2" borderId="0" xfId="0" applyFont="1" applyFill="1" applyBorder="1" applyAlignment="1">
      <alignment horizontal="center" vertical="center"/>
    </xf>
    <xf numFmtId="0" fontId="31" fillId="2" borderId="0" xfId="0" applyFont="1" applyFill="1" applyBorder="1" applyAlignment="1">
      <alignment horizontal="center" vertical="center" wrapText="1"/>
    </xf>
    <xf numFmtId="0" fontId="31" fillId="3" borderId="0" xfId="0" applyFont="1" applyFill="1" applyBorder="1" applyAlignment="1">
      <alignment horizontal="center" wrapText="1"/>
    </xf>
    <xf numFmtId="0" fontId="31" fillId="2" borderId="0" xfId="0" applyFont="1" applyFill="1" applyBorder="1" applyAlignment="1">
      <alignment horizontal="center" wrapText="1"/>
    </xf>
    <xf numFmtId="17" fontId="20" fillId="6" borderId="0" xfId="0" applyNumberFormat="1" applyFont="1" applyFill="1" applyBorder="1" applyAlignment="1">
      <alignment horizontal="center" vertical="center" wrapText="1"/>
    </xf>
    <xf numFmtId="164" fontId="8" fillId="3" borderId="0" xfId="0" applyNumberFormat="1" applyFont="1" applyFill="1" applyBorder="1"/>
    <xf numFmtId="0" fontId="8" fillId="9" borderId="0" xfId="0" applyFont="1" applyFill="1" applyBorder="1" applyAlignment="1">
      <alignment vertical="center"/>
    </xf>
    <xf numFmtId="0" fontId="8" fillId="10" borderId="0" xfId="0" applyFont="1" applyFill="1" applyBorder="1"/>
    <xf numFmtId="3" fontId="8" fillId="10" borderId="0" xfId="0" applyNumberFormat="1" applyFont="1" applyFill="1" applyBorder="1" applyAlignment="1">
      <alignment horizontal="right" vertical="center" wrapText="1"/>
    </xf>
    <xf numFmtId="1" fontId="8" fillId="10" borderId="0" xfId="0" applyNumberFormat="1" applyFont="1" applyFill="1" applyBorder="1" applyAlignment="1">
      <alignment horizontal="center" vertical="center" wrapText="1"/>
    </xf>
    <xf numFmtId="165" fontId="8" fillId="10" borderId="0" xfId="0" applyNumberFormat="1" applyFont="1" applyFill="1" applyBorder="1" applyAlignment="1">
      <alignment horizontal="center" vertical="center" wrapText="1"/>
    </xf>
    <xf numFmtId="3" fontId="8" fillId="11" borderId="0" xfId="0" applyNumberFormat="1" applyFont="1" applyFill="1" applyBorder="1" applyAlignment="1">
      <alignment horizontal="right" vertical="center" wrapText="1"/>
    </xf>
    <xf numFmtId="1" fontId="8" fillId="2" borderId="0" xfId="0" applyNumberFormat="1" applyFont="1" applyFill="1" applyBorder="1" applyAlignment="1">
      <alignment horizontal="center"/>
    </xf>
    <xf numFmtId="165" fontId="8" fillId="2" borderId="0" xfId="0" applyNumberFormat="1" applyFont="1" applyFill="1" applyBorder="1" applyAlignment="1">
      <alignment horizontal="center"/>
    </xf>
    <xf numFmtId="0" fontId="8" fillId="0" borderId="0" xfId="2" applyFont="1" applyBorder="1"/>
    <xf numFmtId="165" fontId="8" fillId="0" borderId="0" xfId="0" applyNumberFormat="1" applyFont="1"/>
    <xf numFmtId="2" fontId="8" fillId="9" borderId="0" xfId="0" applyNumberFormat="1" applyFont="1" applyFill="1" applyBorder="1" applyAlignment="1">
      <alignment vertical="center"/>
    </xf>
    <xf numFmtId="0" fontId="8" fillId="9" borderId="0" xfId="0" applyFont="1" applyFill="1" applyBorder="1"/>
    <xf numFmtId="0" fontId="8" fillId="3" borderId="0" xfId="0" applyFont="1" applyFill="1" applyBorder="1"/>
    <xf numFmtId="2" fontId="12" fillId="9" borderId="0" xfId="0" applyNumberFormat="1" applyFont="1" applyFill="1" applyBorder="1" applyAlignment="1">
      <alignment vertical="center"/>
    </xf>
    <xf numFmtId="0" fontId="8" fillId="5" borderId="0" xfId="0" quotePrefix="1" applyFont="1" applyFill="1" applyBorder="1"/>
    <xf numFmtId="0" fontId="8" fillId="0" borderId="0" xfId="0" quotePrefix="1" applyFont="1" applyFill="1" applyBorder="1"/>
    <xf numFmtId="0" fontId="3" fillId="0" borderId="0" xfId="1" applyAlignment="1" applyProtection="1"/>
    <xf numFmtId="0" fontId="28" fillId="4" borderId="0" xfId="0" applyNumberFormat="1" applyFont="1" applyFill="1" applyBorder="1" applyAlignment="1">
      <alignment horizontal="center"/>
    </xf>
    <xf numFmtId="0" fontId="20" fillId="6" borderId="0" xfId="0" applyFont="1" applyFill="1" applyBorder="1" applyAlignment="1">
      <alignment horizontal="center" vertical="center" wrapText="1"/>
    </xf>
    <xf numFmtId="0" fontId="20" fillId="6" borderId="0" xfId="0" applyFont="1" applyFill="1" applyBorder="1" applyAlignment="1">
      <alignment horizontal="center" vertical="center"/>
    </xf>
    <xf numFmtId="0" fontId="3" fillId="0" borderId="0" xfId="1" applyAlignment="1" applyProtection="1">
      <alignment horizontal="center"/>
    </xf>
    <xf numFmtId="0" fontId="21" fillId="6" borderId="0" xfId="0" applyFont="1" applyFill="1" applyBorder="1" applyAlignment="1">
      <alignment horizontal="center" vertical="center"/>
    </xf>
    <xf numFmtId="0" fontId="28" fillId="4" borderId="0" xfId="0" applyFont="1" applyFill="1" applyAlignment="1">
      <alignment horizontal="center"/>
    </xf>
    <xf numFmtId="0" fontId="21" fillId="6" borderId="0" xfId="0" applyFont="1" applyFill="1" applyAlignment="1">
      <alignment horizontal="center" vertical="center"/>
    </xf>
    <xf numFmtId="0" fontId="21" fillId="6" borderId="0" xfId="0" applyFont="1" applyFill="1" applyBorder="1" applyAlignment="1">
      <alignment horizontal="center" vertical="center" wrapText="1"/>
    </xf>
    <xf numFmtId="0" fontId="21" fillId="8" borderId="0" xfId="0" applyFont="1" applyFill="1" applyBorder="1" applyAlignment="1">
      <alignment horizontal="center" vertical="center" textRotation="90"/>
    </xf>
    <xf numFmtId="0" fontId="20" fillId="8" borderId="0" xfId="0" applyFont="1" applyFill="1" applyBorder="1" applyAlignment="1">
      <alignment horizontal="center" vertical="center" wrapText="1"/>
    </xf>
    <xf numFmtId="0" fontId="20" fillId="6" borderId="0" xfId="0" applyFont="1" applyFill="1" applyAlignment="1">
      <alignment horizontal="center" vertical="center"/>
    </xf>
    <xf numFmtId="0" fontId="20" fillId="6" borderId="0" xfId="0" applyFont="1" applyFill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22" fillId="6" borderId="3" xfId="0" applyFont="1" applyFill="1" applyBorder="1" applyAlignment="1">
      <alignment horizontal="center" vertical="center"/>
    </xf>
    <xf numFmtId="0" fontId="22" fillId="6" borderId="4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3" fontId="23" fillId="6" borderId="6" xfId="0" applyNumberFormat="1" applyFont="1" applyFill="1" applyBorder="1" applyAlignment="1">
      <alignment horizontal="center"/>
    </xf>
    <xf numFmtId="3" fontId="23" fillId="6" borderId="9" xfId="0" applyNumberFormat="1" applyFont="1" applyFill="1" applyBorder="1" applyAlignment="1">
      <alignment horizontal="center"/>
    </xf>
    <xf numFmtId="3" fontId="23" fillId="6" borderId="10" xfId="0" applyNumberFormat="1" applyFont="1" applyFill="1" applyBorder="1" applyAlignment="1">
      <alignment horizontal="center"/>
    </xf>
    <xf numFmtId="0" fontId="12" fillId="0" borderId="0" xfId="0" applyNumberFormat="1" applyFont="1" applyFill="1" applyBorder="1" applyAlignment="1">
      <alignment horizontal="center"/>
    </xf>
    <xf numFmtId="17" fontId="20" fillId="6" borderId="0" xfId="0" applyNumberFormat="1" applyFont="1" applyFill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24" fillId="6" borderId="6" xfId="0" applyFont="1" applyFill="1" applyBorder="1" applyAlignment="1">
      <alignment horizontal="center" vertical="center"/>
    </xf>
    <xf numFmtId="0" fontId="24" fillId="6" borderId="9" xfId="0" applyFont="1" applyFill="1" applyBorder="1" applyAlignment="1">
      <alignment horizontal="center" vertical="center"/>
    </xf>
    <xf numFmtId="0" fontId="24" fillId="6" borderId="10" xfId="0" applyFont="1" applyFill="1" applyBorder="1" applyAlignment="1">
      <alignment horizontal="center" vertical="center"/>
    </xf>
    <xf numFmtId="0" fontId="25" fillId="6" borderId="3" xfId="0" applyFont="1" applyFill="1" applyBorder="1" applyAlignment="1">
      <alignment horizontal="center" vertical="center"/>
    </xf>
    <xf numFmtId="0" fontId="25" fillId="6" borderId="4" xfId="0" applyFont="1" applyFill="1" applyBorder="1" applyAlignment="1">
      <alignment horizontal="center" vertical="center"/>
    </xf>
    <xf numFmtId="3" fontId="21" fillId="6" borderId="6" xfId="0" applyNumberFormat="1" applyFont="1" applyFill="1" applyBorder="1" applyAlignment="1">
      <alignment horizontal="center"/>
    </xf>
    <xf numFmtId="3" fontId="21" fillId="6" borderId="9" xfId="0" applyNumberFormat="1" applyFont="1" applyFill="1" applyBorder="1" applyAlignment="1">
      <alignment horizontal="center"/>
    </xf>
    <xf numFmtId="3" fontId="21" fillId="6" borderId="10" xfId="0" applyNumberFormat="1" applyFont="1" applyFill="1" applyBorder="1" applyAlignment="1">
      <alignment horizontal="center"/>
    </xf>
    <xf numFmtId="0" fontId="9" fillId="0" borderId="0" xfId="0" applyFont="1" applyFill="1" applyAlignment="1">
      <alignment horizontal="center" vertical="center"/>
    </xf>
    <xf numFmtId="3" fontId="23" fillId="6" borderId="7" xfId="0" applyNumberFormat="1" applyFont="1" applyFill="1" applyBorder="1" applyAlignment="1">
      <alignment horizontal="center"/>
    </xf>
    <xf numFmtId="3" fontId="23" fillId="6" borderId="8" xfId="0" applyNumberFormat="1" applyFont="1" applyFill="1" applyBorder="1" applyAlignment="1">
      <alignment horizontal="center"/>
    </xf>
    <xf numFmtId="0" fontId="9" fillId="2" borderId="0" xfId="0" applyNumberFormat="1" applyFont="1" applyFill="1" applyAlignment="1">
      <alignment horizontal="center" vertical="center"/>
    </xf>
    <xf numFmtId="0" fontId="24" fillId="6" borderId="11" xfId="0" applyNumberFormat="1" applyFont="1" applyFill="1" applyBorder="1" applyAlignment="1">
      <alignment horizontal="center" vertical="center"/>
    </xf>
    <xf numFmtId="0" fontId="24" fillId="6" borderId="12" xfId="0" applyNumberFormat="1" applyFont="1" applyFill="1" applyBorder="1" applyAlignment="1">
      <alignment horizontal="center" vertical="center"/>
    </xf>
    <xf numFmtId="0" fontId="24" fillId="6" borderId="13" xfId="0" applyNumberFormat="1" applyFont="1" applyFill="1" applyBorder="1" applyAlignment="1">
      <alignment horizontal="center" vertical="center"/>
    </xf>
    <xf numFmtId="0" fontId="24" fillId="6" borderId="14" xfId="0" applyNumberFormat="1" applyFont="1" applyFill="1" applyBorder="1" applyAlignment="1">
      <alignment horizontal="center" vertical="center"/>
    </xf>
    <xf numFmtId="0" fontId="24" fillId="6" borderId="15" xfId="0" applyNumberFormat="1" applyFont="1" applyFill="1" applyBorder="1" applyAlignment="1">
      <alignment horizontal="center" vertical="center"/>
    </xf>
    <xf numFmtId="0" fontId="24" fillId="6" borderId="16" xfId="0" applyNumberFormat="1" applyFont="1" applyFill="1" applyBorder="1" applyAlignment="1">
      <alignment horizontal="center" vertical="center"/>
    </xf>
    <xf numFmtId="0" fontId="24" fillId="6" borderId="14" xfId="0" quotePrefix="1" applyNumberFormat="1" applyFont="1" applyFill="1" applyBorder="1" applyAlignment="1">
      <alignment horizontal="center" vertical="center" wrapText="1"/>
    </xf>
    <xf numFmtId="0" fontId="24" fillId="6" borderId="16" xfId="0" quotePrefix="1" applyNumberFormat="1" applyFont="1" applyFill="1" applyBorder="1" applyAlignment="1">
      <alignment horizontal="center" vertical="center" wrapText="1"/>
    </xf>
    <xf numFmtId="0" fontId="9" fillId="2" borderId="0" xfId="0" applyNumberFormat="1" applyFont="1" applyFill="1" applyAlignment="1">
      <alignment horizontal="center"/>
    </xf>
    <xf numFmtId="0" fontId="24" fillId="6" borderId="5" xfId="0" applyNumberFormat="1" applyFont="1" applyFill="1" applyBorder="1" applyAlignment="1">
      <alignment horizontal="center" vertical="center" wrapText="1"/>
    </xf>
    <xf numFmtId="0" fontId="24" fillId="6" borderId="14" xfId="0" quotePrefix="1" applyNumberFormat="1" applyFont="1" applyFill="1" applyBorder="1" applyAlignment="1">
      <alignment horizontal="center" vertical="center"/>
    </xf>
    <xf numFmtId="0" fontId="24" fillId="6" borderId="16" xfId="0" quotePrefix="1" applyNumberFormat="1" applyFont="1" applyFill="1" applyBorder="1" applyAlignment="1">
      <alignment horizontal="center" vertical="center"/>
    </xf>
    <xf numFmtId="0" fontId="21" fillId="6" borderId="14" xfId="0" applyNumberFormat="1" applyFont="1" applyFill="1" applyBorder="1" applyAlignment="1">
      <alignment horizontal="center" vertical="center"/>
    </xf>
    <xf numFmtId="0" fontId="21" fillId="6" borderId="16" xfId="0" applyNumberFormat="1" applyFont="1" applyFill="1" applyBorder="1" applyAlignment="1">
      <alignment horizontal="center" vertical="center"/>
    </xf>
    <xf numFmtId="0" fontId="26" fillId="6" borderId="6" xfId="0" applyFont="1" applyFill="1" applyBorder="1" applyAlignment="1">
      <alignment horizontal="center" vertical="center"/>
    </xf>
    <xf numFmtId="0" fontId="26" fillId="6" borderId="9" xfId="0" applyFont="1" applyFill="1" applyBorder="1" applyAlignment="1">
      <alignment horizontal="center" vertical="center"/>
    </xf>
    <xf numFmtId="0" fontId="26" fillId="6" borderId="10" xfId="0" applyFont="1" applyFill="1" applyBorder="1" applyAlignment="1">
      <alignment horizontal="center" vertical="center"/>
    </xf>
    <xf numFmtId="0" fontId="27" fillId="6" borderId="6" xfId="0" applyFont="1" applyFill="1" applyBorder="1" applyAlignment="1">
      <alignment horizontal="center" vertical="center"/>
    </xf>
    <xf numFmtId="0" fontId="27" fillId="6" borderId="10" xfId="0" applyFont="1" applyFill="1" applyBorder="1" applyAlignment="1">
      <alignment horizontal="center" vertical="center"/>
    </xf>
  </cellXfs>
  <cellStyles count="5">
    <cellStyle name="Hyperlink" xfId="1" builtinId="8"/>
    <cellStyle name="Normal" xfId="0" builtinId="0"/>
    <cellStyle name="Normal 2 5 2" xfId="4"/>
    <cellStyle name="Normal_marco_1digito" xfId="2"/>
    <cellStyle name="Normal_Sheet3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2.xml"/><Relationship Id="rId39" Type="http://schemas.openxmlformats.org/officeDocument/2006/relationships/externalLink" Target="externalLinks/externalLink15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10.xml"/><Relationship Id="rId42" Type="http://schemas.openxmlformats.org/officeDocument/2006/relationships/externalLink" Target="externalLinks/externalLink18.xml"/><Relationship Id="rId47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33" Type="http://schemas.openxmlformats.org/officeDocument/2006/relationships/externalLink" Target="externalLinks/externalLink9.xml"/><Relationship Id="rId38" Type="http://schemas.openxmlformats.org/officeDocument/2006/relationships/externalLink" Target="externalLinks/externalLink14.xml"/><Relationship Id="rId46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5.xml"/><Relationship Id="rId41" Type="http://schemas.openxmlformats.org/officeDocument/2006/relationships/externalLink" Target="externalLinks/externalLink1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8.xml"/><Relationship Id="rId37" Type="http://schemas.openxmlformats.org/officeDocument/2006/relationships/externalLink" Target="externalLinks/externalLink13.xml"/><Relationship Id="rId40" Type="http://schemas.openxmlformats.org/officeDocument/2006/relationships/externalLink" Target="externalLinks/externalLink16.xml"/><Relationship Id="rId45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4.xml"/><Relationship Id="rId36" Type="http://schemas.openxmlformats.org/officeDocument/2006/relationships/externalLink" Target="externalLinks/externalLink1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7.xml"/><Relationship Id="rId44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3.xml"/><Relationship Id="rId30" Type="http://schemas.openxmlformats.org/officeDocument/2006/relationships/externalLink" Target="externalLinks/externalLink6.xml"/><Relationship Id="rId35" Type="http://schemas.openxmlformats.org/officeDocument/2006/relationships/externalLink" Target="externalLinks/externalLink11.xml"/><Relationship Id="rId43" Type="http://schemas.openxmlformats.org/officeDocument/2006/relationships/externalLink" Target="externalLinks/externalLink1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86988288"/>
        <c:axId val="86989824"/>
      </c:barChart>
      <c:catAx>
        <c:axId val="86988288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6989824"/>
        <c:crosses val="autoZero"/>
        <c:auto val="1"/>
        <c:lblAlgn val="ctr"/>
        <c:lblOffset val="100"/>
        <c:tickLblSkip val="1"/>
        <c:tickMarkSkip val="1"/>
      </c:catAx>
      <c:valAx>
        <c:axId val="86989824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698828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'[2]1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'[2]1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90580096"/>
        <c:axId val="90581632"/>
      </c:barChart>
      <c:catAx>
        <c:axId val="9058009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0581632"/>
        <c:crosses val="autoZero"/>
        <c:auto val="1"/>
        <c:lblAlgn val="ctr"/>
        <c:lblOffset val="100"/>
        <c:tickLblSkip val="1"/>
        <c:tickMarkSkip val="1"/>
      </c:catAx>
      <c:valAx>
        <c:axId val="90581632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058009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90545536"/>
        <c:axId val="90666112"/>
      </c:barChart>
      <c:catAx>
        <c:axId val="9054553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0666112"/>
        <c:crosses val="autoZero"/>
        <c:auto val="1"/>
        <c:lblAlgn val="ctr"/>
        <c:lblOffset val="100"/>
        <c:tickLblSkip val="1"/>
        <c:tickMarkSkip val="1"/>
      </c:catAx>
      <c:valAx>
        <c:axId val="90666112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0545536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'[2]1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'[2]1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90686976"/>
        <c:axId val="90688512"/>
      </c:barChart>
      <c:catAx>
        <c:axId val="9068697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0688512"/>
        <c:crosses val="autoZero"/>
        <c:auto val="1"/>
        <c:lblAlgn val="ctr"/>
        <c:lblOffset val="100"/>
        <c:tickLblSkip val="1"/>
        <c:tickMarkSkip val="1"/>
      </c:catAx>
      <c:valAx>
        <c:axId val="90688512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068697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'[2]1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'[2]1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92188672"/>
        <c:axId val="92190208"/>
      </c:barChart>
      <c:catAx>
        <c:axId val="9218867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190208"/>
        <c:crosses val="autoZero"/>
        <c:auto val="1"/>
        <c:lblAlgn val="ctr"/>
        <c:lblOffset val="100"/>
        <c:tickLblSkip val="1"/>
        <c:tickMarkSkip val="1"/>
      </c:catAx>
      <c:valAx>
        <c:axId val="92190208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18867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'[2]1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'[2]1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92305664"/>
        <c:axId val="92323840"/>
      </c:barChart>
      <c:catAx>
        <c:axId val="92305664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23840"/>
        <c:crosses val="autoZero"/>
        <c:auto val="1"/>
        <c:lblAlgn val="ctr"/>
        <c:lblOffset val="100"/>
        <c:tickLblSkip val="1"/>
        <c:tickMarkSkip val="1"/>
      </c:catAx>
      <c:valAx>
        <c:axId val="92323840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05664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92353280"/>
        <c:axId val="92354816"/>
      </c:barChart>
      <c:catAx>
        <c:axId val="9235328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54816"/>
        <c:crosses val="autoZero"/>
        <c:auto val="1"/>
        <c:lblAlgn val="ctr"/>
        <c:lblOffset val="100"/>
        <c:tickLblSkip val="1"/>
        <c:tickMarkSkip val="1"/>
      </c:catAx>
      <c:valAx>
        <c:axId val="92354816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53280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'1 (M_MOV3M)'!#REF!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'1 (M_MOV3M)'!#REF!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92383872"/>
        <c:axId val="92397952"/>
      </c:barChart>
      <c:catAx>
        <c:axId val="9238387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97952"/>
        <c:crosses val="autoZero"/>
        <c:auto val="1"/>
        <c:lblAlgn val="ctr"/>
        <c:lblOffset val="100"/>
        <c:tickLblSkip val="1"/>
        <c:tickMarkSkip val="1"/>
      </c:catAx>
      <c:valAx>
        <c:axId val="92397952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8387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axId val="92259456"/>
        <c:axId val="92260992"/>
      </c:barChart>
      <c:catAx>
        <c:axId val="9225945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260992"/>
        <c:crosses val="autoZero"/>
        <c:auto val="1"/>
        <c:lblAlgn val="ctr"/>
        <c:lblOffset val="100"/>
        <c:tickLblSkip val="1"/>
        <c:tickMarkSkip val="1"/>
      </c:catAx>
      <c:valAx>
        <c:axId val="92260992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259456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axId val="92269568"/>
        <c:axId val="92480256"/>
      </c:barChart>
      <c:catAx>
        <c:axId val="92269568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480256"/>
        <c:crosses val="autoZero"/>
        <c:auto val="1"/>
        <c:lblAlgn val="ctr"/>
        <c:lblOffset val="100"/>
        <c:tickLblSkip val="1"/>
        <c:tickMarkSkip val="1"/>
      </c:catAx>
      <c:valAx>
        <c:axId val="92480256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26956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axId val="92526080"/>
        <c:axId val="92527616"/>
      </c:barChart>
      <c:catAx>
        <c:axId val="9252608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527616"/>
        <c:crosses val="autoZero"/>
        <c:auto val="1"/>
        <c:lblAlgn val="ctr"/>
        <c:lblOffset val="100"/>
        <c:tickLblSkip val="1"/>
        <c:tickMarkSkip val="1"/>
      </c:catAx>
      <c:valAx>
        <c:axId val="92527616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526080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'1 (M_MOV3M)'!#REF!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'1 (M_MOV3M)'!#REF!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86908928"/>
        <c:axId val="86910464"/>
      </c:barChart>
      <c:catAx>
        <c:axId val="86908928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6910464"/>
        <c:crosses val="autoZero"/>
        <c:auto val="1"/>
        <c:lblAlgn val="ctr"/>
        <c:lblOffset val="100"/>
        <c:tickLblSkip val="1"/>
        <c:tickMarkSkip val="1"/>
      </c:catAx>
      <c:valAx>
        <c:axId val="86910464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690892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axId val="92413312"/>
        <c:axId val="92451968"/>
      </c:barChart>
      <c:catAx>
        <c:axId val="9241331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451968"/>
        <c:crosses val="autoZero"/>
        <c:auto val="1"/>
        <c:lblAlgn val="ctr"/>
        <c:lblOffset val="100"/>
        <c:tickLblSkip val="1"/>
        <c:tickMarkSkip val="1"/>
      </c:catAx>
      <c:valAx>
        <c:axId val="92451968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4133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</c:ser>
        <c:axId val="92473216"/>
        <c:axId val="92474752"/>
      </c:barChart>
      <c:catAx>
        <c:axId val="9247321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474752"/>
        <c:crosses val="autoZero"/>
        <c:auto val="1"/>
        <c:lblAlgn val="ctr"/>
        <c:lblOffset val="100"/>
        <c:tickLblSkip val="1"/>
        <c:tickMarkSkip val="1"/>
      </c:catAx>
      <c:valAx>
        <c:axId val="92474752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473216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</c:ser>
        <c:axId val="93708288"/>
        <c:axId val="93709824"/>
      </c:barChart>
      <c:catAx>
        <c:axId val="93708288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09824"/>
        <c:crosses val="autoZero"/>
        <c:auto val="1"/>
        <c:lblAlgn val="ctr"/>
        <c:lblOffset val="100"/>
        <c:tickLblSkip val="1"/>
        <c:tickMarkSkip val="1"/>
      </c:catAx>
      <c:valAx>
        <c:axId val="93709824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0828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92518656"/>
        <c:axId val="93626368"/>
      </c:barChart>
      <c:catAx>
        <c:axId val="9251865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26368"/>
        <c:crosses val="autoZero"/>
        <c:auto val="1"/>
        <c:lblAlgn val="ctr"/>
        <c:lblOffset val="100"/>
        <c:tickLblSkip val="1"/>
        <c:tickMarkSkip val="1"/>
      </c:catAx>
      <c:valAx>
        <c:axId val="93626368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518656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'1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93802880"/>
        <c:axId val="93804416"/>
      </c:barChart>
      <c:catAx>
        <c:axId val="9380288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804416"/>
        <c:crosses val="autoZero"/>
        <c:auto val="1"/>
        <c:lblAlgn val="ctr"/>
        <c:lblOffset val="100"/>
        <c:tickLblSkip val="1"/>
        <c:tickMarkSkip val="1"/>
      </c:catAx>
      <c:valAx>
        <c:axId val="93804416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802880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93837952"/>
        <c:axId val="93839744"/>
      </c:barChart>
      <c:catAx>
        <c:axId val="9383795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839744"/>
        <c:crosses val="autoZero"/>
        <c:auto val="1"/>
        <c:lblAlgn val="ctr"/>
        <c:lblOffset val="100"/>
        <c:tickLblSkip val="1"/>
        <c:tickMarkSkip val="1"/>
      </c:catAx>
      <c:valAx>
        <c:axId val="93839744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83795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'1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93745920"/>
        <c:axId val="93747456"/>
      </c:barChart>
      <c:catAx>
        <c:axId val="9374592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47456"/>
        <c:crosses val="autoZero"/>
        <c:auto val="1"/>
        <c:lblAlgn val="ctr"/>
        <c:lblOffset val="100"/>
        <c:tickLblSkip val="1"/>
        <c:tickMarkSkip val="1"/>
      </c:catAx>
      <c:valAx>
        <c:axId val="93747456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45920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axId val="93928448"/>
        <c:axId val="93938432"/>
      </c:barChart>
      <c:catAx>
        <c:axId val="93928448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938432"/>
        <c:crosses val="autoZero"/>
        <c:auto val="1"/>
        <c:lblAlgn val="ctr"/>
        <c:lblOffset val="100"/>
        <c:tickLblSkip val="1"/>
        <c:tickMarkSkip val="1"/>
      </c:catAx>
      <c:valAx>
        <c:axId val="93938432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92844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axId val="93971584"/>
        <c:axId val="93973120"/>
      </c:barChart>
      <c:catAx>
        <c:axId val="93971584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973120"/>
        <c:crosses val="autoZero"/>
        <c:auto val="1"/>
        <c:lblAlgn val="ctr"/>
        <c:lblOffset val="100"/>
        <c:tickLblSkip val="1"/>
        <c:tickMarkSkip val="1"/>
      </c:catAx>
      <c:valAx>
        <c:axId val="93973120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971584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93994368"/>
        <c:axId val="94016640"/>
      </c:barChart>
      <c:catAx>
        <c:axId val="93994368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16640"/>
        <c:crosses val="autoZero"/>
        <c:auto val="1"/>
        <c:lblAlgn val="ctr"/>
        <c:lblOffset val="100"/>
        <c:tickLblSkip val="1"/>
        <c:tickMarkSkip val="1"/>
      </c:catAx>
      <c:valAx>
        <c:axId val="94016640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99436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axId val="86993152"/>
        <c:axId val="89268224"/>
      </c:barChart>
      <c:catAx>
        <c:axId val="8699315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9268224"/>
        <c:crosses val="autoZero"/>
        <c:auto val="1"/>
        <c:lblAlgn val="ctr"/>
        <c:lblOffset val="100"/>
        <c:tickLblSkip val="1"/>
        <c:tickMarkSkip val="1"/>
      </c:catAx>
      <c:valAx>
        <c:axId val="89268224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699315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'1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94057984"/>
        <c:axId val="94059520"/>
      </c:barChart>
      <c:catAx>
        <c:axId val="94057984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59520"/>
        <c:crosses val="autoZero"/>
        <c:auto val="1"/>
        <c:lblAlgn val="ctr"/>
        <c:lblOffset val="100"/>
        <c:tickLblSkip val="1"/>
        <c:tickMarkSkip val="1"/>
      </c:catAx>
      <c:valAx>
        <c:axId val="94059520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57984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94117888"/>
        <c:axId val="94119424"/>
      </c:barChart>
      <c:catAx>
        <c:axId val="94117888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19424"/>
        <c:crosses val="autoZero"/>
        <c:auto val="1"/>
        <c:lblAlgn val="ctr"/>
        <c:lblOffset val="100"/>
        <c:tickLblSkip val="1"/>
        <c:tickMarkSkip val="1"/>
      </c:catAx>
      <c:valAx>
        <c:axId val="94119424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1788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'1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94136192"/>
        <c:axId val="94137728"/>
      </c:barChart>
      <c:catAx>
        <c:axId val="9413619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37728"/>
        <c:crosses val="autoZero"/>
        <c:auto val="1"/>
        <c:lblAlgn val="ctr"/>
        <c:lblOffset val="100"/>
        <c:tickLblSkip val="1"/>
        <c:tickMarkSkip val="1"/>
      </c:catAx>
      <c:valAx>
        <c:axId val="94137728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3619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axId val="94253440"/>
        <c:axId val="94254976"/>
      </c:barChart>
      <c:catAx>
        <c:axId val="9425344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254976"/>
        <c:crosses val="autoZero"/>
        <c:auto val="1"/>
        <c:lblAlgn val="ctr"/>
        <c:lblOffset val="100"/>
        <c:tickLblSkip val="1"/>
        <c:tickMarkSkip val="1"/>
      </c:catAx>
      <c:valAx>
        <c:axId val="94254976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253440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axId val="94284032"/>
        <c:axId val="94175232"/>
      </c:barChart>
      <c:catAx>
        <c:axId val="9428403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5232"/>
        <c:crosses val="autoZero"/>
        <c:auto val="1"/>
        <c:lblAlgn val="ctr"/>
        <c:lblOffset val="100"/>
        <c:tickLblSkip val="1"/>
        <c:tickMarkSkip val="1"/>
      </c:catAx>
      <c:valAx>
        <c:axId val="94175232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28403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axId val="89305472"/>
        <c:axId val="89307008"/>
      </c:barChart>
      <c:catAx>
        <c:axId val="8930547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9307008"/>
        <c:crosses val="autoZero"/>
        <c:auto val="1"/>
        <c:lblAlgn val="ctr"/>
        <c:lblOffset val="100"/>
        <c:tickLblSkip val="1"/>
        <c:tickMarkSkip val="1"/>
      </c:catAx>
      <c:valAx>
        <c:axId val="89307008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930547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axId val="89336448"/>
        <c:axId val="89358720"/>
      </c:barChart>
      <c:catAx>
        <c:axId val="89336448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9358720"/>
        <c:crosses val="autoZero"/>
        <c:auto val="1"/>
        <c:lblAlgn val="ctr"/>
        <c:lblOffset val="100"/>
        <c:tickLblSkip val="1"/>
        <c:tickMarkSkip val="1"/>
      </c:catAx>
      <c:valAx>
        <c:axId val="89358720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933644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axId val="90440448"/>
        <c:axId val="90441984"/>
      </c:barChart>
      <c:catAx>
        <c:axId val="90440448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0441984"/>
        <c:crosses val="autoZero"/>
        <c:auto val="1"/>
        <c:lblAlgn val="ctr"/>
        <c:lblOffset val="100"/>
        <c:tickLblSkip val="1"/>
        <c:tickMarkSkip val="1"/>
      </c:catAx>
      <c:valAx>
        <c:axId val="90441984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044044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</c:ser>
        <c:axId val="87030784"/>
        <c:axId val="90477312"/>
      </c:barChart>
      <c:catAx>
        <c:axId val="87030784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0477312"/>
        <c:crosses val="autoZero"/>
        <c:auto val="1"/>
        <c:lblAlgn val="ctr"/>
        <c:lblOffset val="100"/>
        <c:tickLblSkip val="1"/>
        <c:tickMarkSkip val="1"/>
      </c:catAx>
      <c:valAx>
        <c:axId val="90477312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703078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</c:ser>
        <c:axId val="90596480"/>
        <c:axId val="90598016"/>
      </c:barChart>
      <c:catAx>
        <c:axId val="9059648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0598016"/>
        <c:crosses val="autoZero"/>
        <c:auto val="1"/>
        <c:lblAlgn val="ctr"/>
        <c:lblOffset val="100"/>
        <c:tickLblSkip val="1"/>
        <c:tickMarkSkip val="1"/>
      </c:catAx>
      <c:valAx>
        <c:axId val="90598016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0596480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90618880"/>
        <c:axId val="90510080"/>
      </c:barChart>
      <c:catAx>
        <c:axId val="9061888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0510080"/>
        <c:crosses val="autoZero"/>
        <c:auto val="1"/>
        <c:lblAlgn val="ctr"/>
        <c:lblOffset val="100"/>
        <c:tickLblSkip val="1"/>
        <c:tickMarkSkip val="1"/>
      </c:catAx>
      <c:valAx>
        <c:axId val="90510080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0618880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34" Type="http://schemas.openxmlformats.org/officeDocument/2006/relationships/chart" Target="../charts/chart34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33" Type="http://schemas.openxmlformats.org/officeDocument/2006/relationships/chart" Target="../charts/chart33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32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8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31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Relationship Id="rId30" Type="http://schemas.openxmlformats.org/officeDocument/2006/relationships/chart" Target="../charts/chart3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16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10</xdr:col>
      <xdr:colOff>542925</xdr:colOff>
      <xdr:row>26</xdr:row>
      <xdr:rowOff>0</xdr:rowOff>
    </xdr:to>
    <xdr:graphicFrame macro="">
      <xdr:nvGraphicFramePr>
        <xdr:cNvPr id="17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18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10</xdr:col>
      <xdr:colOff>542925</xdr:colOff>
      <xdr:row>26</xdr:row>
      <xdr:rowOff>0</xdr:rowOff>
    </xdr:to>
    <xdr:graphicFrame macro="">
      <xdr:nvGraphicFramePr>
        <xdr:cNvPr id="19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20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10</xdr:col>
      <xdr:colOff>542925</xdr:colOff>
      <xdr:row>20</xdr:row>
      <xdr:rowOff>0</xdr:rowOff>
    </xdr:to>
    <xdr:graphicFrame macro="">
      <xdr:nvGraphicFramePr>
        <xdr:cNvPr id="21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66675</xdr:colOff>
      <xdr:row>31</xdr:row>
      <xdr:rowOff>0</xdr:rowOff>
    </xdr:from>
    <xdr:to>
      <xdr:col>5</xdr:col>
      <xdr:colOff>38100</xdr:colOff>
      <xdr:row>31</xdr:row>
      <xdr:rowOff>0</xdr:rowOff>
    </xdr:to>
    <xdr:graphicFrame macro="">
      <xdr:nvGraphicFramePr>
        <xdr:cNvPr id="22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238125</xdr:colOff>
      <xdr:row>31</xdr:row>
      <xdr:rowOff>0</xdr:rowOff>
    </xdr:from>
    <xdr:to>
      <xdr:col>10</xdr:col>
      <xdr:colOff>542925</xdr:colOff>
      <xdr:row>31</xdr:row>
      <xdr:rowOff>0</xdr:rowOff>
    </xdr:to>
    <xdr:graphicFrame macro="">
      <xdr:nvGraphicFramePr>
        <xdr:cNvPr id="23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10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10</xdr:col>
      <xdr:colOff>542925</xdr:colOff>
      <xdr:row>26</xdr:row>
      <xdr:rowOff>0</xdr:rowOff>
    </xdr:to>
    <xdr:graphicFrame macro="">
      <xdr:nvGraphicFramePr>
        <xdr:cNvPr id="11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1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10</xdr:col>
      <xdr:colOff>542925</xdr:colOff>
      <xdr:row>20</xdr:row>
      <xdr:rowOff>0</xdr:rowOff>
    </xdr:to>
    <xdr:graphicFrame macro="">
      <xdr:nvGraphicFramePr>
        <xdr:cNvPr id="13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12</xdr:col>
      <xdr:colOff>0</xdr:colOff>
      <xdr:row>26</xdr:row>
      <xdr:rowOff>0</xdr:rowOff>
    </xdr:from>
    <xdr:to>
      <xdr:col>12</xdr:col>
      <xdr:colOff>542925</xdr:colOff>
      <xdr:row>26</xdr:row>
      <xdr:rowOff>0</xdr:rowOff>
    </xdr:to>
    <xdr:graphicFrame macro="">
      <xdr:nvGraphicFramePr>
        <xdr:cNvPr id="14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12</xdr:col>
      <xdr:colOff>0</xdr:colOff>
      <xdr:row>20</xdr:row>
      <xdr:rowOff>0</xdr:rowOff>
    </xdr:from>
    <xdr:to>
      <xdr:col>12</xdr:col>
      <xdr:colOff>542925</xdr:colOff>
      <xdr:row>20</xdr:row>
      <xdr:rowOff>0</xdr:rowOff>
    </xdr:to>
    <xdr:graphicFrame macro="">
      <xdr:nvGraphicFramePr>
        <xdr:cNvPr id="15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2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2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2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2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66675</xdr:colOff>
      <xdr:row>17</xdr:row>
      <xdr:rowOff>0</xdr:rowOff>
    </xdr:from>
    <xdr:to>
      <xdr:col>5</xdr:col>
      <xdr:colOff>38100</xdr:colOff>
      <xdr:row>17</xdr:row>
      <xdr:rowOff>0</xdr:rowOff>
    </xdr:to>
    <xdr:graphicFrame macro="">
      <xdr:nvGraphicFramePr>
        <xdr:cNvPr id="2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5</xdr:col>
      <xdr:colOff>238125</xdr:colOff>
      <xdr:row>17</xdr:row>
      <xdr:rowOff>0</xdr:rowOff>
    </xdr:from>
    <xdr:to>
      <xdr:col>10</xdr:col>
      <xdr:colOff>542925</xdr:colOff>
      <xdr:row>17</xdr:row>
      <xdr:rowOff>0</xdr:rowOff>
    </xdr:to>
    <xdr:graphicFrame macro="">
      <xdr:nvGraphicFramePr>
        <xdr:cNvPr id="2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66675</xdr:colOff>
      <xdr:row>29</xdr:row>
      <xdr:rowOff>0</xdr:rowOff>
    </xdr:from>
    <xdr:to>
      <xdr:col>5</xdr:col>
      <xdr:colOff>38100</xdr:colOff>
      <xdr:row>29</xdr:row>
      <xdr:rowOff>0</xdr:rowOff>
    </xdr:to>
    <xdr:graphicFrame macro="">
      <xdr:nvGraphicFramePr>
        <xdr:cNvPr id="30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5</xdr:col>
      <xdr:colOff>238125</xdr:colOff>
      <xdr:row>29</xdr:row>
      <xdr:rowOff>0</xdr:rowOff>
    </xdr:from>
    <xdr:to>
      <xdr:col>10</xdr:col>
      <xdr:colOff>542925</xdr:colOff>
      <xdr:row>29</xdr:row>
      <xdr:rowOff>0</xdr:rowOff>
    </xdr:to>
    <xdr:graphicFrame macro="">
      <xdr:nvGraphicFramePr>
        <xdr:cNvPr id="31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3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11</xdr:col>
      <xdr:colOff>542925</xdr:colOff>
      <xdr:row>26</xdr:row>
      <xdr:rowOff>0</xdr:rowOff>
    </xdr:to>
    <xdr:graphicFrame macro="">
      <xdr:nvGraphicFramePr>
        <xdr:cNvPr id="33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34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11</xdr:col>
      <xdr:colOff>542925</xdr:colOff>
      <xdr:row>20</xdr:row>
      <xdr:rowOff>0</xdr:rowOff>
    </xdr:to>
    <xdr:graphicFrame macro="">
      <xdr:nvGraphicFramePr>
        <xdr:cNvPr id="35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0</xdr:col>
      <xdr:colOff>66675</xdr:colOff>
      <xdr:row>31</xdr:row>
      <xdr:rowOff>0</xdr:rowOff>
    </xdr:from>
    <xdr:to>
      <xdr:col>5</xdr:col>
      <xdr:colOff>38100</xdr:colOff>
      <xdr:row>31</xdr:row>
      <xdr:rowOff>0</xdr:rowOff>
    </xdr:to>
    <xdr:graphicFrame macro="">
      <xdr:nvGraphicFramePr>
        <xdr:cNvPr id="3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5</xdr:col>
      <xdr:colOff>238125</xdr:colOff>
      <xdr:row>31</xdr:row>
      <xdr:rowOff>0</xdr:rowOff>
    </xdr:from>
    <xdr:to>
      <xdr:col>11</xdr:col>
      <xdr:colOff>542925</xdr:colOff>
      <xdr:row>31</xdr:row>
      <xdr:rowOff>0</xdr:rowOff>
    </xdr:to>
    <xdr:graphicFrame macro="">
      <xdr:nvGraphicFramePr>
        <xdr:cNvPr id="3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0</xdr:col>
      <xdr:colOff>66675</xdr:colOff>
      <xdr:row>28</xdr:row>
      <xdr:rowOff>0</xdr:rowOff>
    </xdr:from>
    <xdr:to>
      <xdr:col>6</xdr:col>
      <xdr:colOff>38100</xdr:colOff>
      <xdr:row>28</xdr:row>
      <xdr:rowOff>0</xdr:rowOff>
    </xdr:to>
    <xdr:graphicFrame macro="">
      <xdr:nvGraphicFramePr>
        <xdr:cNvPr id="38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6</xdr:col>
      <xdr:colOff>238125</xdr:colOff>
      <xdr:row>28</xdr:row>
      <xdr:rowOff>0</xdr:rowOff>
    </xdr:from>
    <xdr:to>
      <xdr:col>11</xdr:col>
      <xdr:colOff>542925</xdr:colOff>
      <xdr:row>28</xdr:row>
      <xdr:rowOff>0</xdr:rowOff>
    </xdr:to>
    <xdr:graphicFrame macro="">
      <xdr:nvGraphicFramePr>
        <xdr:cNvPr id="39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0</xdr:col>
      <xdr:colOff>66675</xdr:colOff>
      <xdr:row>22</xdr:row>
      <xdr:rowOff>0</xdr:rowOff>
    </xdr:from>
    <xdr:to>
      <xdr:col>6</xdr:col>
      <xdr:colOff>38100</xdr:colOff>
      <xdr:row>22</xdr:row>
      <xdr:rowOff>0</xdr:rowOff>
    </xdr:to>
    <xdr:graphicFrame macro="">
      <xdr:nvGraphicFramePr>
        <xdr:cNvPr id="40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6</xdr:col>
      <xdr:colOff>238125</xdr:colOff>
      <xdr:row>22</xdr:row>
      <xdr:rowOff>0</xdr:rowOff>
    </xdr:from>
    <xdr:to>
      <xdr:col>11</xdr:col>
      <xdr:colOff>542925</xdr:colOff>
      <xdr:row>22</xdr:row>
      <xdr:rowOff>0</xdr:rowOff>
    </xdr:to>
    <xdr:graphicFrame macro="">
      <xdr:nvGraphicFramePr>
        <xdr:cNvPr id="41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0</xdr:col>
      <xdr:colOff>66675</xdr:colOff>
      <xdr:row>33</xdr:row>
      <xdr:rowOff>0</xdr:rowOff>
    </xdr:from>
    <xdr:to>
      <xdr:col>6</xdr:col>
      <xdr:colOff>38100</xdr:colOff>
      <xdr:row>33</xdr:row>
      <xdr:rowOff>0</xdr:rowOff>
    </xdr:to>
    <xdr:graphicFrame macro="">
      <xdr:nvGraphicFramePr>
        <xdr:cNvPr id="42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>
    <xdr:from>
      <xdr:col>6</xdr:col>
      <xdr:colOff>238125</xdr:colOff>
      <xdr:row>33</xdr:row>
      <xdr:rowOff>0</xdr:rowOff>
    </xdr:from>
    <xdr:to>
      <xdr:col>11</xdr:col>
      <xdr:colOff>542925</xdr:colOff>
      <xdr:row>33</xdr:row>
      <xdr:rowOff>0</xdr:rowOff>
    </xdr:to>
    <xdr:graphicFrame macro="">
      <xdr:nvGraphicFramePr>
        <xdr:cNvPr id="43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CTOS/APURAMENTOS_MENSAIS/INTERNACIONAL_40DIAS/2019/DESTAQUE/DESTAQUE_INTER_EN_DecimalPointDot.xlsm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CTOS/APURAMENTOS_MENSAIS/INTERNACIONAL_40DIAS/2019/ANO_N1/CGCE_EXTRA_N1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CTOS/APURAMENTOS_MENSAIS/INTERNACIONAL_40DIAS/2019/ANO_N/CGCE_UE_N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CTOS/APURAMENTOS_MENSAIS/INTERNACIONAL_40DIAS/2019/ANO_N/CGCE_EXTRA_N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CTOS/APURAMENTOS_MENSAIS/INTERNACIONAL_40DIAS/2019/ANO_N1/NC2_UE_N1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CTOS/APURAMENTOS_MENSAIS/INTERNACIONAL_40DIAS/2019/ANO_N1/NC2_EXTRA_N1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CTOS/APURAMENTOS_MENSAIS/INTERNACIONAL_40DIAS/2019/ANO_N/NC2_UE_N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CTOS/APURAMENTOS_MENSAIS/INTERNACIONAL_40DIAS/2019/ANO_N/NC2_EXTRA_N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R_EXTRA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00300000_EX_EN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00300000_EX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CTOS/APURAMENTOS_MENSAIS/INTERNACIONAL_40DIAS/2019/DESTAQUE/DESTAQUE_INTER_PT_DecimalPointComma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ComInterMMAA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CTOS/APURAMENTOS_MENSAIS/INTERNACIONAL_40DIAS/2019/CONTR_INTER_2019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CTOS/APURAMENTOS_MENSAIS/INTERNACIONAL_40DIAS/2019/ANO_N1/PAISES_UE_N1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CTOS/APURAMENTOS_MENSAIS/INTERNACIONAL_40DIAS/2019/ANO_N/PAISES_UE_N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CTOS/APURAMENTOS_MENSAIS/INTERNACIONAL_40DIAS/2019/ANO_N1/PAISES_EXTRA_N1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CTOS/APURAMENTOS_MENSAIS/INTERNACIONAL_40DIAS/2019/ANO_N/PAISES_EXTRA_N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CTOS/APURAMENTOS_MENSAIS/INTERNACIONAL_40DIAS/2019/ANO_N1/CGCE_UE_N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EGENDAS"/>
      <sheetName val="1 (M_MOV3M)_INTER"/>
      <sheetName val="2"/>
      <sheetName val="2 (IMP)"/>
      <sheetName val="2 (EXP)"/>
      <sheetName val="TVHs_GRAF"/>
      <sheetName val="2 (SALDOS)"/>
      <sheetName val="2 (SALDOS)_DEST"/>
      <sheetName val="GRAF_SALDOS"/>
      <sheetName val="3 (CGCE_IMP)"/>
      <sheetName val="3 (CGCE_IMP)_DEST"/>
      <sheetName val="3 (CGCE_EXP)"/>
      <sheetName val="3 (CGCE_EXP)_DEST"/>
      <sheetName val="4 (PAIS+10_IMP) "/>
      <sheetName val="4 (PAIS+10_IMP)_DEST"/>
      <sheetName val="4 (PAIS+10_EXP)"/>
      <sheetName val="4 (PAIS+10_EXP)_DEST"/>
      <sheetName val="TVHs (2)_Old"/>
      <sheetName val="Quadro_2017PROV_CC"/>
      <sheetName val="Quadro_2015DEF"/>
      <sheetName val="Quadro_2016PROV"/>
      <sheetName val="Quadro_2016PROV_CC"/>
    </sheetNames>
    <sheetDataSet>
      <sheetData sheetId="0">
        <row r="2">
          <cell r="B2">
            <v>2019</v>
          </cell>
        </row>
        <row r="3">
          <cell r="B3">
            <v>2018</v>
          </cell>
        </row>
        <row r="4">
          <cell r="B4">
            <v>2017</v>
          </cell>
        </row>
        <row r="21">
          <cell r="B21" t="str">
            <v>MAR 2018</v>
          </cell>
        </row>
        <row r="33">
          <cell r="B33" t="str">
            <v>MAR 2019</v>
          </cell>
        </row>
        <row r="37">
          <cell r="B37" t="str">
            <v>JAN 19 to MAR 19</v>
          </cell>
        </row>
        <row r="39">
          <cell r="B39" t="str">
            <v>JAN 18 to MAR 18</v>
          </cell>
        </row>
      </sheetData>
      <sheetData sheetId="1"/>
      <sheetData sheetId="2"/>
      <sheetData sheetId="3">
        <row r="25">
          <cell r="Q25">
            <v>7.5669090045318939</v>
          </cell>
        </row>
        <row r="26">
          <cell r="Q26">
            <v>6.5688690737143958</v>
          </cell>
        </row>
        <row r="27">
          <cell r="Q27">
            <v>6.2755661116805612</v>
          </cell>
        </row>
        <row r="28">
          <cell r="Q28">
            <v>6.8479474671566294</v>
          </cell>
        </row>
        <row r="29">
          <cell r="Q29">
            <v>3.9278917956581552</v>
          </cell>
        </row>
        <row r="30">
          <cell r="Q30">
            <v>9.3372189412960864</v>
          </cell>
        </row>
        <row r="31">
          <cell r="Q31">
            <v>9.5943868632984817</v>
          </cell>
        </row>
        <row r="32">
          <cell r="Q32">
            <v>12.733026984371548</v>
          </cell>
        </row>
        <row r="33">
          <cell r="Q33">
            <v>6.9923468867835794</v>
          </cell>
        </row>
        <row r="34">
          <cell r="Q34">
            <v>4.3242743657141176</v>
          </cell>
        </row>
        <row r="35">
          <cell r="Q35">
            <v>5.9828770018805812</v>
          </cell>
        </row>
        <row r="36">
          <cell r="Q36">
            <v>7.9701933541788605</v>
          </cell>
        </row>
        <row r="39">
          <cell r="Q39">
            <v>11.567150300188885</v>
          </cell>
        </row>
        <row r="40">
          <cell r="Q40">
            <v>11.642441979968993</v>
          </cell>
        </row>
        <row r="41">
          <cell r="Q41">
            <v>13.428035385739733</v>
          </cell>
        </row>
      </sheetData>
      <sheetData sheetId="4">
        <row r="25">
          <cell r="Q25">
            <v>7.5200714659319488</v>
          </cell>
        </row>
        <row r="26">
          <cell r="Q26">
            <v>5.5288904527641876</v>
          </cell>
        </row>
        <row r="27">
          <cell r="Q27">
            <v>3.0098130316731613</v>
          </cell>
        </row>
        <row r="28">
          <cell r="Q28">
            <v>5.2263784385911123</v>
          </cell>
        </row>
        <row r="29">
          <cell r="Q29">
            <v>5.4546194506086749</v>
          </cell>
        </row>
        <row r="30">
          <cell r="Q30">
            <v>10.930308320331392</v>
          </cell>
        </row>
        <row r="31">
          <cell r="Q31">
            <v>9.9748520860399452</v>
          </cell>
        </row>
        <row r="32">
          <cell r="Q32">
            <v>8.9200573650875157</v>
          </cell>
        </row>
        <row r="33">
          <cell r="Q33">
            <v>6.0367905407788811</v>
          </cell>
        </row>
        <row r="34">
          <cell r="Q34">
            <v>3.0540855295393357</v>
          </cell>
        </row>
        <row r="35">
          <cell r="Q35">
            <v>-8.8023563841375108E-2</v>
          </cell>
        </row>
        <row r="36">
          <cell r="Q36">
            <v>1.5756256933185995</v>
          </cell>
        </row>
        <row r="39">
          <cell r="Q39">
            <v>0.83553535231031617</v>
          </cell>
        </row>
        <row r="40">
          <cell r="Q40">
            <v>4.9898813270802691</v>
          </cell>
        </row>
        <row r="41">
          <cell r="Q41">
            <v>3.9794667906018191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12">
          <cell r="B12" t="str">
            <v>ES</v>
          </cell>
          <cell r="C12" t="str">
            <v>SPAIN</v>
          </cell>
          <cell r="F12">
            <v>2189.3094369999999</v>
          </cell>
          <cell r="H12">
            <v>1974.0474380000001</v>
          </cell>
          <cell r="N12">
            <v>6152.3910329999999</v>
          </cell>
          <cell r="P12">
            <v>5677.9442589999999</v>
          </cell>
        </row>
        <row r="13">
          <cell r="B13" t="str">
            <v>DE</v>
          </cell>
          <cell r="C13" t="str">
            <v>GERMANY</v>
          </cell>
          <cell r="F13">
            <v>961.02436299999999</v>
          </cell>
          <cell r="H13">
            <v>907.95097499999997</v>
          </cell>
          <cell r="N13">
            <v>2781.957191</v>
          </cell>
          <cell r="P13">
            <v>2520.049974</v>
          </cell>
        </row>
        <row r="14">
          <cell r="B14" t="str">
            <v>FR</v>
          </cell>
          <cell r="C14" t="str">
            <v>FRANCE</v>
          </cell>
          <cell r="F14">
            <v>781.99523299999998</v>
          </cell>
          <cell r="H14">
            <v>529.37953100000004</v>
          </cell>
          <cell r="N14">
            <v>2059.7654539999999</v>
          </cell>
          <cell r="P14">
            <v>1441.5619059999999</v>
          </cell>
        </row>
        <row r="15">
          <cell r="B15" t="str">
            <v>IT</v>
          </cell>
          <cell r="C15" t="str">
            <v>ITALY</v>
          </cell>
          <cell r="F15">
            <v>346.84180600000002</v>
          </cell>
          <cell r="H15">
            <v>338.55805800000002</v>
          </cell>
          <cell r="N15">
            <v>957.06335300000001</v>
          </cell>
          <cell r="P15">
            <v>955.35560899999996</v>
          </cell>
        </row>
        <row r="16">
          <cell r="B16" t="str">
            <v>NL</v>
          </cell>
          <cell r="C16" t="str">
            <v>NETHERLANDS</v>
          </cell>
          <cell r="F16">
            <v>358.70820400000002</v>
          </cell>
          <cell r="H16">
            <v>357.76944700000001</v>
          </cell>
          <cell r="N16">
            <v>992.41358200000002</v>
          </cell>
          <cell r="P16">
            <v>940.37382400000001</v>
          </cell>
        </row>
        <row r="17">
          <cell r="B17" t="str">
            <v>CN</v>
          </cell>
          <cell r="C17" t="str">
            <v>CHINA</v>
          </cell>
          <cell r="F17">
            <v>226.21757500000001</v>
          </cell>
          <cell r="H17">
            <v>165.20020099999999</v>
          </cell>
          <cell r="N17">
            <v>747.02423899999997</v>
          </cell>
          <cell r="P17">
            <v>519.82583299999999</v>
          </cell>
        </row>
        <row r="18">
          <cell r="B18" t="str">
            <v>BE</v>
          </cell>
          <cell r="C18" t="str">
            <v>BELGIUM</v>
          </cell>
          <cell r="F18">
            <v>230.92903100000001</v>
          </cell>
          <cell r="H18">
            <v>199.869913</v>
          </cell>
          <cell r="N18">
            <v>609.5533210000001</v>
          </cell>
          <cell r="P18">
            <v>509.91191700000002</v>
          </cell>
        </row>
        <row r="19">
          <cell r="B19" t="str">
            <v>GB</v>
          </cell>
          <cell r="C19" t="str">
            <v>UNITED KINGDOM</v>
          </cell>
          <cell r="F19">
            <v>163.11236199999999</v>
          </cell>
          <cell r="H19">
            <v>160.345932</v>
          </cell>
          <cell r="N19">
            <v>480.02225500000003</v>
          </cell>
          <cell r="P19">
            <v>458.35115999999994</v>
          </cell>
        </row>
        <row r="20">
          <cell r="B20" t="str">
            <v>US</v>
          </cell>
          <cell r="C20" t="str">
            <v>UNITED STATES</v>
          </cell>
          <cell r="F20">
            <v>144.277018</v>
          </cell>
          <cell r="H20">
            <v>147.572608</v>
          </cell>
          <cell r="N20">
            <v>416.343186</v>
          </cell>
          <cell r="P20">
            <v>320.807773</v>
          </cell>
        </row>
        <row r="21">
          <cell r="B21" t="str">
            <v>RU</v>
          </cell>
          <cell r="C21" t="str">
            <v>RUSSIA</v>
          </cell>
          <cell r="F21">
            <v>105.70386999999999</v>
          </cell>
          <cell r="H21">
            <v>34.581563000000003</v>
          </cell>
          <cell r="N21">
            <v>236.463312</v>
          </cell>
          <cell r="P21">
            <v>231.13348199999999</v>
          </cell>
        </row>
        <row r="23">
          <cell r="F23">
            <v>5044.8266720000001</v>
          </cell>
          <cell r="H23">
            <v>4462.6847890000008</v>
          </cell>
          <cell r="N23">
            <v>14082.099520999996</v>
          </cell>
          <cell r="P23">
            <v>12476.829398000002</v>
          </cell>
        </row>
        <row r="25">
          <cell r="F25">
            <v>5542.3301109999993</v>
          </cell>
          <cell r="H25">
            <v>4925.7421220000006</v>
          </cell>
          <cell r="N25">
            <v>15480.270496999998</v>
          </cell>
          <cell r="P25">
            <v>13741.112869000001</v>
          </cell>
        </row>
        <row r="27">
          <cell r="F27">
            <v>1489.1145609999999</v>
          </cell>
          <cell r="H27">
            <v>1344.5043879999989</v>
          </cell>
          <cell r="N27">
            <v>4772.1875350000009</v>
          </cell>
          <cell r="P27">
            <v>4113.7833769999997</v>
          </cell>
        </row>
      </sheetData>
      <sheetData sheetId="14"/>
      <sheetData sheetId="15">
        <row r="12">
          <cell r="B12" t="str">
            <v>ES</v>
          </cell>
          <cell r="C12" t="str">
            <v>SPAIN</v>
          </cell>
          <cell r="F12">
            <v>1285.8539350000001</v>
          </cell>
          <cell r="H12">
            <v>1288.2032899999999</v>
          </cell>
          <cell r="N12">
            <v>3710.473884</v>
          </cell>
          <cell r="P12">
            <v>3615.6165700000001</v>
          </cell>
        </row>
        <row r="13">
          <cell r="B13" t="str">
            <v>FR</v>
          </cell>
          <cell r="C13" t="str">
            <v>FRANCE</v>
          </cell>
          <cell r="F13">
            <v>696.247793</v>
          </cell>
          <cell r="H13">
            <v>659.89622999999995</v>
          </cell>
          <cell r="N13">
            <v>1957.2248089999998</v>
          </cell>
          <cell r="P13">
            <v>1913.0942749999999</v>
          </cell>
        </row>
        <row r="14">
          <cell r="B14" t="str">
            <v>DE</v>
          </cell>
          <cell r="C14" t="str">
            <v>GERMANY</v>
          </cell>
          <cell r="F14">
            <v>621.50094300000001</v>
          </cell>
          <cell r="H14">
            <v>584.71280300000001</v>
          </cell>
          <cell r="N14">
            <v>1850.7917210000001</v>
          </cell>
          <cell r="P14">
            <v>1701.580747</v>
          </cell>
        </row>
        <row r="15">
          <cell r="B15" t="str">
            <v>GB</v>
          </cell>
          <cell r="C15" t="str">
            <v>UNITED KINGDOM</v>
          </cell>
          <cell r="F15">
            <v>315.81311399999998</v>
          </cell>
          <cell r="H15">
            <v>311.57439900000003</v>
          </cell>
          <cell r="N15">
            <v>951.87210000000005</v>
          </cell>
          <cell r="P15">
            <v>935.90979700000003</v>
          </cell>
        </row>
        <row r="16">
          <cell r="B16" t="str">
            <v>US</v>
          </cell>
          <cell r="C16" t="str">
            <v>UNITED STATES</v>
          </cell>
          <cell r="F16">
            <v>259.93207699999999</v>
          </cell>
          <cell r="H16">
            <v>240.44184899999999</v>
          </cell>
          <cell r="N16">
            <v>709.06633399999998</v>
          </cell>
          <cell r="P16">
            <v>681.50033899999994</v>
          </cell>
        </row>
        <row r="17">
          <cell r="B17" t="str">
            <v>IT</v>
          </cell>
          <cell r="C17" t="str">
            <v>ITALY</v>
          </cell>
          <cell r="F17">
            <v>254.821449</v>
          </cell>
          <cell r="H17">
            <v>207.602689</v>
          </cell>
          <cell r="N17">
            <v>716.66689399999996</v>
          </cell>
          <cell r="P17">
            <v>569.53502000000003</v>
          </cell>
        </row>
        <row r="18">
          <cell r="B18" t="str">
            <v>NL</v>
          </cell>
          <cell r="C18" t="str">
            <v>NETHERLANDS</v>
          </cell>
          <cell r="F18">
            <v>177.64062300000001</v>
          </cell>
          <cell r="H18">
            <v>196.27210400000001</v>
          </cell>
          <cell r="N18">
            <v>555.25759900000003</v>
          </cell>
          <cell r="P18">
            <v>563.70200399999999</v>
          </cell>
        </row>
        <row r="19">
          <cell r="B19" t="str">
            <v>AO</v>
          </cell>
          <cell r="C19" t="str">
            <v>ANGOLA</v>
          </cell>
          <cell r="F19">
            <v>89.890863999999993</v>
          </cell>
          <cell r="H19">
            <v>121.89272699999999</v>
          </cell>
          <cell r="N19">
            <v>288.275486</v>
          </cell>
          <cell r="P19">
            <v>348.37644299999999</v>
          </cell>
        </row>
        <row r="20">
          <cell r="B20" t="str">
            <v>BE</v>
          </cell>
          <cell r="C20" t="str">
            <v>BELGIUM</v>
          </cell>
          <cell r="F20">
            <v>135.42972</v>
          </cell>
          <cell r="H20">
            <v>112.983316</v>
          </cell>
          <cell r="N20">
            <v>355.99647000000004</v>
          </cell>
          <cell r="P20">
            <v>379.76079999999996</v>
          </cell>
        </row>
        <row r="21">
          <cell r="B21" t="str">
            <v>BR</v>
          </cell>
          <cell r="C21" t="str">
            <v>BRAZIL</v>
          </cell>
          <cell r="F21">
            <v>61.383094</v>
          </cell>
          <cell r="H21">
            <v>54.400537</v>
          </cell>
          <cell r="N21">
            <v>195.662779</v>
          </cell>
          <cell r="P21">
            <v>240.34908199999998</v>
          </cell>
        </row>
      </sheetData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DECLARADOS"/>
      <sheetName val="CGCE_EXTRA_N1"/>
    </sheetNames>
    <sheetDataSet>
      <sheetData sheetId="0">
        <row r="3">
          <cell r="C3">
            <v>56.885692999999996</v>
          </cell>
          <cell r="D3">
            <v>46.013174000000014</v>
          </cell>
          <cell r="E3">
            <v>3.0827260000000001</v>
          </cell>
          <cell r="F3">
            <v>40.42664299999997</v>
          </cell>
          <cell r="G3">
            <v>59.545795999999946</v>
          </cell>
          <cell r="H3">
            <v>274.394048</v>
          </cell>
          <cell r="I3">
            <v>597.99404600000003</v>
          </cell>
          <cell r="J3">
            <v>0</v>
          </cell>
          <cell r="K3">
            <v>50.80827699999999</v>
          </cell>
          <cell r="L3">
            <v>86.988455000000101</v>
          </cell>
          <cell r="M3">
            <v>75.320360000000079</v>
          </cell>
          <cell r="N3">
            <v>13.573103</v>
          </cell>
          <cell r="O3">
            <v>7.9998600000000009</v>
          </cell>
          <cell r="P3">
            <v>0.95247399999999982</v>
          </cell>
          <cell r="Q3">
            <v>73.66678700000007</v>
          </cell>
          <cell r="R3">
            <v>23.666773000000013</v>
          </cell>
          <cell r="S3">
            <v>66.939004000000111</v>
          </cell>
          <cell r="T3">
            <v>31.167915999999995</v>
          </cell>
          <cell r="U3">
            <v>0.14985099999999996</v>
          </cell>
        </row>
        <row r="4">
          <cell r="C4">
            <v>22.728015999999993</v>
          </cell>
          <cell r="D4">
            <v>42.059651999999986</v>
          </cell>
          <cell r="E4">
            <v>9.6601830000000017</v>
          </cell>
          <cell r="F4">
            <v>36.484657999999989</v>
          </cell>
          <cell r="G4">
            <v>57.503130000000041</v>
          </cell>
          <cell r="H4">
            <v>252.2683149999998</v>
          </cell>
          <cell r="I4">
            <v>465.5140780000001</v>
          </cell>
          <cell r="J4">
            <v>0</v>
          </cell>
          <cell r="K4">
            <v>55.506125999999988</v>
          </cell>
          <cell r="L4">
            <v>64.617887000000124</v>
          </cell>
          <cell r="M4">
            <v>65.596843000000035</v>
          </cell>
          <cell r="N4">
            <v>26.374709999999993</v>
          </cell>
          <cell r="O4">
            <v>7.6953650000000042</v>
          </cell>
          <cell r="P4">
            <v>2.012642</v>
          </cell>
          <cell r="Q4">
            <v>49.643458000000017</v>
          </cell>
          <cell r="R4">
            <v>17.208428000000001</v>
          </cell>
          <cell r="S4">
            <v>60.147366000000105</v>
          </cell>
          <cell r="T4">
            <v>24.196665999999965</v>
          </cell>
          <cell r="U4">
            <v>0.201268</v>
          </cell>
        </row>
        <row r="5">
          <cell r="C5">
            <v>53.334254999999992</v>
          </cell>
          <cell r="D5">
            <v>45.573925000000003</v>
          </cell>
          <cell r="E5">
            <v>12.334177</v>
          </cell>
          <cell r="F5">
            <v>34.575365000000033</v>
          </cell>
          <cell r="G5">
            <v>53.247293000000028</v>
          </cell>
          <cell r="H5">
            <v>287.08902399999988</v>
          </cell>
          <cell r="I5">
            <v>415.72426100000001</v>
          </cell>
          <cell r="J5">
            <v>0</v>
          </cell>
          <cell r="K5">
            <v>67.176465999999991</v>
          </cell>
          <cell r="L5">
            <v>79.442973999999964</v>
          </cell>
          <cell r="M5">
            <v>63.80022300000013</v>
          </cell>
          <cell r="N5">
            <v>26.484681999999992</v>
          </cell>
          <cell r="O5">
            <v>50.408079999999998</v>
          </cell>
          <cell r="P5">
            <v>1.4631940000000001</v>
          </cell>
          <cell r="Q5">
            <v>56.751781999999977</v>
          </cell>
          <cell r="R5">
            <v>18.361110000000028</v>
          </cell>
          <cell r="S5">
            <v>53.882139000000109</v>
          </cell>
          <cell r="T5">
            <v>24.831591999999983</v>
          </cell>
          <cell r="U5">
            <v>2.1425E-2</v>
          </cell>
        </row>
        <row r="6">
          <cell r="C6">
            <v>48.336075000000001</v>
          </cell>
          <cell r="D6">
            <v>53.974799000000012</v>
          </cell>
          <cell r="E6">
            <v>11.846921999999999</v>
          </cell>
          <cell r="F6">
            <v>54.032318999999994</v>
          </cell>
          <cell r="G6">
            <v>60.147382</v>
          </cell>
          <cell r="H6">
            <v>358.48416300000031</v>
          </cell>
          <cell r="I6">
            <v>458.39120499999996</v>
          </cell>
          <cell r="J6">
            <v>0</v>
          </cell>
          <cell r="K6">
            <v>85.800792999999999</v>
          </cell>
          <cell r="L6">
            <v>88.197785000000181</v>
          </cell>
          <cell r="M6">
            <v>73.427986000000033</v>
          </cell>
          <cell r="N6">
            <v>29.522090000000002</v>
          </cell>
          <cell r="O6">
            <v>12.425422000000005</v>
          </cell>
          <cell r="P6">
            <v>1.0211720000000002</v>
          </cell>
          <cell r="Q6">
            <v>54.832052999999995</v>
          </cell>
          <cell r="R6">
            <v>20.762217999999979</v>
          </cell>
          <cell r="S6">
            <v>52.464479000000097</v>
          </cell>
          <cell r="T6">
            <v>28.108635999999986</v>
          </cell>
          <cell r="U6">
            <v>0.46813300000000002</v>
          </cell>
        </row>
        <row r="7">
          <cell r="C7">
            <v>40.163336000000001</v>
          </cell>
          <cell r="D7">
            <v>58.204360999999992</v>
          </cell>
          <cell r="E7">
            <v>14.681010000000002</v>
          </cell>
          <cell r="F7">
            <v>54.707816999999984</v>
          </cell>
          <cell r="G7">
            <v>50.25281599999996</v>
          </cell>
          <cell r="H7">
            <v>355.99258599999973</v>
          </cell>
          <cell r="I7">
            <v>375.91566699999998</v>
          </cell>
          <cell r="J7">
            <v>1.6519999999999998E-3</v>
          </cell>
          <cell r="K7">
            <v>50.575692000000025</v>
          </cell>
          <cell r="L7">
            <v>94.725241000000139</v>
          </cell>
          <cell r="M7">
            <v>82.724994999999922</v>
          </cell>
          <cell r="N7">
            <v>22.035086000000003</v>
          </cell>
          <cell r="O7">
            <v>33.010477999999999</v>
          </cell>
          <cell r="P7">
            <v>2.0009249999999996</v>
          </cell>
          <cell r="Q7">
            <v>51.236530000000037</v>
          </cell>
          <cell r="R7">
            <v>23.834595999999991</v>
          </cell>
          <cell r="S7">
            <v>48.941582999999952</v>
          </cell>
          <cell r="T7">
            <v>29.722844000000016</v>
          </cell>
          <cell r="U7">
            <v>0.48913600000000002</v>
          </cell>
        </row>
        <row r="8">
          <cell r="C8">
            <v>68.384055000000018</v>
          </cell>
          <cell r="D8">
            <v>67.160358000000045</v>
          </cell>
          <cell r="E8">
            <v>9.5074729999999974</v>
          </cell>
          <cell r="F8">
            <v>47.443113999999923</v>
          </cell>
          <cell r="G8">
            <v>76.64113600000006</v>
          </cell>
          <cell r="H8">
            <v>334.30931700000104</v>
          </cell>
          <cell r="I8">
            <v>832.46511099999987</v>
          </cell>
          <cell r="J8">
            <v>0</v>
          </cell>
          <cell r="K8">
            <v>75.150926999999982</v>
          </cell>
          <cell r="L8">
            <v>97.272339000000031</v>
          </cell>
          <cell r="M8">
            <v>79.872094000000033</v>
          </cell>
          <cell r="N8">
            <v>25.974839999999997</v>
          </cell>
          <cell r="O8">
            <v>21.215512000000004</v>
          </cell>
          <cell r="P8">
            <v>0.98896299999999993</v>
          </cell>
          <cell r="Q8">
            <v>65.540554000000057</v>
          </cell>
          <cell r="R8">
            <v>25.965592000000004</v>
          </cell>
          <cell r="S8">
            <v>58.533724999999862</v>
          </cell>
          <cell r="T8">
            <v>28.977325000000018</v>
          </cell>
          <cell r="U8">
            <v>5.6616000000000007E-2</v>
          </cell>
        </row>
        <row r="9">
          <cell r="C9">
            <v>49.699075000000001</v>
          </cell>
          <cell r="D9">
            <v>60.647729999999989</v>
          </cell>
          <cell r="E9">
            <v>17.285393999999993</v>
          </cell>
          <cell r="F9">
            <v>47.85925900000008</v>
          </cell>
          <cell r="G9">
            <v>72.865626000000034</v>
          </cell>
          <cell r="H9">
            <v>361.66124899999903</v>
          </cell>
          <cell r="I9">
            <v>591.08050900000001</v>
          </cell>
          <cell r="J9">
            <v>0</v>
          </cell>
          <cell r="K9">
            <v>96.542931999999993</v>
          </cell>
          <cell r="L9">
            <v>95.065633999999989</v>
          </cell>
          <cell r="M9">
            <v>86.698908000000046</v>
          </cell>
          <cell r="N9">
            <v>23.754279</v>
          </cell>
          <cell r="O9">
            <v>27.507312999999996</v>
          </cell>
          <cell r="P9">
            <v>2.8683099999999992</v>
          </cell>
          <cell r="Q9">
            <v>55.636912000000045</v>
          </cell>
          <cell r="R9">
            <v>27.077572999999994</v>
          </cell>
          <cell r="S9">
            <v>87.299693000000062</v>
          </cell>
          <cell r="T9">
            <v>31.388093999999992</v>
          </cell>
          <cell r="U9">
            <v>0.124335</v>
          </cell>
        </row>
        <row r="10">
          <cell r="C10">
            <v>44.748511000000008</v>
          </cell>
          <cell r="D10">
            <v>70.392436999999973</v>
          </cell>
          <cell r="E10">
            <v>4.0098660000000006</v>
          </cell>
          <cell r="F10">
            <v>44.991882000000025</v>
          </cell>
          <cell r="G10">
            <v>57.617659999999972</v>
          </cell>
          <cell r="H10">
            <v>280.40419800000052</v>
          </cell>
          <cell r="I10">
            <v>721.75000999999997</v>
          </cell>
          <cell r="J10">
            <v>0</v>
          </cell>
          <cell r="K10">
            <v>123.84153300000003</v>
          </cell>
          <cell r="L10">
            <v>84.047793000000169</v>
          </cell>
          <cell r="M10">
            <v>76.52677000000007</v>
          </cell>
          <cell r="N10">
            <v>15.869355000000002</v>
          </cell>
          <cell r="O10">
            <v>10.100352000000004</v>
          </cell>
          <cell r="P10">
            <v>1.7921640000000003</v>
          </cell>
          <cell r="Q10">
            <v>45.592799000000014</v>
          </cell>
          <cell r="R10">
            <v>24.759161000000006</v>
          </cell>
          <cell r="S10">
            <v>78.176327000000171</v>
          </cell>
          <cell r="T10">
            <v>28.46902800000003</v>
          </cell>
          <cell r="U10">
            <v>0.188052</v>
          </cell>
        </row>
        <row r="11">
          <cell r="C11">
            <v>47.407896999999991</v>
          </cell>
          <cell r="D11">
            <v>71.299703000000008</v>
          </cell>
          <cell r="E11">
            <v>6.5734219999999981</v>
          </cell>
          <cell r="F11">
            <v>35.933601999999965</v>
          </cell>
          <cell r="G11">
            <v>82.776577999999986</v>
          </cell>
          <cell r="H11">
            <v>319.92102999999929</v>
          </cell>
          <cell r="I11">
            <v>320.40020700000002</v>
          </cell>
          <cell r="J11">
            <v>0</v>
          </cell>
          <cell r="K11">
            <v>127.18820499999998</v>
          </cell>
          <cell r="L11">
            <v>83.138830000000041</v>
          </cell>
          <cell r="M11">
            <v>76.603522000000055</v>
          </cell>
          <cell r="N11">
            <v>16.499010999999996</v>
          </cell>
          <cell r="O11">
            <v>48.470028999999997</v>
          </cell>
          <cell r="P11">
            <v>0.68327700000000002</v>
          </cell>
          <cell r="Q11">
            <v>52.653922999999992</v>
          </cell>
          <cell r="R11">
            <v>20.729390999999996</v>
          </cell>
          <cell r="S11">
            <v>82.473596000000214</v>
          </cell>
          <cell r="T11">
            <v>31.313989000000007</v>
          </cell>
          <cell r="U11">
            <v>0.287053</v>
          </cell>
        </row>
        <row r="12">
          <cell r="C12">
            <v>42.036649000000004</v>
          </cell>
          <cell r="D12">
            <v>73.18114700000001</v>
          </cell>
          <cell r="E12">
            <v>14.284083000000004</v>
          </cell>
          <cell r="F12">
            <v>39.735156999999944</v>
          </cell>
          <cell r="G12">
            <v>59.867761999999999</v>
          </cell>
          <cell r="H12">
            <v>392.73768800000096</v>
          </cell>
          <cell r="I12">
            <v>371.76043900000002</v>
          </cell>
          <cell r="J12">
            <v>0</v>
          </cell>
          <cell r="K12">
            <v>116.04941200000005</v>
          </cell>
          <cell r="L12">
            <v>92.071531999999891</v>
          </cell>
          <cell r="M12">
            <v>96.262865000000161</v>
          </cell>
          <cell r="N12">
            <v>19.365014999999996</v>
          </cell>
          <cell r="O12">
            <v>18.6205</v>
          </cell>
          <cell r="P12">
            <v>1.9788970000000001</v>
          </cell>
          <cell r="Q12">
            <v>57.173401999999982</v>
          </cell>
          <cell r="R12">
            <v>31.417363999999981</v>
          </cell>
          <cell r="S12">
            <v>79.518122999999875</v>
          </cell>
          <cell r="T12">
            <v>36.764813000000032</v>
          </cell>
          <cell r="U12">
            <v>5.1257999999999991E-2</v>
          </cell>
        </row>
        <row r="13">
          <cell r="C13">
            <v>55.421564999999987</v>
          </cell>
          <cell r="D13">
            <v>46.668936000000002</v>
          </cell>
          <cell r="E13">
            <v>9.2110799999999973</v>
          </cell>
          <cell r="F13">
            <v>38.969909999999935</v>
          </cell>
          <cell r="G13">
            <v>67.172056000000026</v>
          </cell>
          <cell r="H13">
            <v>308.69473599999986</v>
          </cell>
          <cell r="I13">
            <v>328.35767199999998</v>
          </cell>
          <cell r="J13">
            <v>0</v>
          </cell>
          <cell r="K13">
            <v>260.82292100000001</v>
          </cell>
          <cell r="L13">
            <v>120.51611199999998</v>
          </cell>
          <cell r="M13">
            <v>85.214962999999969</v>
          </cell>
          <cell r="N13">
            <v>22.448052000000001</v>
          </cell>
          <cell r="O13">
            <v>19.955739999999999</v>
          </cell>
          <cell r="P13">
            <v>1.3320389999999998</v>
          </cell>
          <cell r="Q13">
            <v>55.244861000000029</v>
          </cell>
          <cell r="R13">
            <v>27.824565999999987</v>
          </cell>
          <cell r="S13">
            <v>66.90364799999989</v>
          </cell>
          <cell r="T13">
            <v>34.613460000000025</v>
          </cell>
          <cell r="U13">
            <v>0.20842900000000003</v>
          </cell>
        </row>
        <row r="14">
          <cell r="C14">
            <v>59.416940999999994</v>
          </cell>
          <cell r="D14">
            <v>40.222945999999993</v>
          </cell>
          <cell r="E14">
            <v>10.012547</v>
          </cell>
          <cell r="F14">
            <v>28.916986000000023</v>
          </cell>
          <cell r="G14">
            <v>69.60889699999997</v>
          </cell>
          <cell r="H14">
            <v>252.47885300000027</v>
          </cell>
          <cell r="I14">
            <v>373.59226999999998</v>
          </cell>
          <cell r="J14">
            <v>0</v>
          </cell>
          <cell r="K14">
            <v>118.76882599999999</v>
          </cell>
          <cell r="L14">
            <v>74.597610000000174</v>
          </cell>
          <cell r="M14">
            <v>63.928356999999956</v>
          </cell>
          <cell r="N14">
            <v>20.336159000000002</v>
          </cell>
          <cell r="O14">
            <v>63.875013999999993</v>
          </cell>
          <cell r="P14">
            <v>1.9006909999999997</v>
          </cell>
          <cell r="Q14">
            <v>54.167876</v>
          </cell>
          <cell r="R14">
            <v>23.241791999999972</v>
          </cell>
          <cell r="S14">
            <v>59.354782</v>
          </cell>
          <cell r="T14">
            <v>25.169222000000016</v>
          </cell>
          <cell r="U14">
            <v>2.2262999999999998E-2</v>
          </cell>
        </row>
        <row r="21">
          <cell r="C21">
            <v>14.158512000000002</v>
          </cell>
          <cell r="D21">
            <v>22.289328000000026</v>
          </cell>
          <cell r="E21">
            <v>3.1837699999999987</v>
          </cell>
          <cell r="F21">
            <v>128.99523000000022</v>
          </cell>
          <cell r="G21">
            <v>20.569385</v>
          </cell>
          <cell r="H21">
            <v>318.1837539999982</v>
          </cell>
          <cell r="I21">
            <v>0.24250099999999999</v>
          </cell>
          <cell r="J21">
            <v>56.271402999999992</v>
          </cell>
          <cell r="K21">
            <v>111.257972</v>
          </cell>
          <cell r="L21">
            <v>85.718045999999973</v>
          </cell>
          <cell r="M21">
            <v>69.146026000000106</v>
          </cell>
          <cell r="N21">
            <v>29.479175000000012</v>
          </cell>
          <cell r="O21">
            <v>46.799800000000005</v>
          </cell>
          <cell r="P21">
            <v>1.66198</v>
          </cell>
          <cell r="Q21">
            <v>60.121913000000042</v>
          </cell>
          <cell r="R21">
            <v>33.126849000000043</v>
          </cell>
          <cell r="S21">
            <v>81.470728000000108</v>
          </cell>
          <cell r="T21">
            <v>37.089552999999931</v>
          </cell>
          <cell r="U21">
            <v>2.0255709999999998</v>
          </cell>
        </row>
        <row r="22">
          <cell r="C22">
            <v>3.5892469999999994</v>
          </cell>
          <cell r="D22">
            <v>18.393622000000004</v>
          </cell>
          <cell r="E22">
            <v>4.3817899999999996</v>
          </cell>
          <cell r="F22">
            <v>117.57166600000012</v>
          </cell>
          <cell r="G22">
            <v>21.899346999999999</v>
          </cell>
          <cell r="H22">
            <v>318.90059899999949</v>
          </cell>
          <cell r="I22">
            <v>0.61225800000000008</v>
          </cell>
          <cell r="J22">
            <v>63.748699000000002</v>
          </cell>
          <cell r="K22">
            <v>79.368977999999956</v>
          </cell>
          <cell r="L22">
            <v>93.44863099999985</v>
          </cell>
          <cell r="M22">
            <v>68.038699000000065</v>
          </cell>
          <cell r="N22">
            <v>15.921957000000004</v>
          </cell>
          <cell r="O22">
            <v>31.148307999999997</v>
          </cell>
          <cell r="P22">
            <v>1.7255949999999998</v>
          </cell>
          <cell r="Q22">
            <v>48.839185000000001</v>
          </cell>
          <cell r="R22">
            <v>33.101508000000003</v>
          </cell>
          <cell r="S22">
            <v>75.214407999999949</v>
          </cell>
          <cell r="T22">
            <v>37.860086000000123</v>
          </cell>
          <cell r="U22">
            <v>1.9456620000000004</v>
          </cell>
        </row>
        <row r="23">
          <cell r="C23">
            <v>6.0694479999999977</v>
          </cell>
          <cell r="D23">
            <v>19.357034000000013</v>
          </cell>
          <cell r="E23">
            <v>4.1645629999999993</v>
          </cell>
          <cell r="F23">
            <v>118.64858199999989</v>
          </cell>
          <cell r="G23">
            <v>21.597674000000001</v>
          </cell>
          <cell r="H23">
            <v>355.54528899999997</v>
          </cell>
          <cell r="I23">
            <v>0.29863800000000001</v>
          </cell>
          <cell r="J23">
            <v>68.330175999999994</v>
          </cell>
          <cell r="K23">
            <v>85.503891999999951</v>
          </cell>
          <cell r="L23">
            <v>98.633672000000118</v>
          </cell>
          <cell r="M23">
            <v>74.959970000000041</v>
          </cell>
          <cell r="N23">
            <v>20.248817999999996</v>
          </cell>
          <cell r="O23">
            <v>17.503363999999994</v>
          </cell>
          <cell r="P23">
            <v>2.2128760000000001</v>
          </cell>
          <cell r="Q23">
            <v>59.903664000000084</v>
          </cell>
          <cell r="R23">
            <v>37.876971999999945</v>
          </cell>
          <cell r="S23">
            <v>78.406335000000382</v>
          </cell>
          <cell r="T23">
            <v>43.056591000000019</v>
          </cell>
          <cell r="U23">
            <v>1.6721610000000005</v>
          </cell>
        </row>
        <row r="24">
          <cell r="C24">
            <v>17.569701000000006</v>
          </cell>
          <cell r="D24">
            <v>16.898573999999993</v>
          </cell>
          <cell r="E24">
            <v>5.8391600000000041</v>
          </cell>
          <cell r="F24">
            <v>102.72400400000002</v>
          </cell>
          <cell r="G24">
            <v>22.987188</v>
          </cell>
          <cell r="H24">
            <v>334.67601600000097</v>
          </cell>
          <cell r="I24">
            <v>0.13339600000000001</v>
          </cell>
          <cell r="J24">
            <v>97.350187000000005</v>
          </cell>
          <cell r="K24">
            <v>138.60609099999991</v>
          </cell>
          <cell r="L24">
            <v>103.01175399999998</v>
          </cell>
          <cell r="M24">
            <v>93.280102000000085</v>
          </cell>
          <cell r="N24">
            <v>15.182720999999999</v>
          </cell>
          <cell r="O24">
            <v>16.834365000000002</v>
          </cell>
          <cell r="P24">
            <v>2.6488829999999997</v>
          </cell>
          <cell r="Q24">
            <v>59.685512999999993</v>
          </cell>
          <cell r="R24">
            <v>34.950970999999981</v>
          </cell>
          <cell r="S24">
            <v>68.121161000000058</v>
          </cell>
          <cell r="T24">
            <v>45.986238999999905</v>
          </cell>
          <cell r="U24">
            <v>2.5033259999999991</v>
          </cell>
        </row>
        <row r="25">
          <cell r="C25">
            <v>7.2464819999999985</v>
          </cell>
          <cell r="D25">
            <v>15.318694999999991</v>
          </cell>
          <cell r="E25">
            <v>7.0291300000000065</v>
          </cell>
          <cell r="F25">
            <v>110.97093300000022</v>
          </cell>
          <cell r="G25">
            <v>22.760971000000016</v>
          </cell>
          <cell r="H25">
            <v>394.18309300000084</v>
          </cell>
          <cell r="I25">
            <v>7.0166000000000006E-2</v>
          </cell>
          <cell r="J25">
            <v>97.162324000000012</v>
          </cell>
          <cell r="K25">
            <v>131.68305699999999</v>
          </cell>
          <cell r="L25">
            <v>117.11180500000007</v>
          </cell>
          <cell r="M25">
            <v>81.792156999999989</v>
          </cell>
          <cell r="N25">
            <v>21.544613000000005</v>
          </cell>
          <cell r="O25">
            <v>22.568032000000002</v>
          </cell>
          <cell r="P25">
            <v>2.2305559999999991</v>
          </cell>
          <cell r="Q25">
            <v>54.839365000000029</v>
          </cell>
          <cell r="R25">
            <v>41.913882000000029</v>
          </cell>
          <cell r="S25">
            <v>73.486886000000155</v>
          </cell>
          <cell r="T25">
            <v>42.033041999999938</v>
          </cell>
          <cell r="U25">
            <v>3.9194490000000002</v>
          </cell>
        </row>
        <row r="26">
          <cell r="C26">
            <v>4.0226839999999973</v>
          </cell>
          <cell r="D26">
            <v>14.342212000000004</v>
          </cell>
          <cell r="E26">
            <v>5.9229930000000017</v>
          </cell>
          <cell r="F26">
            <v>102.80193300000018</v>
          </cell>
          <cell r="G26">
            <v>23.51358500000001</v>
          </cell>
          <cell r="H26">
            <v>367.30676799999918</v>
          </cell>
          <cell r="I26">
            <v>1.3129E-2</v>
          </cell>
          <cell r="J26">
            <v>87.140881999999976</v>
          </cell>
          <cell r="K26">
            <v>135.63229899999999</v>
          </cell>
          <cell r="L26">
            <v>124.14244400000028</v>
          </cell>
          <cell r="M26">
            <v>75.472730999999897</v>
          </cell>
          <cell r="N26">
            <v>18.717477999999996</v>
          </cell>
          <cell r="O26">
            <v>17.407684999999997</v>
          </cell>
          <cell r="P26">
            <v>2.0514349999999992</v>
          </cell>
          <cell r="Q26">
            <v>66.673537999999979</v>
          </cell>
          <cell r="R26">
            <v>40.029355999999993</v>
          </cell>
          <cell r="S26">
            <v>92.260286999999877</v>
          </cell>
          <cell r="T26">
            <v>45.563892000000052</v>
          </cell>
          <cell r="U26">
            <v>3.1522329999999998</v>
          </cell>
        </row>
        <row r="27">
          <cell r="C27">
            <v>12.740857</v>
          </cell>
          <cell r="D27">
            <v>14.846816000000002</v>
          </cell>
          <cell r="E27">
            <v>5.973688000000001</v>
          </cell>
          <cell r="F27">
            <v>121.03230799999993</v>
          </cell>
          <cell r="G27">
            <v>26.136313999999988</v>
          </cell>
          <cell r="H27">
            <v>406.61386200000055</v>
          </cell>
          <cell r="I27">
            <v>2.2946000000000001E-2</v>
          </cell>
          <cell r="J27">
            <v>83.722094000000013</v>
          </cell>
          <cell r="K27">
            <v>81.184863999999919</v>
          </cell>
          <cell r="L27">
            <v>121.29070500000016</v>
          </cell>
          <cell r="M27">
            <v>77.661647000000102</v>
          </cell>
          <cell r="N27">
            <v>35.240593000000004</v>
          </cell>
          <cell r="O27">
            <v>14.363571999999998</v>
          </cell>
          <cell r="P27">
            <v>3.2686809999999999</v>
          </cell>
          <cell r="Q27">
            <v>65.612761999999961</v>
          </cell>
          <cell r="R27">
            <v>42.908027000000047</v>
          </cell>
          <cell r="S27">
            <v>119.02283899999972</v>
          </cell>
          <cell r="T27">
            <v>45.495596000000049</v>
          </cell>
          <cell r="U27">
            <v>3.0498839999999996</v>
          </cell>
        </row>
        <row r="28">
          <cell r="C28">
            <v>10.825405999999997</v>
          </cell>
          <cell r="D28">
            <v>14.822745999999979</v>
          </cell>
          <cell r="E28">
            <v>4.3920890000000012</v>
          </cell>
          <cell r="F28">
            <v>112.32388899999994</v>
          </cell>
          <cell r="G28">
            <v>22.931405999999988</v>
          </cell>
          <cell r="H28">
            <v>333.79325799999924</v>
          </cell>
          <cell r="I28">
            <v>2.4711999999999998E-2</v>
          </cell>
          <cell r="J28">
            <v>119.70767499999999</v>
          </cell>
          <cell r="K28">
            <v>114.98525399999995</v>
          </cell>
          <cell r="L28">
            <v>99.683302000000197</v>
          </cell>
          <cell r="M28">
            <v>78.775622999999996</v>
          </cell>
          <cell r="N28">
            <v>29.481624000000007</v>
          </cell>
          <cell r="O28">
            <v>18.361157000000002</v>
          </cell>
          <cell r="P28">
            <v>1.9010289999999996</v>
          </cell>
          <cell r="Q28">
            <v>60.719337999999979</v>
          </cell>
          <cell r="R28">
            <v>34.039787000000011</v>
          </cell>
          <cell r="S28">
            <v>93.383311999999876</v>
          </cell>
          <cell r="T28">
            <v>45.968378000000122</v>
          </cell>
          <cell r="U28">
            <v>1.8277639999999997</v>
          </cell>
        </row>
        <row r="29">
          <cell r="C29">
            <v>10.231692000000002</v>
          </cell>
          <cell r="D29">
            <v>18.328891999999978</v>
          </cell>
          <cell r="E29">
            <v>4.6314439999999992</v>
          </cell>
          <cell r="F29">
            <v>122.73209500000041</v>
          </cell>
          <cell r="G29">
            <v>20.924596000000026</v>
          </cell>
          <cell r="H29">
            <v>329.60757100000075</v>
          </cell>
          <cell r="I29">
            <v>2.5079999999999998E-3</v>
          </cell>
          <cell r="J29">
            <v>37.882128999999999</v>
          </cell>
          <cell r="K29">
            <v>66.787126000000001</v>
          </cell>
          <cell r="L29">
            <v>101.01960800000002</v>
          </cell>
          <cell r="M29">
            <v>77.593073000000047</v>
          </cell>
          <cell r="N29">
            <v>29.549551000000012</v>
          </cell>
          <cell r="O29">
            <v>13.562771</v>
          </cell>
          <cell r="P29">
            <v>1.2169350000000001</v>
          </cell>
          <cell r="Q29">
            <v>58.037274999999973</v>
          </cell>
          <cell r="R29">
            <v>33.482464999999983</v>
          </cell>
          <cell r="S29">
            <v>70.512898999999564</v>
          </cell>
          <cell r="T29">
            <v>46.816579999999952</v>
          </cell>
          <cell r="U29">
            <v>1.3407629999999997</v>
          </cell>
        </row>
        <row r="30">
          <cell r="C30">
            <v>11.550482999999998</v>
          </cell>
          <cell r="D30">
            <v>26.479682000000018</v>
          </cell>
          <cell r="E30">
            <v>12.715920999999993</v>
          </cell>
          <cell r="F30">
            <v>141.04470000000006</v>
          </cell>
          <cell r="G30">
            <v>22.573971000000007</v>
          </cell>
          <cell r="H30">
            <v>422.10959199999678</v>
          </cell>
          <cell r="I30">
            <v>1.7403000000000002E-2</v>
          </cell>
          <cell r="J30">
            <v>0.85440899999999997</v>
          </cell>
          <cell r="K30">
            <v>69.687823000000094</v>
          </cell>
          <cell r="L30">
            <v>119.65928100000021</v>
          </cell>
          <cell r="M30">
            <v>89.201111000000012</v>
          </cell>
          <cell r="N30">
            <v>11.374235000000001</v>
          </cell>
          <cell r="O30">
            <v>15.994725000000004</v>
          </cell>
          <cell r="P30">
            <v>1.9226450000000006</v>
          </cell>
          <cell r="Q30">
            <v>67.085854999999938</v>
          </cell>
          <cell r="R30">
            <v>36.426416000000039</v>
          </cell>
          <cell r="S30">
            <v>97.929083999999662</v>
          </cell>
          <cell r="T30">
            <v>51.726025999999983</v>
          </cell>
          <cell r="U30">
            <v>1.643467</v>
          </cell>
        </row>
        <row r="31">
          <cell r="C31">
            <v>6.2823449999999976</v>
          </cell>
          <cell r="D31">
            <v>29.830056000000003</v>
          </cell>
          <cell r="E31">
            <v>10.634172999999995</v>
          </cell>
          <cell r="F31">
            <v>126.75135900000005</v>
          </cell>
          <cell r="G31">
            <v>23.708775999999993</v>
          </cell>
          <cell r="H31">
            <v>378.63201499999843</v>
          </cell>
          <cell r="I31">
            <v>4.8539999999999998E-3</v>
          </cell>
          <cell r="J31">
            <v>22.007896999999996</v>
          </cell>
          <cell r="K31">
            <v>64.157768999999973</v>
          </cell>
          <cell r="L31">
            <v>106.66862100000012</v>
          </cell>
          <cell r="M31">
            <v>86.867569999999958</v>
          </cell>
          <cell r="N31">
            <v>5.4061179999999993</v>
          </cell>
          <cell r="O31">
            <v>27.631048</v>
          </cell>
          <cell r="P31">
            <v>1.3285259999999999</v>
          </cell>
          <cell r="Q31">
            <v>66.188033000000004</v>
          </cell>
          <cell r="R31">
            <v>40.465544999999985</v>
          </cell>
          <cell r="S31">
            <v>90.302819000000284</v>
          </cell>
          <cell r="T31">
            <v>48.690516999999957</v>
          </cell>
          <cell r="U31">
            <v>2.8231200000000003</v>
          </cell>
        </row>
        <row r="32">
          <cell r="C32">
            <v>5.6429679999999989</v>
          </cell>
          <cell r="D32">
            <v>16.944093999999975</v>
          </cell>
          <cell r="E32">
            <v>10.568603999999997</v>
          </cell>
          <cell r="F32">
            <v>102.31220800000027</v>
          </cell>
          <cell r="G32">
            <v>24.899821999999997</v>
          </cell>
          <cell r="H32">
            <v>353.8349410000024</v>
          </cell>
          <cell r="I32">
            <v>1.5816E-2</v>
          </cell>
          <cell r="J32">
            <v>41.411229000000006</v>
          </cell>
          <cell r="K32">
            <v>80.072654000000014</v>
          </cell>
          <cell r="L32">
            <v>117.13198900000003</v>
          </cell>
          <cell r="M32">
            <v>75.91938000000016</v>
          </cell>
          <cell r="N32">
            <v>4.7932240000000004</v>
          </cell>
          <cell r="O32">
            <v>17.766156999999993</v>
          </cell>
          <cell r="P32">
            <v>1.528146</v>
          </cell>
          <cell r="Q32">
            <v>53.343333000000015</v>
          </cell>
          <cell r="R32">
            <v>39.33233400000001</v>
          </cell>
          <cell r="S32">
            <v>83.939560000000114</v>
          </cell>
          <cell r="T32">
            <v>42.782024000000007</v>
          </cell>
          <cell r="U32">
            <v>1.5330380000000001</v>
          </cell>
        </row>
      </sheetData>
      <sheetData sheetId="1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DECLARADOS"/>
      <sheetName val="ABAIXO_LIMIAR"/>
      <sheetName val="TOTAL"/>
    </sheetNames>
    <sheetDataSet>
      <sheetData sheetId="0"/>
      <sheetData sheetId="1"/>
      <sheetData sheetId="2">
        <row r="3">
          <cell r="C3">
            <v>60.820805999999997</v>
          </cell>
          <cell r="D3">
            <v>165.37916999999999</v>
          </cell>
          <cell r="E3">
            <v>36.827938000000003</v>
          </cell>
          <cell r="F3">
            <v>352.00779799999998</v>
          </cell>
          <cell r="G3">
            <v>125.70677499999999</v>
          </cell>
          <cell r="H3">
            <v>1327.67482</v>
          </cell>
          <cell r="I3">
            <v>9.3636119999999998</v>
          </cell>
          <cell r="J3">
            <v>8.8134779999999999</v>
          </cell>
          <cell r="K3">
            <v>123.703838</v>
          </cell>
          <cell r="L3">
            <v>517.32179499999995</v>
          </cell>
          <cell r="M3">
            <v>343.47222799999997</v>
          </cell>
          <cell r="N3">
            <v>339.80082800000002</v>
          </cell>
          <cell r="O3">
            <v>337.53418299999998</v>
          </cell>
          <cell r="P3">
            <v>13.548082000000001</v>
          </cell>
          <cell r="Q3">
            <v>510.58853900000003</v>
          </cell>
          <cell r="R3">
            <v>136.49912599999999</v>
          </cell>
          <cell r="S3">
            <v>317.19973900000002</v>
          </cell>
          <cell r="T3">
            <v>384.45638400000001</v>
          </cell>
          <cell r="U3">
            <v>2.7048009999999998</v>
          </cell>
        </row>
        <row r="4">
          <cell r="C4">
            <v>48.282634999999999</v>
          </cell>
          <cell r="D4">
            <v>155.910616</v>
          </cell>
          <cell r="E4">
            <v>31.563089999999999</v>
          </cell>
          <cell r="F4">
            <v>357.00332400000002</v>
          </cell>
          <cell r="G4">
            <v>107.6747</v>
          </cell>
          <cell r="H4">
            <v>1358.578872</v>
          </cell>
          <cell r="I4">
            <v>6.4821489999999997</v>
          </cell>
          <cell r="J4">
            <v>7.6179990000000002</v>
          </cell>
          <cell r="K4">
            <v>111.811333</v>
          </cell>
          <cell r="L4">
            <v>511.48508299999997</v>
          </cell>
          <cell r="M4">
            <v>355.10434400000003</v>
          </cell>
          <cell r="N4">
            <v>412.12800099999998</v>
          </cell>
          <cell r="O4">
            <v>116.86756699999999</v>
          </cell>
          <cell r="P4">
            <v>14.672979</v>
          </cell>
          <cell r="Q4">
            <v>465.35619400000002</v>
          </cell>
          <cell r="R4">
            <v>122.539547</v>
          </cell>
          <cell r="S4">
            <v>282.32206200000002</v>
          </cell>
          <cell r="T4">
            <v>357.50924099999997</v>
          </cell>
          <cell r="U4">
            <v>1.585664</v>
          </cell>
        </row>
        <row r="5">
          <cell r="C5">
            <v>59.144821999999998</v>
          </cell>
          <cell r="D5">
            <v>182.284007</v>
          </cell>
          <cell r="E5">
            <v>34.944285000000001</v>
          </cell>
          <cell r="F5">
            <v>384.09864399999998</v>
          </cell>
          <cell r="G5">
            <v>131.118303</v>
          </cell>
          <cell r="H5">
            <v>1446.2508270000001</v>
          </cell>
          <cell r="I5">
            <v>5.695773</v>
          </cell>
          <cell r="J5">
            <v>7.8402989999999999</v>
          </cell>
          <cell r="K5">
            <v>159.81073499999999</v>
          </cell>
          <cell r="L5">
            <v>574.13116200000002</v>
          </cell>
          <cell r="M5">
            <v>406.90047499999997</v>
          </cell>
          <cell r="N5">
            <v>449.28335700000002</v>
          </cell>
          <cell r="O5">
            <v>348.46495399999998</v>
          </cell>
          <cell r="P5">
            <v>17.521372</v>
          </cell>
          <cell r="Q5">
            <v>506.43411099999997</v>
          </cell>
          <cell r="R5">
            <v>135.12951000000001</v>
          </cell>
          <cell r="S5">
            <v>309.62373400000001</v>
          </cell>
          <cell r="T5">
            <v>382.36137000000002</v>
          </cell>
          <cell r="U5">
            <v>1.1203700000000001</v>
          </cell>
        </row>
        <row r="21">
          <cell r="C21">
            <v>9.2937940000000001</v>
          </cell>
          <cell r="D21">
            <v>103.53921099999999</v>
          </cell>
          <cell r="E21">
            <v>13.675399000000001</v>
          </cell>
          <cell r="F21">
            <v>190.40176</v>
          </cell>
          <cell r="G21">
            <v>100.441166</v>
          </cell>
          <cell r="H21">
            <v>1102.4750790000001</v>
          </cell>
          <cell r="I21">
            <v>8.6289300000000004</v>
          </cell>
          <cell r="J21">
            <v>21.787873000000001</v>
          </cell>
          <cell r="K21">
            <v>142.99174300000001</v>
          </cell>
          <cell r="L21">
            <v>307.76301799999999</v>
          </cell>
          <cell r="M21">
            <v>173.29300699999999</v>
          </cell>
          <cell r="N21">
            <v>411.29657200000003</v>
          </cell>
          <cell r="O21">
            <v>59.051136</v>
          </cell>
          <cell r="P21">
            <v>26.297784</v>
          </cell>
          <cell r="Q21">
            <v>454.70924000000002</v>
          </cell>
          <cell r="R21">
            <v>84.647201999999993</v>
          </cell>
          <cell r="S21">
            <v>424.92722700000002</v>
          </cell>
          <cell r="T21">
            <v>253.80669</v>
          </cell>
          <cell r="U21">
            <v>0.71701999999999999</v>
          </cell>
        </row>
        <row r="22">
          <cell r="C22">
            <v>9.3041999999999998</v>
          </cell>
          <cell r="D22">
            <v>100.866831</v>
          </cell>
          <cell r="E22">
            <v>13.119348</v>
          </cell>
          <cell r="F22">
            <v>191.85050699999999</v>
          </cell>
          <cell r="G22">
            <v>111.737904</v>
          </cell>
          <cell r="H22">
            <v>1026.532929</v>
          </cell>
          <cell r="I22">
            <v>12.164749</v>
          </cell>
          <cell r="J22">
            <v>3.4874000000000001</v>
          </cell>
          <cell r="K22">
            <v>89.608158000000003</v>
          </cell>
          <cell r="L22">
            <v>321.47149200000001</v>
          </cell>
          <cell r="M22">
            <v>173.52400399999999</v>
          </cell>
          <cell r="N22">
            <v>366.10828099999998</v>
          </cell>
          <cell r="O22">
            <v>98.216521</v>
          </cell>
          <cell r="P22">
            <v>22.762938999999999</v>
          </cell>
          <cell r="Q22">
            <v>448.51556299999999</v>
          </cell>
          <cell r="R22">
            <v>86.308171000000002</v>
          </cell>
          <cell r="S22">
            <v>416.42417399999999</v>
          </cell>
          <cell r="T22">
            <v>246.24729099999999</v>
          </cell>
          <cell r="U22">
            <v>0.48605300000000001</v>
          </cell>
        </row>
        <row r="23">
          <cell r="C23">
            <v>13.492239</v>
          </cell>
          <cell r="D23">
            <v>110.368268</v>
          </cell>
          <cell r="E23">
            <v>14.176824</v>
          </cell>
          <cell r="F23">
            <v>212.77028899999999</v>
          </cell>
          <cell r="G23">
            <v>122.405357</v>
          </cell>
          <cell r="H23">
            <v>1137.1789309999999</v>
          </cell>
          <cell r="I23">
            <v>7.3057299999999996</v>
          </cell>
          <cell r="J23">
            <v>6.6644670000000001</v>
          </cell>
          <cell r="K23">
            <v>103.175709</v>
          </cell>
          <cell r="L23">
            <v>339.89384799999999</v>
          </cell>
          <cell r="M23">
            <v>186.62703099999999</v>
          </cell>
          <cell r="N23">
            <v>369.89333800000003</v>
          </cell>
          <cell r="O23">
            <v>116.687422</v>
          </cell>
          <cell r="P23">
            <v>25.070855999999999</v>
          </cell>
          <cell r="Q23">
            <v>474.62421699999999</v>
          </cell>
          <cell r="R23">
            <v>93.601923999999997</v>
          </cell>
          <cell r="S23">
            <v>403.56755900000002</v>
          </cell>
          <cell r="T23">
            <v>269.48842100000002</v>
          </cell>
          <cell r="U23">
            <v>0.70992200000000005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DECLARADOS"/>
    </sheetNames>
    <sheetDataSet>
      <sheetData sheetId="0">
        <row r="3">
          <cell r="C3">
            <v>48.584355999999985</v>
          </cell>
          <cell r="D3">
            <v>52.051509000000003</v>
          </cell>
          <cell r="E3">
            <v>13.138769999999999</v>
          </cell>
          <cell r="F3">
            <v>41.665834000000018</v>
          </cell>
          <cell r="G3">
            <v>58.709148000000013</v>
          </cell>
          <cell r="H3">
            <v>428.15465099999886</v>
          </cell>
          <cell r="I3">
            <v>536.3690059999999</v>
          </cell>
          <cell r="J3">
            <v>0</v>
          </cell>
          <cell r="K3">
            <v>123.07155599999997</v>
          </cell>
          <cell r="L3">
            <v>95.930541999999917</v>
          </cell>
          <cell r="M3">
            <v>114.42635399999995</v>
          </cell>
          <cell r="N3">
            <v>20.180324999999996</v>
          </cell>
          <cell r="O3">
            <v>19.781710000000004</v>
          </cell>
          <cell r="P3">
            <v>2.5718159999999988</v>
          </cell>
          <cell r="Q3">
            <v>68.365225000000066</v>
          </cell>
          <cell r="R3">
            <v>31.129113000000004</v>
          </cell>
          <cell r="S3">
            <v>95.223634000000033</v>
          </cell>
          <cell r="T3">
            <v>37.334159000000042</v>
          </cell>
          <cell r="U3">
            <v>3.785542</v>
          </cell>
        </row>
        <row r="4">
          <cell r="C4">
            <v>43.424889999999998</v>
          </cell>
          <cell r="D4">
            <v>36.428934000000005</v>
          </cell>
          <cell r="E4">
            <v>9.5834850000000031</v>
          </cell>
          <cell r="F4">
            <v>34.07557000000002</v>
          </cell>
          <cell r="G4">
            <v>75.499240000000015</v>
          </cell>
          <cell r="H4">
            <v>295.71148100000028</v>
          </cell>
          <cell r="I4">
            <v>368.60727500000007</v>
          </cell>
          <cell r="J4">
            <v>0</v>
          </cell>
          <cell r="K4">
            <v>216.96494100000007</v>
          </cell>
          <cell r="L4">
            <v>83.15704000000008</v>
          </cell>
          <cell r="M4">
            <v>90.29809400000002</v>
          </cell>
          <cell r="N4">
            <v>24.657494</v>
          </cell>
          <cell r="O4">
            <v>14.688366000000002</v>
          </cell>
          <cell r="P4">
            <v>1.5220210000000001</v>
          </cell>
          <cell r="Q4">
            <v>69.457369000000057</v>
          </cell>
          <cell r="R4">
            <v>25.895771999999997</v>
          </cell>
          <cell r="S4">
            <v>74.697944999999947</v>
          </cell>
          <cell r="T4">
            <v>27.894725000000015</v>
          </cell>
          <cell r="U4">
            <v>2.9744000000000003E-2</v>
          </cell>
        </row>
        <row r="5">
          <cell r="C5">
            <v>43.640392999999996</v>
          </cell>
          <cell r="D5">
            <v>42.629523999999975</v>
          </cell>
          <cell r="E5">
            <v>9.5596670000000046</v>
          </cell>
          <cell r="F5">
            <v>35.610921999999981</v>
          </cell>
          <cell r="G5">
            <v>55.496091</v>
          </cell>
          <cell r="H5">
            <v>334.99505700000071</v>
          </cell>
          <cell r="I5">
            <v>359.47402999999997</v>
          </cell>
          <cell r="J5">
            <v>1.5999999999999999E-5</v>
          </cell>
          <cell r="K5">
            <v>152.77446799999993</v>
          </cell>
          <cell r="L5">
            <v>100.48859100000027</v>
          </cell>
          <cell r="M5">
            <v>91.298634999999976</v>
          </cell>
          <cell r="N5">
            <v>30.844378000000003</v>
          </cell>
          <cell r="O5">
            <v>45.240134999999995</v>
          </cell>
          <cell r="P5">
            <v>1.2307059999999996</v>
          </cell>
          <cell r="Q5">
            <v>65.145991000000109</v>
          </cell>
          <cell r="R5">
            <v>24.557458000000018</v>
          </cell>
          <cell r="S5">
            <v>64.993066000000056</v>
          </cell>
          <cell r="T5">
            <v>31.079224000000046</v>
          </cell>
          <cell r="U5">
            <v>1.6338999999999999E-2</v>
          </cell>
        </row>
        <row r="21">
          <cell r="C21">
            <v>10.310005</v>
          </cell>
          <cell r="D21">
            <v>19.241642999999996</v>
          </cell>
          <cell r="E21">
            <v>12.690559</v>
          </cell>
          <cell r="F21">
            <v>116.81994800000022</v>
          </cell>
          <cell r="G21">
            <v>29.764544999999998</v>
          </cell>
          <cell r="H21">
            <v>355.37535399999905</v>
          </cell>
          <cell r="I21">
            <v>3.64E-3</v>
          </cell>
          <cell r="J21">
            <v>44.368048999999999</v>
          </cell>
          <cell r="K21">
            <v>59.65720699999995</v>
          </cell>
          <cell r="L21">
            <v>83.570908000000017</v>
          </cell>
          <cell r="M21">
            <v>66.473993000000107</v>
          </cell>
          <cell r="N21">
            <v>18.381846000000007</v>
          </cell>
          <cell r="O21">
            <v>19.014960000000002</v>
          </cell>
          <cell r="P21">
            <v>2.2413910000000001</v>
          </cell>
          <cell r="Q21">
            <v>54.677112000000001</v>
          </cell>
          <cell r="R21">
            <v>28.946796000000003</v>
          </cell>
          <cell r="S21">
            <v>84.623282000000046</v>
          </cell>
          <cell r="T21">
            <v>41.701357000000016</v>
          </cell>
          <cell r="U21">
            <v>1.4324220000000001</v>
          </cell>
        </row>
        <row r="22">
          <cell r="C22">
            <v>8.439415999999996</v>
          </cell>
          <cell r="D22">
            <v>19.096653000000043</v>
          </cell>
          <cell r="E22">
            <v>7.8783310000000037</v>
          </cell>
          <cell r="F22">
            <v>116.48712100000006</v>
          </cell>
          <cell r="G22">
            <v>27.787682000000004</v>
          </cell>
          <cell r="H22">
            <v>389.79466700000097</v>
          </cell>
          <cell r="I22">
            <v>1.284E-3</v>
          </cell>
          <cell r="J22">
            <v>47.997632000000003</v>
          </cell>
          <cell r="K22">
            <v>55.035007</v>
          </cell>
          <cell r="L22">
            <v>93.395355000000265</v>
          </cell>
          <cell r="M22">
            <v>71.200464000000053</v>
          </cell>
          <cell r="N22">
            <v>14.653444</v>
          </cell>
          <cell r="O22">
            <v>12.452486</v>
          </cell>
          <cell r="P22">
            <v>1.7194280000000002</v>
          </cell>
          <cell r="Q22">
            <v>55.393189000000049</v>
          </cell>
          <cell r="R22">
            <v>31.199584999999995</v>
          </cell>
          <cell r="S22">
            <v>86.497274000000331</v>
          </cell>
          <cell r="T22">
            <v>47.181266000000129</v>
          </cell>
          <cell r="U22">
            <v>1.6751940000000001</v>
          </cell>
        </row>
        <row r="23">
          <cell r="C23">
            <v>13.884942000000004</v>
          </cell>
          <cell r="D23">
            <v>19.031059000000003</v>
          </cell>
          <cell r="E23">
            <v>8.0750599999999952</v>
          </cell>
          <cell r="F23">
            <v>111.20481800000012</v>
          </cell>
          <cell r="G23">
            <v>25.915716000000003</v>
          </cell>
          <cell r="H23">
            <v>399.68362799999761</v>
          </cell>
          <cell r="I23">
            <v>3.1033000000000002E-2</v>
          </cell>
          <cell r="J23">
            <v>64.283485999999996</v>
          </cell>
          <cell r="K23">
            <v>67.485894999999971</v>
          </cell>
          <cell r="L23">
            <v>89.656263000000209</v>
          </cell>
          <cell r="M23">
            <v>78.793534000000065</v>
          </cell>
          <cell r="N23">
            <v>14.215228999999999</v>
          </cell>
          <cell r="O23">
            <v>16.450756999999999</v>
          </cell>
          <cell r="P23">
            <v>1.7345030000000001</v>
          </cell>
          <cell r="Q23">
            <v>59.079965999999935</v>
          </cell>
          <cell r="R23">
            <v>36.686104000000007</v>
          </cell>
          <cell r="S23">
            <v>80.258533000000483</v>
          </cell>
          <cell r="T23">
            <v>40.35661500000009</v>
          </cell>
          <cell r="U23">
            <v>1.8698699999999999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DECLARADOS"/>
      <sheetName val="ABAIXO_LIMIAR"/>
      <sheetName val="TOTAL"/>
    </sheetNames>
    <sheetDataSet>
      <sheetData sheetId="0"/>
      <sheetData sheetId="1"/>
      <sheetData sheetId="2">
        <row r="3">
          <cell r="B3">
            <v>14.949183</v>
          </cell>
          <cell r="C3">
            <v>86.706672999999995</v>
          </cell>
          <cell r="D3">
            <v>85.978543999999999</v>
          </cell>
          <cell r="E3">
            <v>40.726903999999998</v>
          </cell>
          <cell r="F3">
            <v>6.1827569999999996</v>
          </cell>
          <cell r="G3">
            <v>9.5828699999999998</v>
          </cell>
          <cell r="H3">
            <v>33.445661999999999</v>
          </cell>
          <cell r="I3">
            <v>29.455798999999999</v>
          </cell>
          <cell r="J3">
            <v>12.51291</v>
          </cell>
          <cell r="K3">
            <v>34.551752999999998</v>
          </cell>
          <cell r="L3">
            <v>6.0076640000000001</v>
          </cell>
          <cell r="M3">
            <v>32.594603999999997</v>
          </cell>
          <cell r="N3">
            <v>3.1318820000000001</v>
          </cell>
          <cell r="O3">
            <v>0.67518500000000004</v>
          </cell>
          <cell r="P3">
            <v>51.110891000000002</v>
          </cell>
          <cell r="Q3">
            <v>18.3081</v>
          </cell>
          <cell r="R3">
            <v>7.9072019999999998</v>
          </cell>
          <cell r="S3">
            <v>16.890937999999998</v>
          </cell>
          <cell r="T3">
            <v>40.544083000000001</v>
          </cell>
          <cell r="U3">
            <v>26.643530999999999</v>
          </cell>
          <cell r="V3">
            <v>23.908571999999999</v>
          </cell>
          <cell r="W3">
            <v>24.067605</v>
          </cell>
          <cell r="X3">
            <v>29.215402999999998</v>
          </cell>
          <cell r="Y3">
            <v>15.999536000000001</v>
          </cell>
          <cell r="Z3">
            <v>11.038057</v>
          </cell>
          <cell r="AA3">
            <v>1.134887</v>
          </cell>
          <cell r="AB3">
            <v>170.251893</v>
          </cell>
          <cell r="AC3">
            <v>27.842904999999998</v>
          </cell>
          <cell r="AD3">
            <v>66.357932000000005</v>
          </cell>
          <cell r="AE3">
            <v>182.64345599999999</v>
          </cell>
          <cell r="AF3">
            <v>12.501619</v>
          </cell>
          <cell r="AG3">
            <v>44.768639999999998</v>
          </cell>
          <cell r="AH3">
            <v>45.286385000000003</v>
          </cell>
          <cell r="AI3">
            <v>30.765557999999999</v>
          </cell>
          <cell r="AJ3">
            <v>7.1543890000000001</v>
          </cell>
          <cell r="AK3">
            <v>1.207935</v>
          </cell>
          <cell r="AL3">
            <v>3.910263</v>
          </cell>
          <cell r="AM3">
            <v>87.566029</v>
          </cell>
          <cell r="AN3">
            <v>253.250901</v>
          </cell>
          <cell r="AO3">
            <v>63.288938000000002</v>
          </cell>
          <cell r="AP3">
            <v>27.252451000000001</v>
          </cell>
          <cell r="AQ3">
            <v>21.315376000000001</v>
          </cell>
          <cell r="AR3">
            <v>0.44008399999999998</v>
          </cell>
          <cell r="AS3">
            <v>51.489977000000003</v>
          </cell>
          <cell r="AT3">
            <v>9.5316810000000007</v>
          </cell>
          <cell r="AU3">
            <v>0.36168499999999998</v>
          </cell>
          <cell r="AV3">
            <v>8.7984120000000008</v>
          </cell>
          <cell r="AW3">
            <v>85.042208000000002</v>
          </cell>
          <cell r="AX3">
            <v>9.4815210000000008</v>
          </cell>
          <cell r="AY3">
            <v>0.71249399999999996</v>
          </cell>
          <cell r="AZ3">
            <v>8.0920470000000009</v>
          </cell>
          <cell r="BA3">
            <v>14.147024</v>
          </cell>
          <cell r="BB3">
            <v>2.8961250000000001</v>
          </cell>
          <cell r="BC3">
            <v>22.931345</v>
          </cell>
          <cell r="BD3">
            <v>13.309025999999999</v>
          </cell>
          <cell r="BE3">
            <v>7.333386</v>
          </cell>
          <cell r="BF3">
            <v>4.6396550000000003</v>
          </cell>
          <cell r="BG3">
            <v>3.152377</v>
          </cell>
          <cell r="BH3">
            <v>10.053770999999999</v>
          </cell>
          <cell r="BI3">
            <v>7.4268989999999997</v>
          </cell>
          <cell r="BJ3">
            <v>76.073071999999996</v>
          </cell>
          <cell r="BK3">
            <v>78.227063999999999</v>
          </cell>
          <cell r="BL3">
            <v>10.949557</v>
          </cell>
          <cell r="BM3">
            <v>57.580550000000002</v>
          </cell>
          <cell r="BN3">
            <v>2.4540120000000001</v>
          </cell>
          <cell r="BO3">
            <v>0.96599100000000004</v>
          </cell>
          <cell r="BP3">
            <v>1.4745509999999999</v>
          </cell>
          <cell r="BQ3">
            <v>14.732044</v>
          </cell>
          <cell r="BR3">
            <v>11.011374</v>
          </cell>
          <cell r="BS3">
            <v>31.614578000000002</v>
          </cell>
          <cell r="BT3">
            <v>9.927047</v>
          </cell>
          <cell r="BU3">
            <v>126.227538</v>
          </cell>
          <cell r="BV3">
            <v>84.424137000000002</v>
          </cell>
          <cell r="BW3">
            <v>48.884388000000001</v>
          </cell>
          <cell r="BX3">
            <v>0.79575600000000002</v>
          </cell>
          <cell r="BY3">
            <v>58.853864999999999</v>
          </cell>
          <cell r="BZ3">
            <v>6.575507</v>
          </cell>
          <cell r="CA3">
            <v>5.9303350000000004</v>
          </cell>
          <cell r="CB3">
            <v>1.1412260000000001</v>
          </cell>
          <cell r="CC3">
            <v>1.509822</v>
          </cell>
          <cell r="CD3">
            <v>18.119183</v>
          </cell>
          <cell r="CE3">
            <v>29.160872999999999</v>
          </cell>
          <cell r="CF3">
            <v>432.097666</v>
          </cell>
          <cell r="CG3">
            <v>400.462132</v>
          </cell>
          <cell r="CH3">
            <v>1.55975</v>
          </cell>
          <cell r="CI3">
            <v>717.65779499999996</v>
          </cell>
          <cell r="CJ3">
            <v>18.953797999999999</v>
          </cell>
          <cell r="CK3">
            <v>0.68056300000000003</v>
          </cell>
          <cell r="CL3">
            <v>96.231531000000004</v>
          </cell>
          <cell r="CM3">
            <v>15.982436999999999</v>
          </cell>
          <cell r="CN3">
            <v>2.4002119999999998</v>
          </cell>
          <cell r="CO3">
            <v>2.3179630000000002</v>
          </cell>
          <cell r="CP3">
            <v>80.829131000000004</v>
          </cell>
          <cell r="CQ3">
            <v>15.351927999999999</v>
          </cell>
          <cell r="CR3">
            <v>20.668765</v>
          </cell>
          <cell r="CS3">
            <v>0.17852100000000001</v>
          </cell>
          <cell r="CT3">
            <v>16.747163</v>
          </cell>
          <cell r="CU3">
            <v>0</v>
          </cell>
        </row>
        <row r="4">
          <cell r="B4">
            <v>11.753235999999999</v>
          </cell>
          <cell r="C4">
            <v>75.694529000000003</v>
          </cell>
          <cell r="D4">
            <v>80.135364999999993</v>
          </cell>
          <cell r="E4">
            <v>41.805577</v>
          </cell>
          <cell r="F4">
            <v>4.7070420000000004</v>
          </cell>
          <cell r="G4">
            <v>10.792545</v>
          </cell>
          <cell r="H4">
            <v>29.746683999999998</v>
          </cell>
          <cell r="I4">
            <v>34.888333000000003</v>
          </cell>
          <cell r="J4">
            <v>9.8715569999999992</v>
          </cell>
          <cell r="K4">
            <v>33.380850000000002</v>
          </cell>
          <cell r="L4">
            <v>5.6887840000000001</v>
          </cell>
          <cell r="M4">
            <v>19.818760000000001</v>
          </cell>
          <cell r="N4">
            <v>2.1584140000000001</v>
          </cell>
          <cell r="O4">
            <v>0.33368500000000001</v>
          </cell>
          <cell r="P4">
            <v>50.838728000000003</v>
          </cell>
          <cell r="Q4">
            <v>16.710685000000002</v>
          </cell>
          <cell r="R4">
            <v>7.2869429999999999</v>
          </cell>
          <cell r="S4">
            <v>18.672694</v>
          </cell>
          <cell r="T4">
            <v>41.528866000000001</v>
          </cell>
          <cell r="U4">
            <v>24.854271000000001</v>
          </cell>
          <cell r="V4">
            <v>27.972836000000001</v>
          </cell>
          <cell r="W4">
            <v>26.601507000000002</v>
          </cell>
          <cell r="X4">
            <v>23.913011000000001</v>
          </cell>
          <cell r="Y4">
            <v>8.1462369999999993</v>
          </cell>
          <cell r="Z4">
            <v>12.159596000000001</v>
          </cell>
          <cell r="AA4">
            <v>0.91657</v>
          </cell>
          <cell r="AB4">
            <v>153.60886500000001</v>
          </cell>
          <cell r="AC4">
            <v>25.693217000000001</v>
          </cell>
          <cell r="AD4">
            <v>66.733035999999998</v>
          </cell>
          <cell r="AE4">
            <v>181.80175399999999</v>
          </cell>
          <cell r="AF4">
            <v>17.195595999999998</v>
          </cell>
          <cell r="AG4">
            <v>47.069797999999999</v>
          </cell>
          <cell r="AH4">
            <v>46.206783999999999</v>
          </cell>
          <cell r="AI4">
            <v>30.731995000000001</v>
          </cell>
          <cell r="AJ4">
            <v>7.4131650000000002</v>
          </cell>
          <cell r="AK4">
            <v>1.4302280000000001</v>
          </cell>
          <cell r="AL4">
            <v>2.8291140000000001</v>
          </cell>
          <cell r="AM4">
            <v>98.833582000000007</v>
          </cell>
          <cell r="AN4">
            <v>244.11540299999999</v>
          </cell>
          <cell r="AO4">
            <v>56.731465</v>
          </cell>
          <cell r="AP4">
            <v>27.153212</v>
          </cell>
          <cell r="AQ4">
            <v>20.641724</v>
          </cell>
          <cell r="AR4">
            <v>0.45927699999999999</v>
          </cell>
          <cell r="AS4">
            <v>49.277549999999998</v>
          </cell>
          <cell r="AT4">
            <v>10.160686</v>
          </cell>
          <cell r="AU4">
            <v>0.29327999999999999</v>
          </cell>
          <cell r="AV4">
            <v>5.6763300000000001</v>
          </cell>
          <cell r="AW4">
            <v>79.661362999999994</v>
          </cell>
          <cell r="AX4">
            <v>11.039682000000001</v>
          </cell>
          <cell r="AY4">
            <v>0.61859600000000003</v>
          </cell>
          <cell r="AZ4">
            <v>7.5812059999999999</v>
          </cell>
          <cell r="BA4">
            <v>15.408707</v>
          </cell>
          <cell r="BB4">
            <v>3.3718360000000001</v>
          </cell>
          <cell r="BC4">
            <v>18.115507000000001</v>
          </cell>
          <cell r="BD4">
            <v>13.562398999999999</v>
          </cell>
          <cell r="BE4">
            <v>7.3768479999999998</v>
          </cell>
          <cell r="BF4">
            <v>4.1610360000000002</v>
          </cell>
          <cell r="BG4">
            <v>2.909294</v>
          </cell>
          <cell r="BH4">
            <v>9.9444549999999996</v>
          </cell>
          <cell r="BI4">
            <v>8.5542619999999996</v>
          </cell>
          <cell r="BJ4">
            <v>67.790833000000006</v>
          </cell>
          <cell r="BK4">
            <v>77.220861999999997</v>
          </cell>
          <cell r="BL4">
            <v>8.2452670000000001</v>
          </cell>
          <cell r="BM4">
            <v>53.523167000000001</v>
          </cell>
          <cell r="BN4">
            <v>2.5134660000000002</v>
          </cell>
          <cell r="BO4">
            <v>0.61925799999999998</v>
          </cell>
          <cell r="BP4">
            <v>1.731366</v>
          </cell>
          <cell r="BQ4">
            <v>14.315415</v>
          </cell>
          <cell r="BR4">
            <v>10.830435</v>
          </cell>
          <cell r="BS4">
            <v>30.049472999999999</v>
          </cell>
          <cell r="BT4">
            <v>12.697092</v>
          </cell>
          <cell r="BU4">
            <v>142.162329</v>
          </cell>
          <cell r="BV4">
            <v>83.158698999999999</v>
          </cell>
          <cell r="BW4">
            <v>46.986620000000002</v>
          </cell>
          <cell r="BX4">
            <v>0.837171</v>
          </cell>
          <cell r="BY4">
            <v>58.943508999999999</v>
          </cell>
          <cell r="BZ4">
            <v>5.53721</v>
          </cell>
          <cell r="CA4">
            <v>8.1365400000000001</v>
          </cell>
          <cell r="CB4">
            <v>1.038316</v>
          </cell>
          <cell r="CC4">
            <v>1.191416</v>
          </cell>
          <cell r="CD4">
            <v>19.455116</v>
          </cell>
          <cell r="CE4">
            <v>29.785616999999998</v>
          </cell>
          <cell r="CF4">
            <v>438.98308200000002</v>
          </cell>
          <cell r="CG4">
            <v>378.41163399999999</v>
          </cell>
          <cell r="CH4">
            <v>0.96714500000000003</v>
          </cell>
          <cell r="CI4">
            <v>683.72052199999996</v>
          </cell>
          <cell r="CJ4">
            <v>40.221960000000003</v>
          </cell>
          <cell r="CK4">
            <v>1.4960690000000001</v>
          </cell>
          <cell r="CL4">
            <v>100.235956</v>
          </cell>
          <cell r="CM4">
            <v>15.067266</v>
          </cell>
          <cell r="CN4">
            <v>1.9759249999999999</v>
          </cell>
          <cell r="CO4">
            <v>1.7339659999999999</v>
          </cell>
          <cell r="CP4">
            <v>74.653210999999999</v>
          </cell>
          <cell r="CQ4">
            <v>18.433902</v>
          </cell>
          <cell r="CR4">
            <v>18.560669999999998</v>
          </cell>
          <cell r="CS4">
            <v>0.17429800000000001</v>
          </cell>
          <cell r="CT4">
            <v>0</v>
          </cell>
          <cell r="CU4">
            <v>0</v>
          </cell>
        </row>
        <row r="5">
          <cell r="B5">
            <v>16.01596</v>
          </cell>
          <cell r="C5">
            <v>90.487308999999996</v>
          </cell>
          <cell r="D5">
            <v>121.327478</v>
          </cell>
          <cell r="E5">
            <v>46.825085999999999</v>
          </cell>
          <cell r="F5">
            <v>6.6047450000000003</v>
          </cell>
          <cell r="G5">
            <v>11.536832</v>
          </cell>
          <cell r="H5">
            <v>30.336908000000001</v>
          </cell>
          <cell r="I5">
            <v>40.329275000000003</v>
          </cell>
          <cell r="J5">
            <v>12.776992999999999</v>
          </cell>
          <cell r="K5">
            <v>47.254769000000003</v>
          </cell>
          <cell r="L5">
            <v>6.8643929999999997</v>
          </cell>
          <cell r="M5">
            <v>15.724506</v>
          </cell>
          <cell r="N5">
            <v>1.7879</v>
          </cell>
          <cell r="O5">
            <v>0.26187100000000002</v>
          </cell>
          <cell r="P5">
            <v>53.570014</v>
          </cell>
          <cell r="Q5">
            <v>20.592451000000001</v>
          </cell>
          <cell r="R5">
            <v>8.7038489999999999</v>
          </cell>
          <cell r="S5">
            <v>14.500591999999999</v>
          </cell>
          <cell r="T5">
            <v>44.327516000000003</v>
          </cell>
          <cell r="U5">
            <v>30.319254000000001</v>
          </cell>
          <cell r="V5">
            <v>30.817730000000001</v>
          </cell>
          <cell r="W5">
            <v>29.061418</v>
          </cell>
          <cell r="X5">
            <v>26.938486000000001</v>
          </cell>
          <cell r="Y5">
            <v>10.912995</v>
          </cell>
          <cell r="Z5">
            <v>12.263662</v>
          </cell>
          <cell r="AA5">
            <v>1.3096099999999999</v>
          </cell>
          <cell r="AB5">
            <v>152.487167</v>
          </cell>
          <cell r="AC5">
            <v>26.719726999999999</v>
          </cell>
          <cell r="AD5">
            <v>77.594776999999993</v>
          </cell>
          <cell r="AE5">
            <v>184.68755200000001</v>
          </cell>
          <cell r="AF5">
            <v>18.271090000000001</v>
          </cell>
          <cell r="AG5">
            <v>51.122853999999997</v>
          </cell>
          <cell r="AH5">
            <v>55.806341000000003</v>
          </cell>
          <cell r="AI5">
            <v>33.660499000000002</v>
          </cell>
          <cell r="AJ5">
            <v>8.2209120000000002</v>
          </cell>
          <cell r="AK5">
            <v>1.137392</v>
          </cell>
          <cell r="AL5">
            <v>3.7514340000000002</v>
          </cell>
          <cell r="AM5">
            <v>110.749949</v>
          </cell>
          <cell r="AN5">
            <v>266.26917099999997</v>
          </cell>
          <cell r="AO5">
            <v>62.371222000000003</v>
          </cell>
          <cell r="AP5">
            <v>35.339657000000003</v>
          </cell>
          <cell r="AQ5">
            <v>22.143657999999999</v>
          </cell>
          <cell r="AR5">
            <v>0.46455000000000002</v>
          </cell>
          <cell r="AS5">
            <v>51.320380999999998</v>
          </cell>
          <cell r="AT5">
            <v>9.6433099999999996</v>
          </cell>
          <cell r="AU5">
            <v>0.50083200000000005</v>
          </cell>
          <cell r="AV5">
            <v>9.4462550000000007</v>
          </cell>
          <cell r="AW5">
            <v>88.824596999999997</v>
          </cell>
          <cell r="AX5">
            <v>15.204113</v>
          </cell>
          <cell r="AY5">
            <v>0.89279500000000001</v>
          </cell>
          <cell r="AZ5">
            <v>9.1383399999999995</v>
          </cell>
          <cell r="BA5">
            <v>14.521833000000001</v>
          </cell>
          <cell r="BB5">
            <v>2.823779</v>
          </cell>
          <cell r="BC5">
            <v>23.193667999999999</v>
          </cell>
          <cell r="BD5">
            <v>16.03314</v>
          </cell>
          <cell r="BE5">
            <v>8.3568069999999999</v>
          </cell>
          <cell r="BF5">
            <v>5.5302199999999999</v>
          </cell>
          <cell r="BG5">
            <v>3.3181219999999998</v>
          </cell>
          <cell r="BH5">
            <v>11.463324</v>
          </cell>
          <cell r="BI5">
            <v>8.5646900000000006</v>
          </cell>
          <cell r="BJ5">
            <v>68.827368000000007</v>
          </cell>
          <cell r="BK5">
            <v>80.732485999999994</v>
          </cell>
          <cell r="BL5">
            <v>10.236309</v>
          </cell>
          <cell r="BM5">
            <v>57.614189000000003</v>
          </cell>
          <cell r="BN5">
            <v>2.4879120000000001</v>
          </cell>
          <cell r="BO5">
            <v>1.280356</v>
          </cell>
          <cell r="BP5">
            <v>1.7852859999999999</v>
          </cell>
          <cell r="BQ5">
            <v>16.533812999999999</v>
          </cell>
          <cell r="BR5">
            <v>12.731023</v>
          </cell>
          <cell r="BS5">
            <v>35.660818999999996</v>
          </cell>
          <cell r="BT5">
            <v>14.892441</v>
          </cell>
          <cell r="BU5">
            <v>161.32503399999999</v>
          </cell>
          <cell r="BV5">
            <v>90.690473999999995</v>
          </cell>
          <cell r="BW5">
            <v>58.275379999999998</v>
          </cell>
          <cell r="BX5">
            <v>0.78694200000000003</v>
          </cell>
          <cell r="BY5">
            <v>63.144806000000003</v>
          </cell>
          <cell r="BZ5">
            <v>2.975727</v>
          </cell>
          <cell r="CA5">
            <v>7.6231660000000003</v>
          </cell>
          <cell r="CB5">
            <v>2.1482589999999999</v>
          </cell>
          <cell r="CC5">
            <v>1.0744590000000001</v>
          </cell>
          <cell r="CD5">
            <v>19.368694000000001</v>
          </cell>
          <cell r="CE5">
            <v>32.194327000000001</v>
          </cell>
          <cell r="CF5">
            <v>523.894136</v>
          </cell>
          <cell r="CG5">
            <v>395.04954300000003</v>
          </cell>
          <cell r="CH5">
            <v>1.3403020000000001</v>
          </cell>
          <cell r="CI5">
            <v>792.80504099999996</v>
          </cell>
          <cell r="CJ5">
            <v>84.432114999999996</v>
          </cell>
          <cell r="CK5">
            <v>2.9648330000000001</v>
          </cell>
          <cell r="CL5">
            <v>110.757965</v>
          </cell>
          <cell r="CM5">
            <v>15.525531000000001</v>
          </cell>
          <cell r="CN5">
            <v>2.1372689999999999</v>
          </cell>
          <cell r="CO5">
            <v>1.523738</v>
          </cell>
          <cell r="CP5">
            <v>87.839460000000003</v>
          </cell>
          <cell r="CQ5">
            <v>23.579371999999999</v>
          </cell>
          <cell r="CR5">
            <v>20.162604999999999</v>
          </cell>
          <cell r="CS5">
            <v>0.127806</v>
          </cell>
          <cell r="CT5">
            <v>0</v>
          </cell>
          <cell r="CU5">
            <v>0.18737599999999999</v>
          </cell>
        </row>
        <row r="6">
          <cell r="B6">
            <v>14.016805</v>
          </cell>
          <cell r="C6">
            <v>83.763568000000006</v>
          </cell>
          <cell r="D6">
            <v>135.076427</v>
          </cell>
          <cell r="E6">
            <v>42.648584999999997</v>
          </cell>
          <cell r="F6">
            <v>4.7325499999999998</v>
          </cell>
          <cell r="G6">
            <v>9.8014089999999996</v>
          </cell>
          <cell r="H6">
            <v>30.359931</v>
          </cell>
          <cell r="I6">
            <v>42.154510999999999</v>
          </cell>
          <cell r="J6">
            <v>13.320757</v>
          </cell>
          <cell r="K6">
            <v>31.668181000000001</v>
          </cell>
          <cell r="L6">
            <v>5.6179449999999997</v>
          </cell>
          <cell r="M6">
            <v>23.064931999999999</v>
          </cell>
          <cell r="N6">
            <v>1.6843140000000001</v>
          </cell>
          <cell r="O6">
            <v>0.40294099999999999</v>
          </cell>
          <cell r="P6">
            <v>39.489555000000003</v>
          </cell>
          <cell r="Q6">
            <v>20.707303</v>
          </cell>
          <cell r="R6">
            <v>8.6466429999999992</v>
          </cell>
          <cell r="S6">
            <v>11.886863999999999</v>
          </cell>
          <cell r="T6">
            <v>44.182471</v>
          </cell>
          <cell r="U6">
            <v>29.602444999999999</v>
          </cell>
          <cell r="V6">
            <v>33.993107000000002</v>
          </cell>
          <cell r="W6">
            <v>35.985219000000001</v>
          </cell>
          <cell r="X6">
            <v>28.013867999999999</v>
          </cell>
          <cell r="Y6">
            <v>11.758741000000001</v>
          </cell>
          <cell r="Z6">
            <v>11.792020000000001</v>
          </cell>
          <cell r="AA6">
            <v>1.300899</v>
          </cell>
          <cell r="AB6">
            <v>116.862387</v>
          </cell>
          <cell r="AC6">
            <v>25.431781000000001</v>
          </cell>
          <cell r="AD6">
            <v>98.450766000000002</v>
          </cell>
          <cell r="AE6">
            <v>191.080793</v>
          </cell>
          <cell r="AF6">
            <v>15.892887999999999</v>
          </cell>
          <cell r="AG6">
            <v>47.577648000000003</v>
          </cell>
          <cell r="AH6">
            <v>48.000149999999998</v>
          </cell>
          <cell r="AI6">
            <v>35.391367000000002</v>
          </cell>
          <cell r="AJ6">
            <v>6.7996549999999996</v>
          </cell>
          <cell r="AK6">
            <v>1.077312</v>
          </cell>
          <cell r="AL6">
            <v>3.1106220000000002</v>
          </cell>
          <cell r="AM6">
            <v>98.293357999999998</v>
          </cell>
          <cell r="AN6">
            <v>246.65714600000001</v>
          </cell>
          <cell r="AO6">
            <v>61.561402999999999</v>
          </cell>
          <cell r="AP6">
            <v>32.399932</v>
          </cell>
          <cell r="AQ6">
            <v>20.237950999999999</v>
          </cell>
          <cell r="AR6">
            <v>0.71835899999999997</v>
          </cell>
          <cell r="AS6">
            <v>45.918183999999997</v>
          </cell>
          <cell r="AT6">
            <v>8.8193239999999999</v>
          </cell>
          <cell r="AU6">
            <v>0.38891399999999998</v>
          </cell>
          <cell r="AV6">
            <v>7.968356</v>
          </cell>
          <cell r="AW6">
            <v>85.321629000000001</v>
          </cell>
          <cell r="AX6">
            <v>11.121881999999999</v>
          </cell>
          <cell r="AY6">
            <v>0.62199300000000002</v>
          </cell>
          <cell r="AZ6">
            <v>11.337185</v>
          </cell>
          <cell r="BA6">
            <v>14.163282000000001</v>
          </cell>
          <cell r="BB6">
            <v>1.8678710000000001</v>
          </cell>
          <cell r="BC6">
            <v>21.437441</v>
          </cell>
          <cell r="BD6">
            <v>13.573644</v>
          </cell>
          <cell r="BE6">
            <v>7.0148440000000001</v>
          </cell>
          <cell r="BF6">
            <v>4.7168039999999998</v>
          </cell>
          <cell r="BG6">
            <v>3.2466560000000002</v>
          </cell>
          <cell r="BH6">
            <v>11.009376</v>
          </cell>
          <cell r="BI6">
            <v>8.2160430000000009</v>
          </cell>
          <cell r="BJ6">
            <v>64.832886000000002</v>
          </cell>
          <cell r="BK6">
            <v>74.742059999999995</v>
          </cell>
          <cell r="BL6">
            <v>9.7361459999999997</v>
          </cell>
          <cell r="BM6">
            <v>45.891773999999998</v>
          </cell>
          <cell r="BN6">
            <v>2.1641279999999998</v>
          </cell>
          <cell r="BO6">
            <v>1.0485949999999999</v>
          </cell>
          <cell r="BP6">
            <v>1.213606</v>
          </cell>
          <cell r="BQ6">
            <v>15.445926</v>
          </cell>
          <cell r="BR6">
            <v>12.078664</v>
          </cell>
          <cell r="BS6">
            <v>35.214787999999999</v>
          </cell>
          <cell r="BT6">
            <v>12.387231999999999</v>
          </cell>
          <cell r="BU6">
            <v>156.50507999999999</v>
          </cell>
          <cell r="BV6">
            <v>85.964128000000002</v>
          </cell>
          <cell r="BW6">
            <v>50.785071000000002</v>
          </cell>
          <cell r="BX6">
            <v>0.78608</v>
          </cell>
          <cell r="BY6">
            <v>60.508913</v>
          </cell>
          <cell r="BZ6">
            <v>2.8444280000000002</v>
          </cell>
          <cell r="CA6">
            <v>7.7869089999999996</v>
          </cell>
          <cell r="CB6">
            <v>2.0837659999999998</v>
          </cell>
          <cell r="CC6">
            <v>1.3418680000000001</v>
          </cell>
          <cell r="CD6">
            <v>18.244448999999999</v>
          </cell>
          <cell r="CE6">
            <v>30.297947000000001</v>
          </cell>
          <cell r="CF6">
            <v>464.83815600000003</v>
          </cell>
          <cell r="CG6">
            <v>390.16309200000001</v>
          </cell>
          <cell r="CH6">
            <v>1.467576</v>
          </cell>
          <cell r="CI6">
            <v>760.68144299999994</v>
          </cell>
          <cell r="CJ6">
            <v>60.092275999999998</v>
          </cell>
          <cell r="CK6">
            <v>0.98640300000000003</v>
          </cell>
          <cell r="CL6">
            <v>103.09493999999999</v>
          </cell>
          <cell r="CM6">
            <v>15.131582</v>
          </cell>
          <cell r="CN6">
            <v>2.0193590000000001</v>
          </cell>
          <cell r="CO6">
            <v>2.0195509999999999</v>
          </cell>
          <cell r="CP6">
            <v>81.379705999999999</v>
          </cell>
          <cell r="CQ6">
            <v>21.992788999999998</v>
          </cell>
          <cell r="CR6">
            <v>20.428895000000001</v>
          </cell>
          <cell r="CS6">
            <v>0.30024000000000001</v>
          </cell>
          <cell r="CT6">
            <v>0</v>
          </cell>
          <cell r="CU6">
            <v>0.977765</v>
          </cell>
        </row>
        <row r="7">
          <cell r="B7">
            <v>15.323498000000001</v>
          </cell>
          <cell r="C7">
            <v>92.735848000000004</v>
          </cell>
          <cell r="D7">
            <v>144.68515500000001</v>
          </cell>
          <cell r="E7">
            <v>48.891834000000003</v>
          </cell>
          <cell r="F7">
            <v>4.9173239999999998</v>
          </cell>
          <cell r="G7">
            <v>10.336195</v>
          </cell>
          <cell r="H7">
            <v>29.81962</v>
          </cell>
          <cell r="I7">
            <v>48.867778999999999</v>
          </cell>
          <cell r="J7">
            <v>13.313427000000001</v>
          </cell>
          <cell r="K7">
            <v>40.288173</v>
          </cell>
          <cell r="L7">
            <v>7.1817359999999999</v>
          </cell>
          <cell r="M7">
            <v>7.3833209999999996</v>
          </cell>
          <cell r="N7">
            <v>1.2246969999999999</v>
          </cell>
          <cell r="O7">
            <v>0.15132799999999999</v>
          </cell>
          <cell r="P7">
            <v>45.688054000000001</v>
          </cell>
          <cell r="Q7">
            <v>21.833327000000001</v>
          </cell>
          <cell r="R7">
            <v>7.750972</v>
          </cell>
          <cell r="S7">
            <v>12.592344000000001</v>
          </cell>
          <cell r="T7">
            <v>48.189563999999997</v>
          </cell>
          <cell r="U7">
            <v>30.772171</v>
          </cell>
          <cell r="V7">
            <v>40.087693000000002</v>
          </cell>
          <cell r="W7">
            <v>41.080947000000002</v>
          </cell>
          <cell r="X7">
            <v>27.450229</v>
          </cell>
          <cell r="Y7">
            <v>17.580967999999999</v>
          </cell>
          <cell r="Z7">
            <v>14.772168000000001</v>
          </cell>
          <cell r="AA7">
            <v>1.179735</v>
          </cell>
          <cell r="AB7">
            <v>163.56087299999999</v>
          </cell>
          <cell r="AC7">
            <v>26.444227000000001</v>
          </cell>
          <cell r="AD7">
            <v>85.797122999999999</v>
          </cell>
          <cell r="AE7">
            <v>177.787701</v>
          </cell>
          <cell r="AF7">
            <v>17.34742</v>
          </cell>
          <cell r="AG7">
            <v>49.072889000000004</v>
          </cell>
          <cell r="AH7">
            <v>55.236763000000003</v>
          </cell>
          <cell r="AI7">
            <v>36.85557</v>
          </cell>
          <cell r="AJ7">
            <v>8.8921890000000001</v>
          </cell>
          <cell r="AK7">
            <v>1.035596</v>
          </cell>
          <cell r="AL7">
            <v>3.2319420000000001</v>
          </cell>
          <cell r="AM7">
            <v>106.370684</v>
          </cell>
          <cell r="AN7">
            <v>270.22685000000001</v>
          </cell>
          <cell r="AO7">
            <v>65.723274000000004</v>
          </cell>
          <cell r="AP7">
            <v>37.811872999999999</v>
          </cell>
          <cell r="AQ7">
            <v>20.906388</v>
          </cell>
          <cell r="AR7">
            <v>0.375</v>
          </cell>
          <cell r="AS7">
            <v>48.355136999999999</v>
          </cell>
          <cell r="AT7">
            <v>11.287481</v>
          </cell>
          <cell r="AU7">
            <v>0.48822399999999999</v>
          </cell>
          <cell r="AV7">
            <v>10.997595</v>
          </cell>
          <cell r="AW7">
            <v>88.484406000000007</v>
          </cell>
          <cell r="AX7">
            <v>10.713334</v>
          </cell>
          <cell r="AY7">
            <v>0.86300399999999999</v>
          </cell>
          <cell r="AZ7">
            <v>16.754352999999998</v>
          </cell>
          <cell r="BA7">
            <v>13.278798999999999</v>
          </cell>
          <cell r="BB7">
            <v>1.815412</v>
          </cell>
          <cell r="BC7">
            <v>22.029874</v>
          </cell>
          <cell r="BD7">
            <v>14.805334</v>
          </cell>
          <cell r="BE7">
            <v>7.7509709999999998</v>
          </cell>
          <cell r="BF7">
            <v>5.124333</v>
          </cell>
          <cell r="BG7">
            <v>3.847232</v>
          </cell>
          <cell r="BH7">
            <v>11.011706</v>
          </cell>
          <cell r="BI7">
            <v>9.0658440000000002</v>
          </cell>
          <cell r="BJ7">
            <v>67.247381000000004</v>
          </cell>
          <cell r="BK7">
            <v>71.339251000000004</v>
          </cell>
          <cell r="BL7">
            <v>10.792526000000001</v>
          </cell>
          <cell r="BM7">
            <v>47.833995000000002</v>
          </cell>
          <cell r="BN7">
            <v>2.3280979999999998</v>
          </cell>
          <cell r="BO7">
            <v>1.4984059999999999</v>
          </cell>
          <cell r="BP7">
            <v>1.2147019999999999</v>
          </cell>
          <cell r="BQ7">
            <v>18.438148999999999</v>
          </cell>
          <cell r="BR7">
            <v>13.330746</v>
          </cell>
          <cell r="BS7">
            <v>37.490141000000001</v>
          </cell>
          <cell r="BT7">
            <v>16.248277999999999</v>
          </cell>
          <cell r="BU7">
            <v>166.15288100000001</v>
          </cell>
          <cell r="BV7">
            <v>94.506428</v>
          </cell>
          <cell r="BW7">
            <v>46.849578000000001</v>
          </cell>
          <cell r="BX7">
            <v>0.91190899999999997</v>
          </cell>
          <cell r="BY7">
            <v>63.999322999999997</v>
          </cell>
          <cell r="BZ7">
            <v>4.0880289999999997</v>
          </cell>
          <cell r="CA7">
            <v>7.9985580000000001</v>
          </cell>
          <cell r="CB7">
            <v>2.263649</v>
          </cell>
          <cell r="CC7">
            <v>1.197227</v>
          </cell>
          <cell r="CD7">
            <v>20.125275999999999</v>
          </cell>
          <cell r="CE7">
            <v>33.000836999999997</v>
          </cell>
          <cell r="CF7">
            <v>515.96051399999999</v>
          </cell>
          <cell r="CG7">
            <v>419.74299500000001</v>
          </cell>
          <cell r="CH7">
            <v>1.7273210000000001</v>
          </cell>
          <cell r="CI7">
            <v>805.84937300000001</v>
          </cell>
          <cell r="CJ7">
            <v>15.855174999999999</v>
          </cell>
          <cell r="CK7">
            <v>1.2234370000000001</v>
          </cell>
          <cell r="CL7">
            <v>114.045806</v>
          </cell>
          <cell r="CM7">
            <v>14.043898</v>
          </cell>
          <cell r="CN7">
            <v>2.1890139999999998</v>
          </cell>
          <cell r="CO7">
            <v>1.6309450000000001</v>
          </cell>
          <cell r="CP7">
            <v>93.380771999999993</v>
          </cell>
          <cell r="CQ7">
            <v>23.269120999999998</v>
          </cell>
          <cell r="CR7">
            <v>21.996998999999999</v>
          </cell>
          <cell r="CS7">
            <v>0.105346</v>
          </cell>
          <cell r="CT7">
            <v>0</v>
          </cell>
          <cell r="CU7">
            <v>0</v>
          </cell>
        </row>
        <row r="8">
          <cell r="B8">
            <v>13.375635000000001</v>
          </cell>
          <cell r="C8">
            <v>91.052330999999995</v>
          </cell>
          <cell r="D8">
            <v>116.468217</v>
          </cell>
          <cell r="E8">
            <v>48.528753000000002</v>
          </cell>
          <cell r="F8">
            <v>5.0529989999999998</v>
          </cell>
          <cell r="G8">
            <v>8.3324999999999996</v>
          </cell>
          <cell r="H8">
            <v>23.443200000000001</v>
          </cell>
          <cell r="I8">
            <v>50.741993000000001</v>
          </cell>
          <cell r="J8">
            <v>13.436731</v>
          </cell>
          <cell r="K8">
            <v>46.728560000000002</v>
          </cell>
          <cell r="L8">
            <v>6.614662</v>
          </cell>
          <cell r="M8">
            <v>32.601004000000003</v>
          </cell>
          <cell r="N8">
            <v>1.2269019999999999</v>
          </cell>
          <cell r="O8">
            <v>0.25398300000000001</v>
          </cell>
          <cell r="P8">
            <v>36.920645</v>
          </cell>
          <cell r="Q8">
            <v>22.166186</v>
          </cell>
          <cell r="R8">
            <v>7.5068279999999996</v>
          </cell>
          <cell r="S8">
            <v>10.757263999999999</v>
          </cell>
          <cell r="T8">
            <v>45.337237999999999</v>
          </cell>
          <cell r="U8">
            <v>29.146954999999998</v>
          </cell>
          <cell r="V8">
            <v>41.292845999999997</v>
          </cell>
          <cell r="W8">
            <v>45.344361999999997</v>
          </cell>
          <cell r="X8">
            <v>24.277564999999999</v>
          </cell>
          <cell r="Y8">
            <v>12.744248000000001</v>
          </cell>
          <cell r="Z8">
            <v>13.163247999999999</v>
          </cell>
          <cell r="AA8">
            <v>1.1339410000000001</v>
          </cell>
          <cell r="AB8">
            <v>177.89111700000001</v>
          </cell>
          <cell r="AC8">
            <v>25.903037000000001</v>
          </cell>
          <cell r="AD8">
            <v>82.085235999999995</v>
          </cell>
          <cell r="AE8">
            <v>206.70366100000001</v>
          </cell>
          <cell r="AF8">
            <v>13.111748</v>
          </cell>
          <cell r="AG8">
            <v>53.072764999999997</v>
          </cell>
          <cell r="AH8">
            <v>53.096353999999998</v>
          </cell>
          <cell r="AI8">
            <v>36.177050999999999</v>
          </cell>
          <cell r="AJ8">
            <v>7.6210319999999996</v>
          </cell>
          <cell r="AK8">
            <v>0.80004799999999998</v>
          </cell>
          <cell r="AL8">
            <v>3.2671610000000002</v>
          </cell>
          <cell r="AM8">
            <v>91.419692999999995</v>
          </cell>
          <cell r="AN8">
            <v>270.81164200000001</v>
          </cell>
          <cell r="AO8">
            <v>63.121029999999998</v>
          </cell>
          <cell r="AP8">
            <v>32.347844000000002</v>
          </cell>
          <cell r="AQ8">
            <v>23.287067</v>
          </cell>
          <cell r="AR8">
            <v>0.60708399999999996</v>
          </cell>
          <cell r="AS8">
            <v>50.343144000000002</v>
          </cell>
          <cell r="AT8">
            <v>13.481914</v>
          </cell>
          <cell r="AU8">
            <v>0.463117</v>
          </cell>
          <cell r="AV8">
            <v>9.8760619999999992</v>
          </cell>
          <cell r="AW8">
            <v>88.610208</v>
          </cell>
          <cell r="AX8">
            <v>10.962807</v>
          </cell>
          <cell r="AY8">
            <v>0.84471399999999996</v>
          </cell>
          <cell r="AZ8">
            <v>14.127520000000001</v>
          </cell>
          <cell r="BA8">
            <v>12.973202000000001</v>
          </cell>
          <cell r="BB8">
            <v>1.5985750000000001</v>
          </cell>
          <cell r="BC8">
            <v>20.351479999999999</v>
          </cell>
          <cell r="BD8">
            <v>14.985639000000001</v>
          </cell>
          <cell r="BE8">
            <v>7.8898989999999998</v>
          </cell>
          <cell r="BF8">
            <v>5.4686050000000002</v>
          </cell>
          <cell r="BG8">
            <v>3.6608610000000001</v>
          </cell>
          <cell r="BH8">
            <v>10.625857999999999</v>
          </cell>
          <cell r="BI8">
            <v>8.4200300000000006</v>
          </cell>
          <cell r="BJ8">
            <v>70.373940000000005</v>
          </cell>
          <cell r="BK8">
            <v>71.608311</v>
          </cell>
          <cell r="BL8">
            <v>12.814653</v>
          </cell>
          <cell r="BM8">
            <v>47.311076999999997</v>
          </cell>
          <cell r="BN8">
            <v>2.0266549999999999</v>
          </cell>
          <cell r="BO8">
            <v>1.4043289999999999</v>
          </cell>
          <cell r="BP8">
            <v>1.4248350000000001</v>
          </cell>
          <cell r="BQ8">
            <v>18.364501000000001</v>
          </cell>
          <cell r="BR8">
            <v>14.348896</v>
          </cell>
          <cell r="BS8">
            <v>35.970332999999997</v>
          </cell>
          <cell r="BT8">
            <v>16.943716999999999</v>
          </cell>
          <cell r="BU8">
            <v>164.552457</v>
          </cell>
          <cell r="BV8">
            <v>91.657233000000005</v>
          </cell>
          <cell r="BW8">
            <v>52.277613000000002</v>
          </cell>
          <cell r="BX8">
            <v>1.038681</v>
          </cell>
          <cell r="BY8">
            <v>68.258855999999994</v>
          </cell>
          <cell r="BZ8">
            <v>3.5547369999999998</v>
          </cell>
          <cell r="CA8">
            <v>6.6707749999999999</v>
          </cell>
          <cell r="CB8">
            <v>2.1205910000000001</v>
          </cell>
          <cell r="CC8">
            <v>1.0648629999999999</v>
          </cell>
          <cell r="CD8">
            <v>18.889489999999999</v>
          </cell>
          <cell r="CE8">
            <v>34.881168000000002</v>
          </cell>
          <cell r="CF8">
            <v>546.26724200000001</v>
          </cell>
          <cell r="CG8">
            <v>434.73978699999998</v>
          </cell>
          <cell r="CH8">
            <v>2.3435589999999999</v>
          </cell>
          <cell r="CI8">
            <v>729.47974799999997</v>
          </cell>
          <cell r="CJ8">
            <v>63.483936</v>
          </cell>
          <cell r="CK8">
            <v>2.6185589999999999</v>
          </cell>
          <cell r="CL8">
            <v>115.284695</v>
          </cell>
          <cell r="CM8">
            <v>15.845471999999999</v>
          </cell>
          <cell r="CN8">
            <v>2.0733239999999999</v>
          </cell>
          <cell r="CO8">
            <v>1.7376940000000001</v>
          </cell>
          <cell r="CP8">
            <v>93.320257999999995</v>
          </cell>
          <cell r="CQ8">
            <v>20.922844000000001</v>
          </cell>
          <cell r="CR8">
            <v>22.312605000000001</v>
          </cell>
          <cell r="CS8">
            <v>0.47391100000000003</v>
          </cell>
          <cell r="CT8">
            <v>0</v>
          </cell>
          <cell r="CU8">
            <v>0</v>
          </cell>
        </row>
        <row r="9">
          <cell r="B9">
            <v>15.876046000000001</v>
          </cell>
          <cell r="C9">
            <v>95.666495999999995</v>
          </cell>
          <cell r="D9">
            <v>100.309809</v>
          </cell>
          <cell r="E9">
            <v>48.531565999999998</v>
          </cell>
          <cell r="F9">
            <v>4.9791990000000004</v>
          </cell>
          <cell r="G9">
            <v>9.1382270000000005</v>
          </cell>
          <cell r="H9">
            <v>19.995519999999999</v>
          </cell>
          <cell r="I9">
            <v>46.611299000000002</v>
          </cell>
          <cell r="J9">
            <v>13.944171000000001</v>
          </cell>
          <cell r="K9">
            <v>46.676074</v>
          </cell>
          <cell r="L9">
            <v>6.9379970000000002</v>
          </cell>
          <cell r="M9">
            <v>25.206081000000001</v>
          </cell>
          <cell r="N9">
            <v>1.4125099999999999</v>
          </cell>
          <cell r="O9">
            <v>0.195406</v>
          </cell>
          <cell r="P9">
            <v>52.327970999999998</v>
          </cell>
          <cell r="Q9">
            <v>24.743846999999999</v>
          </cell>
          <cell r="R9">
            <v>8.207001</v>
          </cell>
          <cell r="S9">
            <v>12.963566</v>
          </cell>
          <cell r="T9">
            <v>47.485188000000001</v>
          </cell>
          <cell r="U9">
            <v>33.166846999999997</v>
          </cell>
          <cell r="V9">
            <v>42.126565999999997</v>
          </cell>
          <cell r="W9">
            <v>46.352587999999997</v>
          </cell>
          <cell r="X9">
            <v>26.446708999999998</v>
          </cell>
          <cell r="Y9">
            <v>12.712978</v>
          </cell>
          <cell r="Z9">
            <v>14.169385999999999</v>
          </cell>
          <cell r="AA9">
            <v>1.419249</v>
          </cell>
          <cell r="AB9">
            <v>106.927346</v>
          </cell>
          <cell r="AC9">
            <v>27.352758000000001</v>
          </cell>
          <cell r="AD9">
            <v>69.821416999999997</v>
          </cell>
          <cell r="AE9">
            <v>183.94560300000001</v>
          </cell>
          <cell r="AF9">
            <v>14.708755</v>
          </cell>
          <cell r="AG9">
            <v>52.892595999999998</v>
          </cell>
          <cell r="AH9">
            <v>49.661783</v>
          </cell>
          <cell r="AI9">
            <v>37.115091999999997</v>
          </cell>
          <cell r="AJ9">
            <v>8.9609690000000004</v>
          </cell>
          <cell r="AK9">
            <v>1.1487620000000001</v>
          </cell>
          <cell r="AL9">
            <v>3.5642809999999998</v>
          </cell>
          <cell r="AM9">
            <v>104.367295</v>
          </cell>
          <cell r="AN9">
            <v>281.283906</v>
          </cell>
          <cell r="AO9">
            <v>63.735663000000002</v>
          </cell>
          <cell r="AP9">
            <v>27.58783</v>
          </cell>
          <cell r="AQ9">
            <v>26.171619</v>
          </cell>
          <cell r="AR9">
            <v>0.88138700000000003</v>
          </cell>
          <cell r="AS9">
            <v>49.762636000000001</v>
          </cell>
          <cell r="AT9">
            <v>21.706284</v>
          </cell>
          <cell r="AU9">
            <v>0.61013700000000004</v>
          </cell>
          <cell r="AV9">
            <v>10.327934000000001</v>
          </cell>
          <cell r="AW9">
            <v>91.438301999999993</v>
          </cell>
          <cell r="AX9">
            <v>12.016493000000001</v>
          </cell>
          <cell r="AY9">
            <v>0.76085800000000003</v>
          </cell>
          <cell r="AZ9">
            <v>11.070828000000001</v>
          </cell>
          <cell r="BA9">
            <v>12.008839999999999</v>
          </cell>
          <cell r="BB9">
            <v>1.2921309999999999</v>
          </cell>
          <cell r="BC9">
            <v>20.917546999999999</v>
          </cell>
          <cell r="BD9">
            <v>12.708368999999999</v>
          </cell>
          <cell r="BE9">
            <v>8.3435120000000005</v>
          </cell>
          <cell r="BF9">
            <v>5.6180779999999997</v>
          </cell>
          <cell r="BG9">
            <v>3.5376210000000001</v>
          </cell>
          <cell r="BH9">
            <v>9.8982810000000008</v>
          </cell>
          <cell r="BI9">
            <v>8.1612960000000001</v>
          </cell>
          <cell r="BJ9">
            <v>78.123413999999997</v>
          </cell>
          <cell r="BK9">
            <v>80.593580000000003</v>
          </cell>
          <cell r="BL9">
            <v>14.064458999999999</v>
          </cell>
          <cell r="BM9">
            <v>53.179338999999999</v>
          </cell>
          <cell r="BN9">
            <v>2.2866919999999999</v>
          </cell>
          <cell r="BO9">
            <v>1.06087</v>
          </cell>
          <cell r="BP9">
            <v>1.701201</v>
          </cell>
          <cell r="BQ9">
            <v>17.918483999999999</v>
          </cell>
          <cell r="BR9">
            <v>14.120172999999999</v>
          </cell>
          <cell r="BS9">
            <v>36.339312999999997</v>
          </cell>
          <cell r="BT9">
            <v>13.679026</v>
          </cell>
          <cell r="BU9">
            <v>166.621263</v>
          </cell>
          <cell r="BV9">
            <v>100.801283</v>
          </cell>
          <cell r="BW9">
            <v>51.707315999999999</v>
          </cell>
          <cell r="BX9">
            <v>0.85895200000000005</v>
          </cell>
          <cell r="BY9">
            <v>67.398917999999995</v>
          </cell>
          <cell r="BZ9">
            <v>4.0043059999999997</v>
          </cell>
          <cell r="CA9">
            <v>8.9829530000000002</v>
          </cell>
          <cell r="CB9">
            <v>1.793906</v>
          </cell>
          <cell r="CC9">
            <v>1.054735</v>
          </cell>
          <cell r="CD9">
            <v>20.182891000000001</v>
          </cell>
          <cell r="CE9">
            <v>32.881723999999998</v>
          </cell>
          <cell r="CF9">
            <v>556.08738500000004</v>
          </cell>
          <cell r="CG9">
            <v>405.97343599999999</v>
          </cell>
          <cell r="CH9">
            <v>2.3423780000000001</v>
          </cell>
          <cell r="CI9">
            <v>699.25244999999995</v>
          </cell>
          <cell r="CJ9">
            <v>18.773399000000001</v>
          </cell>
          <cell r="CK9">
            <v>5.5090969999999997</v>
          </cell>
          <cell r="CL9">
            <v>113.453738</v>
          </cell>
          <cell r="CM9">
            <v>17.535691</v>
          </cell>
          <cell r="CN9">
            <v>2.2498390000000001</v>
          </cell>
          <cell r="CO9">
            <v>2.1852999999999998</v>
          </cell>
          <cell r="CP9">
            <v>95.777894000000003</v>
          </cell>
          <cell r="CQ9">
            <v>24.718464999999998</v>
          </cell>
          <cell r="CR9">
            <v>21.064174000000001</v>
          </cell>
          <cell r="CS9">
            <v>0.31687900000000002</v>
          </cell>
          <cell r="CT9">
            <v>0</v>
          </cell>
          <cell r="CU9">
            <v>0</v>
          </cell>
        </row>
        <row r="10">
          <cell r="B10">
            <v>16.389689000000001</v>
          </cell>
          <cell r="C10">
            <v>101.32814399999999</v>
          </cell>
          <cell r="D10">
            <v>113.679175</v>
          </cell>
          <cell r="E10">
            <v>49.435765000000004</v>
          </cell>
          <cell r="F10">
            <v>2.6446390000000002</v>
          </cell>
          <cell r="G10">
            <v>6.9333770000000001</v>
          </cell>
          <cell r="H10">
            <v>22.195330999999999</v>
          </cell>
          <cell r="I10">
            <v>50.094402000000002</v>
          </cell>
          <cell r="J10">
            <v>11.851663</v>
          </cell>
          <cell r="K10">
            <v>49.533656000000001</v>
          </cell>
          <cell r="L10">
            <v>7.5873010000000001</v>
          </cell>
          <cell r="M10">
            <v>24.459274000000001</v>
          </cell>
          <cell r="N10">
            <v>0.93971300000000002</v>
          </cell>
          <cell r="O10">
            <v>0.29063800000000001</v>
          </cell>
          <cell r="P10">
            <v>46.243198</v>
          </cell>
          <cell r="Q10">
            <v>26.007929000000001</v>
          </cell>
          <cell r="R10">
            <v>8.00305</v>
          </cell>
          <cell r="S10">
            <v>14.165948</v>
          </cell>
          <cell r="T10">
            <v>47.337063000000001</v>
          </cell>
          <cell r="U10">
            <v>32.887532999999998</v>
          </cell>
          <cell r="V10">
            <v>40.536993000000002</v>
          </cell>
          <cell r="W10">
            <v>47.338151000000003</v>
          </cell>
          <cell r="X10">
            <v>25.823831999999999</v>
          </cell>
          <cell r="Y10">
            <v>20.767522</v>
          </cell>
          <cell r="Z10">
            <v>11.239272</v>
          </cell>
          <cell r="AA10">
            <v>0.86122600000000005</v>
          </cell>
          <cell r="AB10">
            <v>171.28058200000001</v>
          </cell>
          <cell r="AC10">
            <v>26.227142000000001</v>
          </cell>
          <cell r="AD10">
            <v>90.331832000000006</v>
          </cell>
          <cell r="AE10">
            <v>168.44167400000001</v>
          </cell>
          <cell r="AF10">
            <v>9.8623189999999994</v>
          </cell>
          <cell r="AG10">
            <v>38.437896000000002</v>
          </cell>
          <cell r="AH10">
            <v>46.993946000000001</v>
          </cell>
          <cell r="AI10">
            <v>32.563671999999997</v>
          </cell>
          <cell r="AJ10">
            <v>7.2603859999999996</v>
          </cell>
          <cell r="AK10">
            <v>0.54202799999999995</v>
          </cell>
          <cell r="AL10">
            <v>2.9949210000000002</v>
          </cell>
          <cell r="AM10">
            <v>70.733598999999998</v>
          </cell>
          <cell r="AN10">
            <v>210.76790099999999</v>
          </cell>
          <cell r="AO10">
            <v>46.244182000000002</v>
          </cell>
          <cell r="AP10">
            <v>10.373167</v>
          </cell>
          <cell r="AQ10">
            <v>23.082369</v>
          </cell>
          <cell r="AR10">
            <v>0.58512299999999995</v>
          </cell>
          <cell r="AS10">
            <v>30.658297999999998</v>
          </cell>
          <cell r="AT10">
            <v>17.492947000000001</v>
          </cell>
          <cell r="AU10">
            <v>0.46276899999999999</v>
          </cell>
          <cell r="AV10">
            <v>11.845865</v>
          </cell>
          <cell r="AW10">
            <v>77.39434</v>
          </cell>
          <cell r="AX10">
            <v>11.250405000000001</v>
          </cell>
          <cell r="AY10">
            <v>0.27179199999999998</v>
          </cell>
          <cell r="AZ10">
            <v>4.7311719999999999</v>
          </cell>
          <cell r="BA10">
            <v>6.9858729999999998</v>
          </cell>
          <cell r="BB10">
            <v>0.58259899999999998</v>
          </cell>
          <cell r="BC10">
            <v>12.515385</v>
          </cell>
          <cell r="BD10">
            <v>6.6393599999999999</v>
          </cell>
          <cell r="BE10">
            <v>4.7268100000000004</v>
          </cell>
          <cell r="BF10">
            <v>3.358368</v>
          </cell>
          <cell r="BG10">
            <v>2.3161429999999998</v>
          </cell>
          <cell r="BH10">
            <v>4.7615350000000003</v>
          </cell>
          <cell r="BI10">
            <v>4.0282580000000001</v>
          </cell>
          <cell r="BJ10">
            <v>87.691445999999999</v>
          </cell>
          <cell r="BK10">
            <v>85.42586</v>
          </cell>
          <cell r="BL10">
            <v>10.894368999999999</v>
          </cell>
          <cell r="BM10">
            <v>54.719563999999998</v>
          </cell>
          <cell r="BN10">
            <v>2.3470249999999999</v>
          </cell>
          <cell r="BO10">
            <v>0.45827600000000002</v>
          </cell>
          <cell r="BP10">
            <v>1.469341</v>
          </cell>
          <cell r="BQ10">
            <v>12.558973</v>
          </cell>
          <cell r="BR10">
            <v>10.355981999999999</v>
          </cell>
          <cell r="BS10">
            <v>26.279178000000002</v>
          </cell>
          <cell r="BT10">
            <v>13.928501000000001</v>
          </cell>
          <cell r="BU10">
            <v>120.530266</v>
          </cell>
          <cell r="BV10">
            <v>64.407092000000006</v>
          </cell>
          <cell r="BW10">
            <v>36.567520000000002</v>
          </cell>
          <cell r="BX10">
            <v>0.47850399999999998</v>
          </cell>
          <cell r="BY10">
            <v>39.891720999999997</v>
          </cell>
          <cell r="BZ10">
            <v>2.6927189999999999</v>
          </cell>
          <cell r="CA10">
            <v>4.1173289999999998</v>
          </cell>
          <cell r="CB10">
            <v>1.75248</v>
          </cell>
          <cell r="CC10">
            <v>0.78483899999999995</v>
          </cell>
          <cell r="CD10">
            <v>14.999091999999999</v>
          </cell>
          <cell r="CE10">
            <v>21.408922</v>
          </cell>
          <cell r="CF10">
            <v>375.80180300000001</v>
          </cell>
          <cell r="CG10">
            <v>329.12622299999998</v>
          </cell>
          <cell r="CH10">
            <v>1.4357770000000001</v>
          </cell>
          <cell r="CI10">
            <v>480.90562899999998</v>
          </cell>
          <cell r="CJ10">
            <v>61.262456</v>
          </cell>
          <cell r="CK10">
            <v>0.63014700000000001</v>
          </cell>
          <cell r="CL10">
            <v>86.998480000000001</v>
          </cell>
          <cell r="CM10">
            <v>13.489376</v>
          </cell>
          <cell r="CN10">
            <v>2.0125709999999999</v>
          </cell>
          <cell r="CO10">
            <v>1.216119</v>
          </cell>
          <cell r="CP10">
            <v>69.554625999999999</v>
          </cell>
          <cell r="CQ10">
            <v>23.122025000000001</v>
          </cell>
          <cell r="CR10">
            <v>19.47645</v>
          </cell>
          <cell r="CS10">
            <v>0.198741</v>
          </cell>
          <cell r="CT10">
            <v>0</v>
          </cell>
          <cell r="CU10">
            <v>0</v>
          </cell>
        </row>
        <row r="11">
          <cell r="B11">
            <v>14.341298</v>
          </cell>
          <cell r="C11">
            <v>85.439162999999994</v>
          </cell>
          <cell r="D11">
            <v>92.573524000000006</v>
          </cell>
          <cell r="E11">
            <v>43.143377000000001</v>
          </cell>
          <cell r="F11">
            <v>5.57491</v>
          </cell>
          <cell r="G11">
            <v>8.6845130000000008</v>
          </cell>
          <cell r="H11">
            <v>24.864896000000002</v>
          </cell>
          <cell r="I11">
            <v>42.483972999999999</v>
          </cell>
          <cell r="J11">
            <v>13.274167</v>
          </cell>
          <cell r="K11">
            <v>22.354545999999999</v>
          </cell>
          <cell r="L11">
            <v>9.2005189999999999</v>
          </cell>
          <cell r="M11">
            <v>23.259636</v>
          </cell>
          <cell r="N11">
            <v>1.4198440000000001</v>
          </cell>
          <cell r="O11">
            <v>0.38514599999999999</v>
          </cell>
          <cell r="P11">
            <v>52.733027999999997</v>
          </cell>
          <cell r="Q11">
            <v>21.982171000000001</v>
          </cell>
          <cell r="R11">
            <v>8.2824600000000004</v>
          </cell>
          <cell r="S11">
            <v>24.89771</v>
          </cell>
          <cell r="T11">
            <v>44.144162999999999</v>
          </cell>
          <cell r="U11">
            <v>27.728159999999999</v>
          </cell>
          <cell r="V11">
            <v>33.032066</v>
          </cell>
          <cell r="W11">
            <v>42.125191999999998</v>
          </cell>
          <cell r="X11">
            <v>26.422371999999999</v>
          </cell>
          <cell r="Y11">
            <v>13.647394999999999</v>
          </cell>
          <cell r="Z11">
            <v>11.838122</v>
          </cell>
          <cell r="AA11">
            <v>1.2708109999999999</v>
          </cell>
          <cell r="AB11">
            <v>140.69746599999999</v>
          </cell>
          <cell r="AC11">
            <v>26.469503</v>
          </cell>
          <cell r="AD11">
            <v>66.326960999999997</v>
          </cell>
          <cell r="AE11">
            <v>168.12339299999999</v>
          </cell>
          <cell r="AF11">
            <v>12.627129</v>
          </cell>
          <cell r="AG11">
            <v>45.970319000000003</v>
          </cell>
          <cell r="AH11">
            <v>54.607917</v>
          </cell>
          <cell r="AI11">
            <v>36.748795000000001</v>
          </cell>
          <cell r="AJ11">
            <v>8.4785029999999999</v>
          </cell>
          <cell r="AK11">
            <v>0.64005900000000004</v>
          </cell>
          <cell r="AL11">
            <v>3.254775</v>
          </cell>
          <cell r="AM11">
            <v>87.750276999999997</v>
          </cell>
          <cell r="AN11">
            <v>246.83022500000001</v>
          </cell>
          <cell r="AO11">
            <v>56.879671999999999</v>
          </cell>
          <cell r="AP11">
            <v>22.965389999999999</v>
          </cell>
          <cell r="AQ11">
            <v>20.604718999999999</v>
          </cell>
          <cell r="AR11">
            <v>0.98991899999999999</v>
          </cell>
          <cell r="AS11">
            <v>42.570765000000002</v>
          </cell>
          <cell r="AT11">
            <v>18.168986</v>
          </cell>
          <cell r="AU11">
            <v>0.32017499999999999</v>
          </cell>
          <cell r="AV11">
            <v>12.983679</v>
          </cell>
          <cell r="AW11">
            <v>86.253551999999999</v>
          </cell>
          <cell r="AX11">
            <v>12.748688</v>
          </cell>
          <cell r="AY11">
            <v>0.38221500000000003</v>
          </cell>
          <cell r="AZ11">
            <v>9.0862359999999995</v>
          </cell>
          <cell r="BA11">
            <v>12.125946000000001</v>
          </cell>
          <cell r="BB11">
            <v>1.9142600000000001</v>
          </cell>
          <cell r="BC11">
            <v>22.252171000000001</v>
          </cell>
          <cell r="BD11">
            <v>13.414370999999999</v>
          </cell>
          <cell r="BE11">
            <v>7.3303640000000003</v>
          </cell>
          <cell r="BF11">
            <v>4.1106699999999998</v>
          </cell>
          <cell r="BG11">
            <v>2.929135</v>
          </cell>
          <cell r="BH11">
            <v>9.5788779999999996</v>
          </cell>
          <cell r="BI11">
            <v>7.5025630000000003</v>
          </cell>
          <cell r="BJ11">
            <v>82.912452000000002</v>
          </cell>
          <cell r="BK11">
            <v>80.702834999999993</v>
          </cell>
          <cell r="BL11">
            <v>10.700339</v>
          </cell>
          <cell r="BM11">
            <v>52.355513999999999</v>
          </cell>
          <cell r="BN11">
            <v>2.3651650000000002</v>
          </cell>
          <cell r="BO11">
            <v>0.57606299999999999</v>
          </cell>
          <cell r="BP11">
            <v>1.2703629999999999</v>
          </cell>
          <cell r="BQ11">
            <v>16.025438999999999</v>
          </cell>
          <cell r="BR11">
            <v>12.596356999999999</v>
          </cell>
          <cell r="BS11">
            <v>33.60201</v>
          </cell>
          <cell r="BT11">
            <v>14.075500999999999</v>
          </cell>
          <cell r="BU11">
            <v>141.92818600000001</v>
          </cell>
          <cell r="BV11">
            <v>88.394060999999994</v>
          </cell>
          <cell r="BW11">
            <v>47.502921000000001</v>
          </cell>
          <cell r="BX11">
            <v>1.231276</v>
          </cell>
          <cell r="BY11">
            <v>64.589392000000004</v>
          </cell>
          <cell r="BZ11">
            <v>1.457668</v>
          </cell>
          <cell r="CA11">
            <v>4.432957</v>
          </cell>
          <cell r="CB11">
            <v>1.4152880000000001</v>
          </cell>
          <cell r="CC11">
            <v>1.033396</v>
          </cell>
          <cell r="CD11">
            <v>18.522839999999999</v>
          </cell>
          <cell r="CE11">
            <v>32.467843000000002</v>
          </cell>
          <cell r="CF11">
            <v>479.74869799999999</v>
          </cell>
          <cell r="CG11">
            <v>405.10370599999999</v>
          </cell>
          <cell r="CH11">
            <v>1.726245</v>
          </cell>
          <cell r="CI11">
            <v>665.25552400000004</v>
          </cell>
          <cell r="CJ11">
            <v>10.715014</v>
          </cell>
          <cell r="CK11">
            <v>0.46436100000000002</v>
          </cell>
          <cell r="CL11">
            <v>116.81732100000001</v>
          </cell>
          <cell r="CM11">
            <v>15.917209</v>
          </cell>
          <cell r="CN11">
            <v>3.020642</v>
          </cell>
          <cell r="CO11">
            <v>2.6777039999999999</v>
          </cell>
          <cell r="CP11">
            <v>84.892973999999995</v>
          </cell>
          <cell r="CQ11">
            <v>38.120489999999997</v>
          </cell>
          <cell r="CR11">
            <v>19.235759000000002</v>
          </cell>
          <cell r="CS11">
            <v>0.132495</v>
          </cell>
          <cell r="CT11">
            <v>0</v>
          </cell>
          <cell r="CU11">
            <v>0</v>
          </cell>
        </row>
        <row r="12">
          <cell r="B12">
            <v>16.490680999999999</v>
          </cell>
          <cell r="C12">
            <v>97.984048999999999</v>
          </cell>
          <cell r="D12">
            <v>123.7726</v>
          </cell>
          <cell r="E12">
            <v>48.780056000000002</v>
          </cell>
          <cell r="F12">
            <v>5.2847309999999998</v>
          </cell>
          <cell r="G12">
            <v>12.014154</v>
          </cell>
          <cell r="H12">
            <v>29.403879</v>
          </cell>
          <cell r="I12">
            <v>51.432476000000001</v>
          </cell>
          <cell r="J12">
            <v>14.938624000000001</v>
          </cell>
          <cell r="K12">
            <v>36.469636000000001</v>
          </cell>
          <cell r="L12">
            <v>9.1307179999999999</v>
          </cell>
          <cell r="M12">
            <v>15.825129</v>
          </cell>
          <cell r="N12">
            <v>1.0275069999999999</v>
          </cell>
          <cell r="O12">
            <v>0.36116700000000002</v>
          </cell>
          <cell r="P12">
            <v>57.968578999999998</v>
          </cell>
          <cell r="Q12">
            <v>21.253907999999999</v>
          </cell>
          <cell r="R12">
            <v>10.273528000000001</v>
          </cell>
          <cell r="S12">
            <v>31.923666999999998</v>
          </cell>
          <cell r="T12">
            <v>51.643757000000001</v>
          </cell>
          <cell r="U12">
            <v>29.548788999999999</v>
          </cell>
          <cell r="V12">
            <v>33.621065999999999</v>
          </cell>
          <cell r="W12">
            <v>45.599173999999998</v>
          </cell>
          <cell r="X12">
            <v>28.843349</v>
          </cell>
          <cell r="Y12">
            <v>14.750728000000001</v>
          </cell>
          <cell r="Z12">
            <v>14.284992000000001</v>
          </cell>
          <cell r="AA12">
            <v>1.6896869999999999</v>
          </cell>
          <cell r="AB12">
            <v>197.28428199999999</v>
          </cell>
          <cell r="AC12">
            <v>30.212135</v>
          </cell>
          <cell r="AD12">
            <v>81.412946000000005</v>
          </cell>
          <cell r="AE12">
            <v>207.352712</v>
          </cell>
          <cell r="AF12">
            <v>15.047300999999999</v>
          </cell>
          <cell r="AG12">
            <v>52.534821999999998</v>
          </cell>
          <cell r="AH12">
            <v>61.100606999999997</v>
          </cell>
          <cell r="AI12">
            <v>41.812564999999999</v>
          </cell>
          <cell r="AJ12">
            <v>8.2168980000000005</v>
          </cell>
          <cell r="AK12">
            <v>0.97108300000000003</v>
          </cell>
          <cell r="AL12">
            <v>3.4845120000000001</v>
          </cell>
          <cell r="AM12">
            <v>126.49232600000001</v>
          </cell>
          <cell r="AN12">
            <v>283.68068799999998</v>
          </cell>
          <cell r="AO12">
            <v>63.891905999999999</v>
          </cell>
          <cell r="AP12">
            <v>30.171419</v>
          </cell>
          <cell r="AQ12">
            <v>21.708877999999999</v>
          </cell>
          <cell r="AR12">
            <v>0.77757200000000004</v>
          </cell>
          <cell r="AS12">
            <v>47.037247000000001</v>
          </cell>
          <cell r="AT12">
            <v>20.095832000000001</v>
          </cell>
          <cell r="AU12">
            <v>0.36488900000000002</v>
          </cell>
          <cell r="AV12">
            <v>10.292389</v>
          </cell>
          <cell r="AW12">
            <v>95.506529</v>
          </cell>
          <cell r="AX12">
            <v>12.989948</v>
          </cell>
          <cell r="AY12">
            <v>0.60115799999999997</v>
          </cell>
          <cell r="AZ12">
            <v>10.976298</v>
          </cell>
          <cell r="BA12">
            <v>14.532151000000001</v>
          </cell>
          <cell r="BB12">
            <v>2.2512449999999999</v>
          </cell>
          <cell r="BC12">
            <v>22.484860999999999</v>
          </cell>
          <cell r="BD12">
            <v>15.740325</v>
          </cell>
          <cell r="BE12">
            <v>8.4655389999999997</v>
          </cell>
          <cell r="BF12">
            <v>4.5386749999999996</v>
          </cell>
          <cell r="BG12">
            <v>3.6857329999999999</v>
          </cell>
          <cell r="BH12">
            <v>10.803508000000001</v>
          </cell>
          <cell r="BI12">
            <v>7.5258770000000004</v>
          </cell>
          <cell r="BJ12">
            <v>96.269369999999995</v>
          </cell>
          <cell r="BK12">
            <v>87.476737999999997</v>
          </cell>
          <cell r="BL12">
            <v>11.573772999999999</v>
          </cell>
          <cell r="BM12">
            <v>48.703279999999999</v>
          </cell>
          <cell r="BN12">
            <v>2.8131970000000002</v>
          </cell>
          <cell r="BO12">
            <v>0.90116200000000002</v>
          </cell>
          <cell r="BP12">
            <v>1.282772</v>
          </cell>
          <cell r="BQ12">
            <v>19.123853</v>
          </cell>
          <cell r="BR12">
            <v>14.072554</v>
          </cell>
          <cell r="BS12">
            <v>38.793138999999996</v>
          </cell>
          <cell r="BT12">
            <v>15.762166000000001</v>
          </cell>
          <cell r="BU12">
            <v>161.08357000000001</v>
          </cell>
          <cell r="BV12">
            <v>100.005567</v>
          </cell>
          <cell r="BW12">
            <v>47.579779000000002</v>
          </cell>
          <cell r="BX12">
            <v>1.4779679999999999</v>
          </cell>
          <cell r="BY12">
            <v>69.900648000000004</v>
          </cell>
          <cell r="BZ12">
            <v>2.4169299999999998</v>
          </cell>
          <cell r="CA12">
            <v>7.1462880000000002</v>
          </cell>
          <cell r="CB12">
            <v>1.9039740000000001</v>
          </cell>
          <cell r="CC12">
            <v>1.12706</v>
          </cell>
          <cell r="CD12">
            <v>23.280773</v>
          </cell>
          <cell r="CE12">
            <v>33.024211000000001</v>
          </cell>
          <cell r="CF12">
            <v>548.35499700000003</v>
          </cell>
          <cell r="CG12">
            <v>471.689097</v>
          </cell>
          <cell r="CH12">
            <v>1.30128</v>
          </cell>
          <cell r="CI12">
            <v>780.78367600000001</v>
          </cell>
          <cell r="CJ12">
            <v>14.605833000000001</v>
          </cell>
          <cell r="CK12">
            <v>2.9952299999999998</v>
          </cell>
          <cell r="CL12">
            <v>117.68224499999999</v>
          </cell>
          <cell r="CM12">
            <v>21.240425999999999</v>
          </cell>
          <cell r="CN12">
            <v>2.9490319999999999</v>
          </cell>
          <cell r="CO12">
            <v>2.7057319999999998</v>
          </cell>
          <cell r="CP12">
            <v>89.294315999999995</v>
          </cell>
          <cell r="CQ12">
            <v>50.214457000000003</v>
          </cell>
          <cell r="CR12">
            <v>21.321947999999999</v>
          </cell>
          <cell r="CS12">
            <v>0.33054</v>
          </cell>
          <cell r="CT12">
            <v>0</v>
          </cell>
          <cell r="CU12">
            <v>0</v>
          </cell>
        </row>
        <row r="13">
          <cell r="B13">
            <v>14.301030000000001</v>
          </cell>
          <cell r="C13">
            <v>90.008215000000007</v>
          </cell>
          <cell r="D13">
            <v>126.470585</v>
          </cell>
          <cell r="E13">
            <v>45.637050000000002</v>
          </cell>
          <cell r="F13">
            <v>7.5911140000000001</v>
          </cell>
          <cell r="G13">
            <v>11.499726000000001</v>
          </cell>
          <cell r="H13">
            <v>39.987554000000003</v>
          </cell>
          <cell r="I13">
            <v>46.912647999999997</v>
          </cell>
          <cell r="J13">
            <v>16.592924</v>
          </cell>
          <cell r="K13">
            <v>27.049005000000001</v>
          </cell>
          <cell r="L13">
            <v>7.6753729999999996</v>
          </cell>
          <cell r="M13">
            <v>23.184327</v>
          </cell>
          <cell r="N13">
            <v>1.1220209999999999</v>
          </cell>
          <cell r="O13">
            <v>0.12415</v>
          </cell>
          <cell r="P13">
            <v>44.950285999999998</v>
          </cell>
          <cell r="Q13">
            <v>20.512869999999999</v>
          </cell>
          <cell r="R13">
            <v>8.9165919999999996</v>
          </cell>
          <cell r="S13">
            <v>21.691904000000001</v>
          </cell>
          <cell r="T13">
            <v>46.121557000000003</v>
          </cell>
          <cell r="U13">
            <v>27.463128000000001</v>
          </cell>
          <cell r="V13">
            <v>28.934540999999999</v>
          </cell>
          <cell r="W13">
            <v>45.842506</v>
          </cell>
          <cell r="X13">
            <v>29.917608999999999</v>
          </cell>
          <cell r="Y13">
            <v>12.702197</v>
          </cell>
          <cell r="Z13">
            <v>14.314399999999999</v>
          </cell>
          <cell r="AA13">
            <v>1.2697560000000001</v>
          </cell>
          <cell r="AB13">
            <v>214.040966</v>
          </cell>
          <cell r="AC13">
            <v>28.816362000000002</v>
          </cell>
          <cell r="AD13">
            <v>83.218576999999996</v>
          </cell>
          <cell r="AE13">
            <v>220.06192899999999</v>
          </cell>
          <cell r="AF13">
            <v>13.827798</v>
          </cell>
          <cell r="AG13">
            <v>47.300477000000001</v>
          </cell>
          <cell r="AH13">
            <v>60.748170000000002</v>
          </cell>
          <cell r="AI13">
            <v>40.965502000000001</v>
          </cell>
          <cell r="AJ13">
            <v>8.0880659999999995</v>
          </cell>
          <cell r="AK13">
            <v>1.0849120000000001</v>
          </cell>
          <cell r="AL13">
            <v>3.412792</v>
          </cell>
          <cell r="AM13">
            <v>112.556871</v>
          </cell>
          <cell r="AN13">
            <v>260.470393</v>
          </cell>
          <cell r="AO13">
            <v>61.757922999999998</v>
          </cell>
          <cell r="AP13">
            <v>29.977349</v>
          </cell>
          <cell r="AQ13">
            <v>24.515326000000002</v>
          </cell>
          <cell r="AR13">
            <v>0.93014600000000003</v>
          </cell>
          <cell r="AS13">
            <v>45.509883000000002</v>
          </cell>
          <cell r="AT13">
            <v>35.283073999999999</v>
          </cell>
          <cell r="AU13">
            <v>0.37653799999999998</v>
          </cell>
          <cell r="AV13">
            <v>11.276061</v>
          </cell>
          <cell r="AW13">
            <v>89.426608000000002</v>
          </cell>
          <cell r="AX13">
            <v>11.33629</v>
          </cell>
          <cell r="AY13">
            <v>0.51178599999999996</v>
          </cell>
          <cell r="AZ13">
            <v>9.9475060000000006</v>
          </cell>
          <cell r="BA13">
            <v>13.867119000000001</v>
          </cell>
          <cell r="BB13">
            <v>2.7938879999999999</v>
          </cell>
          <cell r="BC13">
            <v>20.754327</v>
          </cell>
          <cell r="BD13">
            <v>11.757477</v>
          </cell>
          <cell r="BE13">
            <v>9.0779460000000007</v>
          </cell>
          <cell r="BF13">
            <v>5.0093370000000004</v>
          </cell>
          <cell r="BG13">
            <v>2.9863179999999998</v>
          </cell>
          <cell r="BH13">
            <v>10.061207</v>
          </cell>
          <cell r="BI13">
            <v>7.66073</v>
          </cell>
          <cell r="BJ13">
            <v>97.797115000000005</v>
          </cell>
          <cell r="BK13">
            <v>83.846873000000002</v>
          </cell>
          <cell r="BL13">
            <v>12.369785</v>
          </cell>
          <cell r="BM13">
            <v>48.634658999999999</v>
          </cell>
          <cell r="BN13">
            <v>2.5997089999999998</v>
          </cell>
          <cell r="BO13">
            <v>1.229392</v>
          </cell>
          <cell r="BP13">
            <v>1.045134</v>
          </cell>
          <cell r="BQ13">
            <v>16.560517000000001</v>
          </cell>
          <cell r="BR13">
            <v>14.115829</v>
          </cell>
          <cell r="BS13">
            <v>36.447592999999998</v>
          </cell>
          <cell r="BT13">
            <v>17.234300000000001</v>
          </cell>
          <cell r="BU13">
            <v>141.67895200000001</v>
          </cell>
          <cell r="BV13">
            <v>97.724059999999994</v>
          </cell>
          <cell r="BW13">
            <v>46.114938000000002</v>
          </cell>
          <cell r="BX13">
            <v>1.6245240000000001</v>
          </cell>
          <cell r="BY13">
            <v>67.186931000000001</v>
          </cell>
          <cell r="BZ13">
            <v>1.9232340000000001</v>
          </cell>
          <cell r="CA13">
            <v>6.0462639999999999</v>
          </cell>
          <cell r="CB13">
            <v>2.2117490000000002</v>
          </cell>
          <cell r="CC13">
            <v>3.638363</v>
          </cell>
          <cell r="CD13">
            <v>20.365694000000001</v>
          </cell>
          <cell r="CE13">
            <v>31.687414</v>
          </cell>
          <cell r="CF13">
            <v>608.84095400000001</v>
          </cell>
          <cell r="CG13">
            <v>504.09939400000002</v>
          </cell>
          <cell r="CH13">
            <v>1.319707</v>
          </cell>
          <cell r="CI13">
            <v>714.57710799999995</v>
          </cell>
          <cell r="CJ13">
            <v>199.16836000000001</v>
          </cell>
          <cell r="CK13">
            <v>1.150021</v>
          </cell>
          <cell r="CL13">
            <v>122.899506</v>
          </cell>
          <cell r="CM13">
            <v>19.53687</v>
          </cell>
          <cell r="CN13">
            <v>3.0596350000000001</v>
          </cell>
          <cell r="CO13">
            <v>2.44034</v>
          </cell>
          <cell r="CP13">
            <v>90.164659999999998</v>
          </cell>
          <cell r="CQ13">
            <v>52.704692000000001</v>
          </cell>
          <cell r="CR13">
            <v>21.549575000000001</v>
          </cell>
          <cell r="CS13">
            <v>0.20294100000000001</v>
          </cell>
          <cell r="CT13">
            <v>0</v>
          </cell>
          <cell r="CU13">
            <v>0</v>
          </cell>
        </row>
        <row r="14">
          <cell r="B14">
            <v>14.633872</v>
          </cell>
          <cell r="C14">
            <v>95.309915000000004</v>
          </cell>
          <cell r="D14">
            <v>99.575074999999998</v>
          </cell>
          <cell r="E14">
            <v>41.708820000000003</v>
          </cell>
          <cell r="F14">
            <v>5.9694739999999999</v>
          </cell>
          <cell r="G14">
            <v>9.5570210000000007</v>
          </cell>
          <cell r="H14">
            <v>46.979249000000003</v>
          </cell>
          <cell r="I14">
            <v>42.99689</v>
          </cell>
          <cell r="J14">
            <v>14.998195000000001</v>
          </cell>
          <cell r="K14">
            <v>28.873232999999999</v>
          </cell>
          <cell r="L14">
            <v>7.1330249999999999</v>
          </cell>
          <cell r="M14">
            <v>24.010894</v>
          </cell>
          <cell r="N14">
            <v>0.73371200000000003</v>
          </cell>
          <cell r="O14">
            <v>0.31246800000000002</v>
          </cell>
          <cell r="P14">
            <v>44.521968999999999</v>
          </cell>
          <cell r="Q14">
            <v>22.375726</v>
          </cell>
          <cell r="R14">
            <v>7.1249169999999999</v>
          </cell>
          <cell r="S14">
            <v>13.24846</v>
          </cell>
          <cell r="T14">
            <v>44.990634</v>
          </cell>
          <cell r="U14">
            <v>26.724005999999999</v>
          </cell>
          <cell r="V14">
            <v>26.838543999999999</v>
          </cell>
          <cell r="W14">
            <v>36.392651000000001</v>
          </cell>
          <cell r="X14">
            <v>26.857091</v>
          </cell>
          <cell r="Y14">
            <v>14.402925</v>
          </cell>
          <cell r="Z14">
            <v>12.326095</v>
          </cell>
          <cell r="AA14">
            <v>1.3883589999999999</v>
          </cell>
          <cell r="AB14">
            <v>166.331344</v>
          </cell>
          <cell r="AC14">
            <v>21.807102</v>
          </cell>
          <cell r="AD14">
            <v>59.575085999999999</v>
          </cell>
          <cell r="AE14">
            <v>189.55400599999999</v>
          </cell>
          <cell r="AF14">
            <v>13.352017999999999</v>
          </cell>
          <cell r="AG14">
            <v>37.005684000000002</v>
          </cell>
          <cell r="AH14">
            <v>55.181860999999998</v>
          </cell>
          <cell r="AI14">
            <v>32.483542999999997</v>
          </cell>
          <cell r="AJ14">
            <v>6.8101900000000004</v>
          </cell>
          <cell r="AK14">
            <v>1.259107</v>
          </cell>
          <cell r="AL14">
            <v>3.5302389999999999</v>
          </cell>
          <cell r="AM14">
            <v>82.308220000000006</v>
          </cell>
          <cell r="AN14">
            <v>210.26756399999999</v>
          </cell>
          <cell r="AO14">
            <v>51.267896999999998</v>
          </cell>
          <cell r="AP14">
            <v>19.554527</v>
          </cell>
          <cell r="AQ14">
            <v>24.339680999999999</v>
          </cell>
          <cell r="AR14">
            <v>0.55392699999999995</v>
          </cell>
          <cell r="AS14">
            <v>36.688898999999999</v>
          </cell>
          <cell r="AT14">
            <v>12.851732</v>
          </cell>
          <cell r="AU14">
            <v>0.27754600000000001</v>
          </cell>
          <cell r="AV14">
            <v>10.705773000000001</v>
          </cell>
          <cell r="AW14">
            <v>77.265915000000007</v>
          </cell>
          <cell r="AX14">
            <v>9.8624139999999993</v>
          </cell>
          <cell r="AY14">
            <v>0.35570600000000002</v>
          </cell>
          <cell r="AZ14">
            <v>6.4219189999999999</v>
          </cell>
          <cell r="BA14">
            <v>9.0154069999999997</v>
          </cell>
          <cell r="BB14">
            <v>3.222216</v>
          </cell>
          <cell r="BC14">
            <v>15.149258</v>
          </cell>
          <cell r="BD14">
            <v>9.3208090000000006</v>
          </cell>
          <cell r="BE14">
            <v>6.8702629999999996</v>
          </cell>
          <cell r="BF14">
            <v>4.3684000000000003</v>
          </cell>
          <cell r="BG14">
            <v>2.4223569999999999</v>
          </cell>
          <cell r="BH14">
            <v>9.4249799999999997</v>
          </cell>
          <cell r="BI14">
            <v>6.5893499999999996</v>
          </cell>
          <cell r="BJ14">
            <v>91.693399999999997</v>
          </cell>
          <cell r="BK14">
            <v>81.512265999999997</v>
          </cell>
          <cell r="BL14">
            <v>11.479836000000001</v>
          </cell>
          <cell r="BM14">
            <v>39.270437999999999</v>
          </cell>
          <cell r="BN14">
            <v>2.0702639999999999</v>
          </cell>
          <cell r="BO14">
            <v>0.77746199999999999</v>
          </cell>
          <cell r="BP14">
            <v>0.78046499999999996</v>
          </cell>
          <cell r="BQ14">
            <v>14.29753</v>
          </cell>
          <cell r="BR14">
            <v>10.981513</v>
          </cell>
          <cell r="BS14">
            <v>34.312908</v>
          </cell>
          <cell r="BT14">
            <v>12.276071999999999</v>
          </cell>
          <cell r="BU14">
            <v>130.351257</v>
          </cell>
          <cell r="BV14">
            <v>81.953344000000001</v>
          </cell>
          <cell r="BW14">
            <v>36.136445999999999</v>
          </cell>
          <cell r="BX14">
            <v>1.594989</v>
          </cell>
          <cell r="BY14">
            <v>53.841031000000001</v>
          </cell>
          <cell r="BZ14">
            <v>3.1989390000000002</v>
          </cell>
          <cell r="CA14">
            <v>4.3238149999999997</v>
          </cell>
          <cell r="CB14">
            <v>0.80594200000000005</v>
          </cell>
          <cell r="CC14">
            <v>1.844632</v>
          </cell>
          <cell r="CD14">
            <v>15.711864</v>
          </cell>
          <cell r="CE14">
            <v>26.631250999999999</v>
          </cell>
          <cell r="CF14">
            <v>568.00376200000005</v>
          </cell>
          <cell r="CG14">
            <v>411.39015799999999</v>
          </cell>
          <cell r="CH14">
            <v>5.415375</v>
          </cell>
          <cell r="CI14">
            <v>691.47510799999998</v>
          </cell>
          <cell r="CJ14">
            <v>82.366358000000005</v>
          </cell>
          <cell r="CK14">
            <v>1.1266069999999999</v>
          </cell>
          <cell r="CL14">
            <v>129.761503</v>
          </cell>
          <cell r="CM14">
            <v>17.068418000000001</v>
          </cell>
          <cell r="CN14">
            <v>2.5692300000000001</v>
          </cell>
          <cell r="CO14">
            <v>2.1495709999999999</v>
          </cell>
          <cell r="CP14">
            <v>76.638328999999999</v>
          </cell>
          <cell r="CQ14">
            <v>27.978836000000001</v>
          </cell>
          <cell r="CR14">
            <v>23.035181000000001</v>
          </cell>
          <cell r="CS14">
            <v>0.343916</v>
          </cell>
          <cell r="CT14">
            <v>3.22376</v>
          </cell>
          <cell r="CU14">
            <v>0</v>
          </cell>
        </row>
        <row r="21">
          <cell r="B21">
            <v>8.033963</v>
          </cell>
          <cell r="C21">
            <v>11.731892999999999</v>
          </cell>
          <cell r="D21">
            <v>46.361975999999999</v>
          </cell>
          <cell r="E21">
            <v>14.078154</v>
          </cell>
          <cell r="F21">
            <v>5.7396089999999997</v>
          </cell>
          <cell r="G21">
            <v>8.0145350000000004</v>
          </cell>
          <cell r="H21">
            <v>23.482657</v>
          </cell>
          <cell r="I21">
            <v>31.655058</v>
          </cell>
          <cell r="J21">
            <v>4.5378569999999998</v>
          </cell>
          <cell r="K21">
            <v>6.8531360000000001</v>
          </cell>
          <cell r="L21">
            <v>2.614655</v>
          </cell>
          <cell r="M21">
            <v>9.2517929999999993</v>
          </cell>
          <cell r="N21">
            <v>0.68918599999999997</v>
          </cell>
          <cell r="O21">
            <v>5.1221999999999997E-2</v>
          </cell>
          <cell r="P21">
            <v>37.892885</v>
          </cell>
          <cell r="Q21">
            <v>20.170860000000001</v>
          </cell>
          <cell r="R21">
            <v>6.7120499999999996</v>
          </cell>
          <cell r="S21">
            <v>0.79931200000000002</v>
          </cell>
          <cell r="T21">
            <v>20.493169000000002</v>
          </cell>
          <cell r="U21">
            <v>26.996416</v>
          </cell>
          <cell r="V21">
            <v>9.5194589999999994</v>
          </cell>
          <cell r="W21">
            <v>41.719923999999999</v>
          </cell>
          <cell r="X21">
            <v>8.0458970000000001</v>
          </cell>
          <cell r="Y21">
            <v>38.155588000000002</v>
          </cell>
          <cell r="Z21">
            <v>10.086956000000001</v>
          </cell>
          <cell r="AA21">
            <v>45.101115</v>
          </cell>
          <cell r="AB21">
            <v>145.5437</v>
          </cell>
          <cell r="AC21">
            <v>5.1435740000000001</v>
          </cell>
          <cell r="AD21">
            <v>44.172297999999998</v>
          </cell>
          <cell r="AE21">
            <v>46.989336000000002</v>
          </cell>
          <cell r="AF21">
            <v>7.3987049999999996</v>
          </cell>
          <cell r="AG21">
            <v>11.882984</v>
          </cell>
          <cell r="AH21">
            <v>8.5766249999999999</v>
          </cell>
          <cell r="AI21">
            <v>9.1710170000000009</v>
          </cell>
          <cell r="AJ21">
            <v>6.5220789999999997</v>
          </cell>
          <cell r="AK21">
            <v>0.30058400000000002</v>
          </cell>
          <cell r="AL21">
            <v>0.288657</v>
          </cell>
          <cell r="AM21">
            <v>19.069068000000001</v>
          </cell>
          <cell r="AN21">
            <v>212.22889799999999</v>
          </cell>
          <cell r="AO21">
            <v>74.188524999999998</v>
          </cell>
          <cell r="AP21">
            <v>8.1170179999999998</v>
          </cell>
          <cell r="AQ21">
            <v>10.005106</v>
          </cell>
          <cell r="AR21">
            <v>0.266374</v>
          </cell>
          <cell r="AS21">
            <v>41.957811</v>
          </cell>
          <cell r="AT21">
            <v>51.956260999999998</v>
          </cell>
          <cell r="AU21">
            <v>2.2969E-2</v>
          </cell>
          <cell r="AV21">
            <v>39.814475000000002</v>
          </cell>
          <cell r="AW21">
            <v>112.475042</v>
          </cell>
          <cell r="AX21">
            <v>2.5654659999999998</v>
          </cell>
          <cell r="AY21">
            <v>1.554E-3</v>
          </cell>
          <cell r="AZ21">
            <v>4.8550389999999997</v>
          </cell>
          <cell r="BA21">
            <v>11.163456999999999</v>
          </cell>
          <cell r="BB21">
            <v>0.423543</v>
          </cell>
          <cell r="BC21">
            <v>4.8719250000000001</v>
          </cell>
          <cell r="BD21">
            <v>12.469343</v>
          </cell>
          <cell r="BE21">
            <v>11.089941</v>
          </cell>
          <cell r="BF21">
            <v>4.4821730000000004</v>
          </cell>
          <cell r="BG21">
            <v>7.6228759999999998</v>
          </cell>
          <cell r="BH21">
            <v>18.114678999999999</v>
          </cell>
          <cell r="BI21">
            <v>7.8143789999999997</v>
          </cell>
          <cell r="BJ21">
            <v>167.97329400000001</v>
          </cell>
          <cell r="BK21">
            <v>75.385992000000002</v>
          </cell>
          <cell r="BL21">
            <v>36.976982999999997</v>
          </cell>
          <cell r="BM21">
            <v>163.45421899999999</v>
          </cell>
          <cell r="BN21">
            <v>2.4574280000000002</v>
          </cell>
          <cell r="BO21">
            <v>0.39162799999999998</v>
          </cell>
          <cell r="BP21">
            <v>0.45633899999999999</v>
          </cell>
          <cell r="BQ21">
            <v>25.070505000000001</v>
          </cell>
          <cell r="BR21">
            <v>44.222686000000003</v>
          </cell>
          <cell r="BS21">
            <v>39.774935999999997</v>
          </cell>
          <cell r="BT21">
            <v>18.964728000000001</v>
          </cell>
          <cell r="BU21">
            <v>92.850953000000004</v>
          </cell>
          <cell r="BV21">
            <v>100.645849</v>
          </cell>
          <cell r="BW21">
            <v>15.387155</v>
          </cell>
          <cell r="BX21">
            <v>0.48758299999999999</v>
          </cell>
          <cell r="BY21">
            <v>49.250794999999997</v>
          </cell>
          <cell r="BZ21">
            <v>2.1915399999999998</v>
          </cell>
          <cell r="CA21">
            <v>0.87638700000000003</v>
          </cell>
          <cell r="CB21">
            <v>1.2855110000000001</v>
          </cell>
          <cell r="CC21">
            <v>8.4797999999999998E-2</v>
          </cell>
          <cell r="CD21">
            <v>9.8368789999999997</v>
          </cell>
          <cell r="CE21">
            <v>24.044194000000001</v>
          </cell>
          <cell r="CF21">
            <v>213.049396</v>
          </cell>
          <cell r="CG21">
            <v>317.17574200000001</v>
          </cell>
          <cell r="CH21">
            <v>5.2436000000000003E-2</v>
          </cell>
          <cell r="CI21">
            <v>635.68435499999998</v>
          </cell>
          <cell r="CJ21">
            <v>6.0346120000000001</v>
          </cell>
          <cell r="CK21">
            <v>2.9833259999999999</v>
          </cell>
          <cell r="CL21">
            <v>75.379453999999996</v>
          </cell>
          <cell r="CM21">
            <v>1.965392</v>
          </cell>
          <cell r="CN21">
            <v>0.46783200000000003</v>
          </cell>
          <cell r="CO21">
            <v>1.324757</v>
          </cell>
          <cell r="CP21">
            <v>131.79734400000001</v>
          </cell>
          <cell r="CQ21">
            <v>2.7134779999999998</v>
          </cell>
          <cell r="CR21">
            <v>6.8691750000000003</v>
          </cell>
          <cell r="CS21">
            <v>0.143763</v>
          </cell>
          <cell r="CT21">
            <v>0</v>
          </cell>
          <cell r="CU21">
            <v>5.496397</v>
          </cell>
        </row>
        <row r="22">
          <cell r="B22">
            <v>8.8788579999999993</v>
          </cell>
          <cell r="C22">
            <v>12.183006000000001</v>
          </cell>
          <cell r="D22">
            <v>47.465662999999999</v>
          </cell>
          <cell r="E22">
            <v>16.547104000000001</v>
          </cell>
          <cell r="F22">
            <v>5.478542</v>
          </cell>
          <cell r="G22">
            <v>8.6623000000000001</v>
          </cell>
          <cell r="H22">
            <v>20.625620000000001</v>
          </cell>
          <cell r="I22">
            <v>35.344952999999997</v>
          </cell>
          <cell r="J22">
            <v>4.184355</v>
          </cell>
          <cell r="K22">
            <v>4.9929170000000003</v>
          </cell>
          <cell r="L22">
            <v>2.3027730000000002</v>
          </cell>
          <cell r="M22">
            <v>8.2031139999999994</v>
          </cell>
          <cell r="N22">
            <v>0.481153</v>
          </cell>
          <cell r="O22">
            <v>2.2336000000000002E-2</v>
          </cell>
          <cell r="P22">
            <v>37.970477000000002</v>
          </cell>
          <cell r="Q22">
            <v>18.622738999999999</v>
          </cell>
          <cell r="R22">
            <v>10.669048</v>
          </cell>
          <cell r="S22">
            <v>1.0158400000000001</v>
          </cell>
          <cell r="T22">
            <v>17.467196000000001</v>
          </cell>
          <cell r="U22">
            <v>24.991353</v>
          </cell>
          <cell r="V22">
            <v>11.084816</v>
          </cell>
          <cell r="W22">
            <v>42.65343</v>
          </cell>
          <cell r="X22">
            <v>7.6033039999999996</v>
          </cell>
          <cell r="Y22">
            <v>34.249085999999998</v>
          </cell>
          <cell r="Z22">
            <v>11.114869000000001</v>
          </cell>
          <cell r="AA22">
            <v>18.796990999999998</v>
          </cell>
          <cell r="AB22">
            <v>174.614003</v>
          </cell>
          <cell r="AC22">
            <v>5.7531689999999998</v>
          </cell>
          <cell r="AD22">
            <v>46.655020999999998</v>
          </cell>
          <cell r="AE22">
            <v>46.831617999999999</v>
          </cell>
          <cell r="AF22">
            <v>7.5241829999999998</v>
          </cell>
          <cell r="AG22">
            <v>11.341669</v>
          </cell>
          <cell r="AH22">
            <v>8.9043209999999995</v>
          </cell>
          <cell r="AI22">
            <v>9.1528860000000005</v>
          </cell>
          <cell r="AJ22">
            <v>5.5435489999999996</v>
          </cell>
          <cell r="AK22">
            <v>0.33065</v>
          </cell>
          <cell r="AL22">
            <v>0.21631500000000001</v>
          </cell>
          <cell r="AM22">
            <v>18.545587000000001</v>
          </cell>
          <cell r="AN22">
            <v>212.79948200000001</v>
          </cell>
          <cell r="AO22">
            <v>76.275144999999995</v>
          </cell>
          <cell r="AP22">
            <v>6.4887459999999999</v>
          </cell>
          <cell r="AQ22">
            <v>8.7887249999999995</v>
          </cell>
          <cell r="AR22">
            <v>0.41322199999999998</v>
          </cell>
          <cell r="AS22">
            <v>38.008423999999998</v>
          </cell>
          <cell r="AT22">
            <v>54.189754999999998</v>
          </cell>
          <cell r="AU22">
            <v>1.1193E-2</v>
          </cell>
          <cell r="AV22">
            <v>34.155634999999997</v>
          </cell>
          <cell r="AW22">
            <v>106.402677</v>
          </cell>
          <cell r="AX22">
            <v>2.281434</v>
          </cell>
          <cell r="AY22">
            <v>2.0230000000000001E-3</v>
          </cell>
          <cell r="AZ22">
            <v>5.0239019999999996</v>
          </cell>
          <cell r="BA22">
            <v>11.811007</v>
          </cell>
          <cell r="BB22">
            <v>0.73789499999999997</v>
          </cell>
          <cell r="BC22">
            <v>4.9274940000000003</v>
          </cell>
          <cell r="BD22">
            <v>15.143045000000001</v>
          </cell>
          <cell r="BE22">
            <v>12.882821</v>
          </cell>
          <cell r="BF22">
            <v>3.9846979999999999</v>
          </cell>
          <cell r="BG22">
            <v>7.2150249999999998</v>
          </cell>
          <cell r="BH22">
            <v>17.615660999999999</v>
          </cell>
          <cell r="BI22">
            <v>8.4559110000000004</v>
          </cell>
          <cell r="BJ22">
            <v>162.73944299999999</v>
          </cell>
          <cell r="BK22">
            <v>74.156616999999997</v>
          </cell>
          <cell r="BL22">
            <v>36.955291000000003</v>
          </cell>
          <cell r="BM22">
            <v>150.652286</v>
          </cell>
          <cell r="BN22">
            <v>2.9801440000000001</v>
          </cell>
          <cell r="BO22">
            <v>0.42402200000000001</v>
          </cell>
          <cell r="BP22">
            <v>0.20591200000000001</v>
          </cell>
          <cell r="BQ22">
            <v>25.050898</v>
          </cell>
          <cell r="BR22">
            <v>42.990803</v>
          </cell>
          <cell r="BS22">
            <v>40.093007</v>
          </cell>
          <cell r="BT22">
            <v>15.846919</v>
          </cell>
          <cell r="BU22">
            <v>86.403065999999995</v>
          </cell>
          <cell r="BV22">
            <v>92.665530000000004</v>
          </cell>
          <cell r="BW22">
            <v>15.96354</v>
          </cell>
          <cell r="BX22">
            <v>0.36994100000000002</v>
          </cell>
          <cell r="BY22">
            <v>54.078726000000003</v>
          </cell>
          <cell r="BZ22">
            <v>2.111421</v>
          </cell>
          <cell r="CA22">
            <v>0.73300799999999999</v>
          </cell>
          <cell r="CB22">
            <v>0.84608700000000003</v>
          </cell>
          <cell r="CC22">
            <v>3.0668999999999998E-2</v>
          </cell>
          <cell r="CD22">
            <v>11.619823999999999</v>
          </cell>
          <cell r="CE22">
            <v>26.160378999999999</v>
          </cell>
          <cell r="CF22">
            <v>200.547177</v>
          </cell>
          <cell r="CG22">
            <v>297.93015500000001</v>
          </cell>
          <cell r="CH22">
            <v>4.0906999999999999E-2</v>
          </cell>
          <cell r="CI22">
            <v>611.00301899999999</v>
          </cell>
          <cell r="CJ22">
            <v>5.1884750000000004</v>
          </cell>
          <cell r="CK22">
            <v>4.4331360000000002</v>
          </cell>
          <cell r="CL22">
            <v>84.671910999999994</v>
          </cell>
          <cell r="CM22">
            <v>1.9199580000000001</v>
          </cell>
          <cell r="CN22">
            <v>0.319855</v>
          </cell>
          <cell r="CO22">
            <v>0.53812400000000005</v>
          </cell>
          <cell r="CP22">
            <v>132.32051799999999</v>
          </cell>
          <cell r="CQ22">
            <v>3.5475449999999999</v>
          </cell>
          <cell r="CR22">
            <v>7.2055680000000004</v>
          </cell>
          <cell r="CS22">
            <v>8.2643999999999995E-2</v>
          </cell>
          <cell r="CT22">
            <v>0</v>
          </cell>
          <cell r="CU22">
            <v>5.0941409999999996</v>
          </cell>
        </row>
        <row r="23">
          <cell r="B23">
            <v>11.254746000000001</v>
          </cell>
          <cell r="C23">
            <v>13.387263000000001</v>
          </cell>
          <cell r="D23">
            <v>53.734070000000003</v>
          </cell>
          <cell r="E23">
            <v>20.859784000000001</v>
          </cell>
          <cell r="F23">
            <v>6.0913170000000001</v>
          </cell>
          <cell r="G23">
            <v>8.9695929999999997</v>
          </cell>
          <cell r="H23">
            <v>23.596558000000002</v>
          </cell>
          <cell r="I23">
            <v>39.720343</v>
          </cell>
          <cell r="J23">
            <v>4.5224450000000003</v>
          </cell>
          <cell r="K23">
            <v>3.9639829999999998</v>
          </cell>
          <cell r="L23">
            <v>2.3546450000000001</v>
          </cell>
          <cell r="M23">
            <v>7.0345709999999997</v>
          </cell>
          <cell r="N23">
            <v>0.95670100000000002</v>
          </cell>
          <cell r="O23">
            <v>8.5904999999999995E-2</v>
          </cell>
          <cell r="P23">
            <v>25.475145000000001</v>
          </cell>
          <cell r="Q23">
            <v>20.463567999999999</v>
          </cell>
          <cell r="R23">
            <v>10.41757</v>
          </cell>
          <cell r="S23">
            <v>1.169694</v>
          </cell>
          <cell r="T23">
            <v>20.006364000000001</v>
          </cell>
          <cell r="U23">
            <v>26.077840999999999</v>
          </cell>
          <cell r="V23">
            <v>13.759816000000001</v>
          </cell>
          <cell r="W23">
            <v>49.993192000000001</v>
          </cell>
          <cell r="X23">
            <v>9.6498559999999998</v>
          </cell>
          <cell r="Y23">
            <v>39.932184999999997</v>
          </cell>
          <cell r="Z23">
            <v>11.039406</v>
          </cell>
          <cell r="AA23">
            <v>38.049920999999998</v>
          </cell>
          <cell r="AB23">
            <v>163.29696000000001</v>
          </cell>
          <cell r="AC23">
            <v>5.4615260000000001</v>
          </cell>
          <cell r="AD23">
            <v>31.053892000000001</v>
          </cell>
          <cell r="AE23">
            <v>52.451731000000002</v>
          </cell>
          <cell r="AF23">
            <v>5.4751130000000003</v>
          </cell>
          <cell r="AG23">
            <v>12.761048000000001</v>
          </cell>
          <cell r="AH23">
            <v>12.342143999999999</v>
          </cell>
          <cell r="AI23">
            <v>9.1229329999999997</v>
          </cell>
          <cell r="AJ23">
            <v>5.6838480000000002</v>
          </cell>
          <cell r="AK23">
            <v>0.38343899999999997</v>
          </cell>
          <cell r="AL23">
            <v>0.29685699999999998</v>
          </cell>
          <cell r="AM23">
            <v>23.593982</v>
          </cell>
          <cell r="AN23">
            <v>224.41558900000001</v>
          </cell>
          <cell r="AO23">
            <v>84.671329999999998</v>
          </cell>
          <cell r="AP23">
            <v>7.6503560000000004</v>
          </cell>
          <cell r="AQ23">
            <v>9.8037939999999999</v>
          </cell>
          <cell r="AR23">
            <v>1.183487</v>
          </cell>
          <cell r="AS23">
            <v>43.861049999999999</v>
          </cell>
          <cell r="AT23">
            <v>61.870913999999999</v>
          </cell>
          <cell r="AU23">
            <v>1.8696999999999998E-2</v>
          </cell>
          <cell r="AV23">
            <v>37.307392999999998</v>
          </cell>
          <cell r="AW23">
            <v>112.75605</v>
          </cell>
          <cell r="AX23">
            <v>2.9604180000000002</v>
          </cell>
          <cell r="AY23">
            <v>2.3939999999999999E-3</v>
          </cell>
          <cell r="AZ23">
            <v>4.8567799999999997</v>
          </cell>
          <cell r="BA23">
            <v>12.284876000000001</v>
          </cell>
          <cell r="BB23">
            <v>0.86242399999999997</v>
          </cell>
          <cell r="BC23">
            <v>4.440677</v>
          </cell>
          <cell r="BD23">
            <v>17.840986999999998</v>
          </cell>
          <cell r="BE23">
            <v>19.824463000000002</v>
          </cell>
          <cell r="BF23">
            <v>5.0097750000000003</v>
          </cell>
          <cell r="BG23">
            <v>7.9583880000000002</v>
          </cell>
          <cell r="BH23">
            <v>19.576809999999998</v>
          </cell>
          <cell r="BI23">
            <v>11.305621</v>
          </cell>
          <cell r="BJ23">
            <v>190.466926</v>
          </cell>
          <cell r="BK23">
            <v>80.009057999999996</v>
          </cell>
          <cell r="BL23">
            <v>38.865789999999997</v>
          </cell>
          <cell r="BM23">
            <v>140.47730999999999</v>
          </cell>
          <cell r="BN23">
            <v>3.1037849999999998</v>
          </cell>
          <cell r="BO23">
            <v>0.68978799999999996</v>
          </cell>
          <cell r="BP23">
            <v>0.27914499999999998</v>
          </cell>
          <cell r="BQ23">
            <v>31.366872999999998</v>
          </cell>
          <cell r="BR23">
            <v>46.575544000000001</v>
          </cell>
          <cell r="BS23">
            <v>42.892845000000001</v>
          </cell>
          <cell r="BT23">
            <v>19.142644000000001</v>
          </cell>
          <cell r="BU23">
            <v>102.96153200000001</v>
          </cell>
          <cell r="BV23">
            <v>103.53379099999999</v>
          </cell>
          <cell r="BW23">
            <v>12.873241</v>
          </cell>
          <cell r="BX23">
            <v>0.90125699999999997</v>
          </cell>
          <cell r="BY23">
            <v>60.361586000000003</v>
          </cell>
          <cell r="BZ23">
            <v>2.5987100000000001</v>
          </cell>
          <cell r="CA23">
            <v>1.1517539999999999</v>
          </cell>
          <cell r="CB23">
            <v>1.0888679999999999</v>
          </cell>
          <cell r="CC23">
            <v>0.116786</v>
          </cell>
          <cell r="CD23">
            <v>12.085329</v>
          </cell>
          <cell r="CE23">
            <v>32.727862000000002</v>
          </cell>
          <cell r="CF23">
            <v>225.50567599999999</v>
          </cell>
          <cell r="CG23">
            <v>323.69628599999999</v>
          </cell>
          <cell r="CH23">
            <v>2.9298000000000001E-2</v>
          </cell>
          <cell r="CI23">
            <v>615.183086</v>
          </cell>
          <cell r="CJ23">
            <v>5.8144910000000003</v>
          </cell>
          <cell r="CK23">
            <v>4.223039</v>
          </cell>
          <cell r="CL23">
            <v>88.786979000000002</v>
          </cell>
          <cell r="CM23">
            <v>1.7204729999999999</v>
          </cell>
          <cell r="CN23">
            <v>0.444743</v>
          </cell>
          <cell r="CO23">
            <v>1.7087509999999999</v>
          </cell>
          <cell r="CP23">
            <v>150.52058099999999</v>
          </cell>
          <cell r="CQ23">
            <v>4.5315250000000002</v>
          </cell>
          <cell r="CR23">
            <v>7.5124589999999998</v>
          </cell>
          <cell r="CS23">
            <v>0.34064100000000003</v>
          </cell>
          <cell r="CT23">
            <v>0</v>
          </cell>
          <cell r="CU23">
            <v>5.0742010000000004</v>
          </cell>
        </row>
        <row r="24">
          <cell r="B24">
            <v>7.5378869999999996</v>
          </cell>
          <cell r="C24">
            <v>12.128757</v>
          </cell>
          <cell r="D24">
            <v>48.783765000000002</v>
          </cell>
          <cell r="E24">
            <v>18.901177000000001</v>
          </cell>
          <cell r="F24">
            <v>6.1036349999999997</v>
          </cell>
          <cell r="G24">
            <v>12.720774</v>
          </cell>
          <cell r="H24">
            <v>19.222757000000001</v>
          </cell>
          <cell r="I24">
            <v>45.561351999999999</v>
          </cell>
          <cell r="J24">
            <v>4.8356529999999998</v>
          </cell>
          <cell r="K24">
            <v>4.3198910000000001</v>
          </cell>
          <cell r="L24">
            <v>2.4209200000000002</v>
          </cell>
          <cell r="M24">
            <v>4.9061599999999999</v>
          </cell>
          <cell r="N24">
            <v>0.54234000000000004</v>
          </cell>
          <cell r="O24">
            <v>5.3017000000000002E-2</v>
          </cell>
          <cell r="P24">
            <v>28.931894</v>
          </cell>
          <cell r="Q24">
            <v>18.6205</v>
          </cell>
          <cell r="R24">
            <v>9.0481130000000007</v>
          </cell>
          <cell r="S24">
            <v>0.86966600000000005</v>
          </cell>
          <cell r="T24">
            <v>19.814150999999999</v>
          </cell>
          <cell r="U24">
            <v>27.347940999999999</v>
          </cell>
          <cell r="V24">
            <v>12.758084</v>
          </cell>
          <cell r="W24">
            <v>50.292408999999999</v>
          </cell>
          <cell r="X24">
            <v>8.8486849999999997</v>
          </cell>
          <cell r="Y24">
            <v>44.968591000000004</v>
          </cell>
          <cell r="Z24">
            <v>12.751576</v>
          </cell>
          <cell r="AA24">
            <v>43.576835000000003</v>
          </cell>
          <cell r="AB24">
            <v>147.50450799999999</v>
          </cell>
          <cell r="AC24">
            <v>5.1627390000000002</v>
          </cell>
          <cell r="AD24">
            <v>20.443031999999999</v>
          </cell>
          <cell r="AE24">
            <v>47.031464999999997</v>
          </cell>
          <cell r="AF24">
            <v>5.1550969999999996</v>
          </cell>
          <cell r="AG24">
            <v>12.097334</v>
          </cell>
          <cell r="AH24">
            <v>9.9119060000000001</v>
          </cell>
          <cell r="AI24">
            <v>9.0150229999999993</v>
          </cell>
          <cell r="AJ24">
            <v>5.0723609999999999</v>
          </cell>
          <cell r="AK24">
            <v>0.30632500000000001</v>
          </cell>
          <cell r="AL24">
            <v>0.20685300000000001</v>
          </cell>
          <cell r="AM24">
            <v>26.731953000000001</v>
          </cell>
          <cell r="AN24">
            <v>222.50338300000001</v>
          </cell>
          <cell r="AO24">
            <v>78.775020999999995</v>
          </cell>
          <cell r="AP24">
            <v>7.7183809999999999</v>
          </cell>
          <cell r="AQ24">
            <v>9.2817600000000002</v>
          </cell>
          <cell r="AR24">
            <v>1.131238</v>
          </cell>
          <cell r="AS24">
            <v>44.019423000000003</v>
          </cell>
          <cell r="AT24">
            <v>55.092027999999999</v>
          </cell>
          <cell r="AU24">
            <v>1.8245999999999998E-2</v>
          </cell>
          <cell r="AV24">
            <v>40.138106000000001</v>
          </cell>
          <cell r="AW24">
            <v>107.799344</v>
          </cell>
          <cell r="AX24">
            <v>3.099723</v>
          </cell>
          <cell r="AY24">
            <v>5.2440000000000004E-3</v>
          </cell>
          <cell r="AZ24">
            <v>5.6840809999999999</v>
          </cell>
          <cell r="BA24">
            <v>11.614528</v>
          </cell>
          <cell r="BB24">
            <v>0.33647899999999997</v>
          </cell>
          <cell r="BC24">
            <v>4.27874</v>
          </cell>
          <cell r="BD24">
            <v>16.840236999999998</v>
          </cell>
          <cell r="BE24">
            <v>18.449183999999999</v>
          </cell>
          <cell r="BF24">
            <v>4.2013350000000003</v>
          </cell>
          <cell r="BG24">
            <v>7.5155839999999996</v>
          </cell>
          <cell r="BH24">
            <v>17.406051999999999</v>
          </cell>
          <cell r="BI24">
            <v>11.611012000000001</v>
          </cell>
          <cell r="BJ24">
            <v>169.887213</v>
          </cell>
          <cell r="BK24">
            <v>56.893830000000001</v>
          </cell>
          <cell r="BL24">
            <v>37.928173999999999</v>
          </cell>
          <cell r="BM24">
            <v>99.301895999999999</v>
          </cell>
          <cell r="BN24">
            <v>2.8636560000000002</v>
          </cell>
          <cell r="BO24">
            <v>0.76734599999999997</v>
          </cell>
          <cell r="BP24">
            <v>0.248866</v>
          </cell>
          <cell r="BQ24">
            <v>28.814709000000001</v>
          </cell>
          <cell r="BR24">
            <v>45.372179000000003</v>
          </cell>
          <cell r="BS24">
            <v>42.714973000000001</v>
          </cell>
          <cell r="BT24">
            <v>20.211497999999999</v>
          </cell>
          <cell r="BU24">
            <v>90.574909000000005</v>
          </cell>
          <cell r="BV24">
            <v>107.32447500000001</v>
          </cell>
          <cell r="BW24">
            <v>15.160132000000001</v>
          </cell>
          <cell r="BX24">
            <v>7.0754999999999998E-2</v>
          </cell>
          <cell r="BY24">
            <v>58.379786000000003</v>
          </cell>
          <cell r="BZ24">
            <v>2.3794019999999998</v>
          </cell>
          <cell r="CA24">
            <v>0.86138000000000003</v>
          </cell>
          <cell r="CB24">
            <v>0.900675</v>
          </cell>
          <cell r="CC24">
            <v>0.101356</v>
          </cell>
          <cell r="CD24">
            <v>11.145184</v>
          </cell>
          <cell r="CE24">
            <v>23.403941</v>
          </cell>
          <cell r="CF24">
            <v>217.48684800000001</v>
          </cell>
          <cell r="CG24">
            <v>300.79963900000001</v>
          </cell>
          <cell r="CH24">
            <v>3.4831000000000001E-2</v>
          </cell>
          <cell r="CI24">
            <v>652.39309600000001</v>
          </cell>
          <cell r="CJ24">
            <v>6.4657429999999998</v>
          </cell>
          <cell r="CK24">
            <v>3.2451349999999999</v>
          </cell>
          <cell r="CL24">
            <v>85.464375000000004</v>
          </cell>
          <cell r="CM24">
            <v>1.7436</v>
          </cell>
          <cell r="CN24">
            <v>0.81664499999999995</v>
          </cell>
          <cell r="CO24">
            <v>1.256945</v>
          </cell>
          <cell r="CP24">
            <v>141.50907599999999</v>
          </cell>
          <cell r="CQ24">
            <v>4.2165179999999998</v>
          </cell>
          <cell r="CR24">
            <v>6.9343209999999997</v>
          </cell>
          <cell r="CS24">
            <v>0.111027</v>
          </cell>
          <cell r="CT24">
            <v>0</v>
          </cell>
          <cell r="CU24">
            <v>6.1708100000000004</v>
          </cell>
        </row>
        <row r="25">
          <cell r="B25">
            <v>6.9803139999999999</v>
          </cell>
          <cell r="C25">
            <v>12.287767000000001</v>
          </cell>
          <cell r="D25">
            <v>60.484200000000001</v>
          </cell>
          <cell r="E25">
            <v>25.152301999999999</v>
          </cell>
          <cell r="F25">
            <v>5.9730819999999998</v>
          </cell>
          <cell r="G25">
            <v>11.775069</v>
          </cell>
          <cell r="H25">
            <v>22.050388000000002</v>
          </cell>
          <cell r="I25">
            <v>61.490298000000003</v>
          </cell>
          <cell r="J25">
            <v>5.2313539999999996</v>
          </cell>
          <cell r="K25">
            <v>6.4222910000000004</v>
          </cell>
          <cell r="L25">
            <v>2.4533719999999999</v>
          </cell>
          <cell r="M25">
            <v>5.6983670000000002</v>
          </cell>
          <cell r="N25">
            <v>5.0982E-2</v>
          </cell>
          <cell r="O25">
            <v>7.3653999999999997E-2</v>
          </cell>
          <cell r="P25">
            <v>31.347401000000001</v>
          </cell>
          <cell r="Q25">
            <v>20.302420999999999</v>
          </cell>
          <cell r="R25">
            <v>10.479094</v>
          </cell>
          <cell r="S25">
            <v>0.97757400000000005</v>
          </cell>
          <cell r="T25">
            <v>22.631732</v>
          </cell>
          <cell r="U25">
            <v>29.322029000000001</v>
          </cell>
          <cell r="V25">
            <v>13.909719000000001</v>
          </cell>
          <cell r="W25">
            <v>49.869701999999997</v>
          </cell>
          <cell r="X25">
            <v>11.982792999999999</v>
          </cell>
          <cell r="Y25">
            <v>46.730193</v>
          </cell>
          <cell r="Z25">
            <v>14.15968</v>
          </cell>
          <cell r="AA25">
            <v>36.814864</v>
          </cell>
          <cell r="AB25">
            <v>210.56676999999999</v>
          </cell>
          <cell r="AC25">
            <v>6.1524089999999996</v>
          </cell>
          <cell r="AD25">
            <v>24.001386</v>
          </cell>
          <cell r="AE25">
            <v>50.243206999999998</v>
          </cell>
          <cell r="AF25">
            <v>7.5561259999999999</v>
          </cell>
          <cell r="AG25">
            <v>13.063356000000001</v>
          </cell>
          <cell r="AH25">
            <v>12.011552</v>
          </cell>
          <cell r="AI25">
            <v>10.006992</v>
          </cell>
          <cell r="AJ25">
            <v>5.8266169999999997</v>
          </cell>
          <cell r="AK25">
            <v>0.31241200000000002</v>
          </cell>
          <cell r="AL25">
            <v>0.23656099999999999</v>
          </cell>
          <cell r="AM25">
            <v>21.997339</v>
          </cell>
          <cell r="AN25">
            <v>229.97377399999999</v>
          </cell>
          <cell r="AO25">
            <v>77.658417</v>
          </cell>
          <cell r="AP25">
            <v>7.8112349999999999</v>
          </cell>
          <cell r="AQ25">
            <v>10.217729</v>
          </cell>
          <cell r="AR25">
            <v>1.1256919999999999</v>
          </cell>
          <cell r="AS25">
            <v>46.358874999999998</v>
          </cell>
          <cell r="AT25">
            <v>62.554594000000002</v>
          </cell>
          <cell r="AU25">
            <v>1.0885000000000001E-2</v>
          </cell>
          <cell r="AV25">
            <v>35.454982000000001</v>
          </cell>
          <cell r="AW25">
            <v>119.628218</v>
          </cell>
          <cell r="AX25">
            <v>3.0722420000000001</v>
          </cell>
          <cell r="AY25">
            <v>2.4603E-2</v>
          </cell>
          <cell r="AZ25">
            <v>5.7609279999999998</v>
          </cell>
          <cell r="BA25">
            <v>12.158435000000001</v>
          </cell>
          <cell r="BB25">
            <v>0.24882399999999999</v>
          </cell>
          <cell r="BC25">
            <v>5.6628420000000004</v>
          </cell>
          <cell r="BD25">
            <v>15.500707</v>
          </cell>
          <cell r="BE25">
            <v>17.06091</v>
          </cell>
          <cell r="BF25">
            <v>5.1016750000000002</v>
          </cell>
          <cell r="BG25">
            <v>8.3805460000000007</v>
          </cell>
          <cell r="BH25">
            <v>18.96406</v>
          </cell>
          <cell r="BI25">
            <v>10.377072</v>
          </cell>
          <cell r="BJ25">
            <v>173.07966300000001</v>
          </cell>
          <cell r="BK25">
            <v>67.027089000000004</v>
          </cell>
          <cell r="BL25">
            <v>37.614308999999999</v>
          </cell>
          <cell r="BM25">
            <v>120.77461</v>
          </cell>
          <cell r="BN25">
            <v>2.8655729999999999</v>
          </cell>
          <cell r="BO25">
            <v>0.74943000000000004</v>
          </cell>
          <cell r="BP25">
            <v>0.30813499999999999</v>
          </cell>
          <cell r="BQ25">
            <v>29.85745</v>
          </cell>
          <cell r="BR25">
            <v>45.637619999999998</v>
          </cell>
          <cell r="BS25">
            <v>48.080103999999999</v>
          </cell>
          <cell r="BT25">
            <v>19.524791</v>
          </cell>
          <cell r="BU25">
            <v>91.808688000000004</v>
          </cell>
          <cell r="BV25">
            <v>109.79548800000001</v>
          </cell>
          <cell r="BW25">
            <v>20.275195</v>
          </cell>
          <cell r="BX25">
            <v>0.51403600000000005</v>
          </cell>
          <cell r="BY25">
            <v>61.700778</v>
          </cell>
          <cell r="BZ25">
            <v>2.1311390000000001</v>
          </cell>
          <cell r="CA25">
            <v>0.969638</v>
          </cell>
          <cell r="CB25">
            <v>1.5063550000000001</v>
          </cell>
          <cell r="CC25">
            <v>8.8466000000000003E-2</v>
          </cell>
          <cell r="CD25">
            <v>12.003009</v>
          </cell>
          <cell r="CE25">
            <v>28.831914000000001</v>
          </cell>
          <cell r="CF25">
            <v>227.69762900000001</v>
          </cell>
          <cell r="CG25">
            <v>304.387495</v>
          </cell>
          <cell r="CH25">
            <v>0.115135</v>
          </cell>
          <cell r="CI25">
            <v>681.80044799999996</v>
          </cell>
          <cell r="CJ25">
            <v>6.4102439999999996</v>
          </cell>
          <cell r="CK25">
            <v>3.0731169999999999</v>
          </cell>
          <cell r="CL25">
            <v>89.646097999999995</v>
          </cell>
          <cell r="CM25">
            <v>2.1897730000000002</v>
          </cell>
          <cell r="CN25">
            <v>0.74339200000000005</v>
          </cell>
          <cell r="CO25">
            <v>1.0845629999999999</v>
          </cell>
          <cell r="CP25">
            <v>146.26397499999999</v>
          </cell>
          <cell r="CQ25">
            <v>3.658585</v>
          </cell>
          <cell r="CR25">
            <v>7.8370249999999997</v>
          </cell>
          <cell r="CS25">
            <v>0.85405299999999995</v>
          </cell>
          <cell r="CT25">
            <v>0</v>
          </cell>
          <cell r="CU25">
            <v>6.7883930000000001</v>
          </cell>
        </row>
        <row r="26">
          <cell r="B26">
            <v>7.5404809999999998</v>
          </cell>
          <cell r="C26">
            <v>13.480771000000001</v>
          </cell>
          <cell r="D26">
            <v>64.460048</v>
          </cell>
          <cell r="E26">
            <v>23.252414999999999</v>
          </cell>
          <cell r="F26">
            <v>5.7620469999999999</v>
          </cell>
          <cell r="G26">
            <v>5.0565119999999997</v>
          </cell>
          <cell r="H26">
            <v>21.182983</v>
          </cell>
          <cell r="I26">
            <v>52.382705000000001</v>
          </cell>
          <cell r="J26">
            <v>5.0728350000000004</v>
          </cell>
          <cell r="K26">
            <v>3.818784</v>
          </cell>
          <cell r="L26">
            <v>2.5649410000000001</v>
          </cell>
          <cell r="M26">
            <v>5.5689250000000001</v>
          </cell>
          <cell r="N26">
            <v>6.7172999999999997E-2</v>
          </cell>
          <cell r="O26">
            <v>0.106909</v>
          </cell>
          <cell r="P26">
            <v>36.372895</v>
          </cell>
          <cell r="Q26">
            <v>17.425488999999999</v>
          </cell>
          <cell r="R26">
            <v>9.0738459999999996</v>
          </cell>
          <cell r="S26">
            <v>1.0758620000000001</v>
          </cell>
          <cell r="T26">
            <v>22.469730999999999</v>
          </cell>
          <cell r="U26">
            <v>26.27732</v>
          </cell>
          <cell r="V26">
            <v>13.977679999999999</v>
          </cell>
          <cell r="W26">
            <v>54.086368</v>
          </cell>
          <cell r="X26">
            <v>10.189418999999999</v>
          </cell>
          <cell r="Y26">
            <v>56.149650999999999</v>
          </cell>
          <cell r="Z26">
            <v>13.266617</v>
          </cell>
          <cell r="AA26">
            <v>46.193134000000001</v>
          </cell>
          <cell r="AB26">
            <v>166.99609000000001</v>
          </cell>
          <cell r="AC26">
            <v>6.2314489999999996</v>
          </cell>
          <cell r="AD26">
            <v>20.373836000000001</v>
          </cell>
          <cell r="AE26">
            <v>50.353192999999997</v>
          </cell>
          <cell r="AF26">
            <v>6.8350869999999997</v>
          </cell>
          <cell r="AG26">
            <v>13.553464999999999</v>
          </cell>
          <cell r="AH26">
            <v>12.616339999999999</v>
          </cell>
          <cell r="AI26">
            <v>10.442587</v>
          </cell>
          <cell r="AJ26">
            <v>4.9668289999999997</v>
          </cell>
          <cell r="AK26">
            <v>0.398256</v>
          </cell>
          <cell r="AL26">
            <v>0.29533799999999999</v>
          </cell>
          <cell r="AM26">
            <v>29.687760999999998</v>
          </cell>
          <cell r="AN26">
            <v>225.80314000000001</v>
          </cell>
          <cell r="AO26">
            <v>77.579041000000004</v>
          </cell>
          <cell r="AP26">
            <v>9.2531470000000002</v>
          </cell>
          <cell r="AQ26">
            <v>9.7532999999999994</v>
          </cell>
          <cell r="AR26">
            <v>1.1569100000000001</v>
          </cell>
          <cell r="AS26">
            <v>44.857188000000001</v>
          </cell>
          <cell r="AT26">
            <v>58.350859999999997</v>
          </cell>
          <cell r="AU26">
            <v>1.3487000000000001E-2</v>
          </cell>
          <cell r="AV26">
            <v>44.507165999999998</v>
          </cell>
          <cell r="AW26">
            <v>112.074355</v>
          </cell>
          <cell r="AX26">
            <v>2.623974</v>
          </cell>
          <cell r="AY26">
            <v>1.788E-2</v>
          </cell>
          <cell r="AZ26">
            <v>6.1147879999999999</v>
          </cell>
          <cell r="BA26">
            <v>10.578982999999999</v>
          </cell>
          <cell r="BB26">
            <v>0.238733</v>
          </cell>
          <cell r="BC26">
            <v>4.661797</v>
          </cell>
          <cell r="BD26">
            <v>14.826931</v>
          </cell>
          <cell r="BE26">
            <v>18.576751000000002</v>
          </cell>
          <cell r="BF26">
            <v>5.0632479999999997</v>
          </cell>
          <cell r="BG26">
            <v>7.8153569999999997</v>
          </cell>
          <cell r="BH26">
            <v>19.19877</v>
          </cell>
          <cell r="BI26">
            <v>9.6772159999999996</v>
          </cell>
          <cell r="BJ26">
            <v>182.370789</v>
          </cell>
          <cell r="BK26">
            <v>70.848774000000006</v>
          </cell>
          <cell r="BL26">
            <v>41.419652999999997</v>
          </cell>
          <cell r="BM26">
            <v>167.26259400000001</v>
          </cell>
          <cell r="BN26">
            <v>2.8152870000000001</v>
          </cell>
          <cell r="BO26">
            <v>0.98331000000000002</v>
          </cell>
          <cell r="BP26">
            <v>0.278644</v>
          </cell>
          <cell r="BQ26">
            <v>30.830625999999999</v>
          </cell>
          <cell r="BR26">
            <v>47.341289000000003</v>
          </cell>
          <cell r="BS26">
            <v>46.351883000000001</v>
          </cell>
          <cell r="BT26">
            <v>15.567774999999999</v>
          </cell>
          <cell r="BU26">
            <v>95.847273000000001</v>
          </cell>
          <cell r="BV26">
            <v>112.97062699999999</v>
          </cell>
          <cell r="BW26">
            <v>18.474031</v>
          </cell>
          <cell r="BX26">
            <v>5.2164000000000002E-2</v>
          </cell>
          <cell r="BY26">
            <v>63.480265000000003</v>
          </cell>
          <cell r="BZ26">
            <v>2.0313059999999998</v>
          </cell>
          <cell r="CA26">
            <v>1.050527</v>
          </cell>
          <cell r="CB26">
            <v>1.493058</v>
          </cell>
          <cell r="CC26">
            <v>2.7456000000000001E-2</v>
          </cell>
          <cell r="CD26">
            <v>12.240843</v>
          </cell>
          <cell r="CE26">
            <v>25.684379</v>
          </cell>
          <cell r="CF26">
            <v>227.09842599999999</v>
          </cell>
          <cell r="CG26">
            <v>318.08882499999999</v>
          </cell>
          <cell r="CH26">
            <v>0.121685</v>
          </cell>
          <cell r="CI26">
            <v>681.92144699999994</v>
          </cell>
          <cell r="CJ26">
            <v>5.4251519999999998</v>
          </cell>
          <cell r="CK26">
            <v>3.37236</v>
          </cell>
          <cell r="CL26">
            <v>87.559084999999996</v>
          </cell>
          <cell r="CM26">
            <v>1.997938</v>
          </cell>
          <cell r="CN26">
            <v>0.78223399999999998</v>
          </cell>
          <cell r="CO26">
            <v>1.756151</v>
          </cell>
          <cell r="CP26">
            <v>146.53422399999999</v>
          </cell>
          <cell r="CQ26">
            <v>5.3603160000000001</v>
          </cell>
          <cell r="CR26">
            <v>8.9602009999999996</v>
          </cell>
          <cell r="CS26">
            <v>0.54628900000000002</v>
          </cell>
          <cell r="CT26">
            <v>0</v>
          </cell>
          <cell r="CU26">
            <v>7.1100019999999997</v>
          </cell>
        </row>
        <row r="27">
          <cell r="B27">
            <v>6.6652050000000003</v>
          </cell>
          <cell r="C27">
            <v>11.998053000000001</v>
          </cell>
          <cell r="D27">
            <v>55.484848</v>
          </cell>
          <cell r="E27">
            <v>14.267631</v>
          </cell>
          <cell r="F27">
            <v>5.3905200000000004</v>
          </cell>
          <cell r="G27">
            <v>3.1832750000000001</v>
          </cell>
          <cell r="H27">
            <v>19.880134999999999</v>
          </cell>
          <cell r="I27">
            <v>50.340541000000002</v>
          </cell>
          <cell r="J27">
            <v>4.4223239999999997</v>
          </cell>
          <cell r="K27">
            <v>5.6481789999999998</v>
          </cell>
          <cell r="L27">
            <v>2.0834299999999999</v>
          </cell>
          <cell r="M27">
            <v>7.3318450000000004</v>
          </cell>
          <cell r="N27">
            <v>0.21639600000000001</v>
          </cell>
          <cell r="O27">
            <v>0.17633699999999999</v>
          </cell>
          <cell r="P27">
            <v>49.335622999999998</v>
          </cell>
          <cell r="Q27">
            <v>17.949421000000001</v>
          </cell>
          <cell r="R27">
            <v>10.191473999999999</v>
          </cell>
          <cell r="S27">
            <v>0.841561</v>
          </cell>
          <cell r="T27">
            <v>20.817464000000001</v>
          </cell>
          <cell r="U27">
            <v>28.103728</v>
          </cell>
          <cell r="V27">
            <v>13.501619</v>
          </cell>
          <cell r="W27">
            <v>53.995272999999997</v>
          </cell>
          <cell r="X27">
            <v>11.399213</v>
          </cell>
          <cell r="Y27">
            <v>58.383037999999999</v>
          </cell>
          <cell r="Z27">
            <v>12.517735999999999</v>
          </cell>
          <cell r="AA27">
            <v>40.381270000000001</v>
          </cell>
          <cell r="AB27">
            <v>225.251003</v>
          </cell>
          <cell r="AC27">
            <v>5.6525420000000004</v>
          </cell>
          <cell r="AD27">
            <v>38.939588999999998</v>
          </cell>
          <cell r="AE27">
            <v>53.476818000000002</v>
          </cell>
          <cell r="AF27">
            <v>9.1195039999999992</v>
          </cell>
          <cell r="AG27">
            <v>13.505474</v>
          </cell>
          <cell r="AH27">
            <v>12.067966</v>
          </cell>
          <cell r="AI27">
            <v>9.9319410000000001</v>
          </cell>
          <cell r="AJ27">
            <v>6.0956140000000003</v>
          </cell>
          <cell r="AK27">
            <v>0.41527500000000001</v>
          </cell>
          <cell r="AL27">
            <v>0.253357</v>
          </cell>
          <cell r="AM27">
            <v>21.917473000000001</v>
          </cell>
          <cell r="AN27">
            <v>226.376867</v>
          </cell>
          <cell r="AO27">
            <v>77.386133999999998</v>
          </cell>
          <cell r="AP27">
            <v>8.4330669999999994</v>
          </cell>
          <cell r="AQ27">
            <v>11.85657</v>
          </cell>
          <cell r="AR27">
            <v>1.215546</v>
          </cell>
          <cell r="AS27">
            <v>50.237388000000003</v>
          </cell>
          <cell r="AT27">
            <v>71.095055000000002</v>
          </cell>
          <cell r="AU27">
            <v>2.9840999999999999E-2</v>
          </cell>
          <cell r="AV27">
            <v>43.854174999999998</v>
          </cell>
          <cell r="AW27">
            <v>114.65746</v>
          </cell>
          <cell r="AX27">
            <v>2.1635260000000001</v>
          </cell>
          <cell r="AY27">
            <v>1.3228E-2</v>
          </cell>
          <cell r="AZ27">
            <v>4.6372099999999996</v>
          </cell>
          <cell r="BA27">
            <v>10.227589999999999</v>
          </cell>
          <cell r="BB27">
            <v>0.28256599999999998</v>
          </cell>
          <cell r="BC27">
            <v>5.8309449999999998</v>
          </cell>
          <cell r="BD27">
            <v>14.392467</v>
          </cell>
          <cell r="BE27">
            <v>15.544394</v>
          </cell>
          <cell r="BF27">
            <v>4.0043860000000002</v>
          </cell>
          <cell r="BG27">
            <v>6.9802400000000002</v>
          </cell>
          <cell r="BH27">
            <v>17.819071000000001</v>
          </cell>
          <cell r="BI27">
            <v>9.4575639999999996</v>
          </cell>
          <cell r="BJ27">
            <v>206.98267100000001</v>
          </cell>
          <cell r="BK27">
            <v>78.752522999999997</v>
          </cell>
          <cell r="BL27">
            <v>38.474783000000002</v>
          </cell>
          <cell r="BM27">
            <v>212.67274800000001</v>
          </cell>
          <cell r="BN27">
            <v>3.1456179999999998</v>
          </cell>
          <cell r="BO27">
            <v>0.53324800000000006</v>
          </cell>
          <cell r="BP27">
            <v>0.31093199999999999</v>
          </cell>
          <cell r="BQ27">
            <v>29.374472999999998</v>
          </cell>
          <cell r="BR27">
            <v>48.909461</v>
          </cell>
          <cell r="BS27">
            <v>43.435842000000001</v>
          </cell>
          <cell r="BT27">
            <v>12.121779999999999</v>
          </cell>
          <cell r="BU27">
            <v>103.419038</v>
          </cell>
          <cell r="BV27">
            <v>113.78973000000001</v>
          </cell>
          <cell r="BW27">
            <v>15.165686000000001</v>
          </cell>
          <cell r="BX27">
            <v>9.7664000000000001E-2</v>
          </cell>
          <cell r="BY27">
            <v>61.235422999999997</v>
          </cell>
          <cell r="BZ27">
            <v>2.0813069999999998</v>
          </cell>
          <cell r="CA27">
            <v>0.96109800000000001</v>
          </cell>
          <cell r="CB27">
            <v>0.92201299999999997</v>
          </cell>
          <cell r="CC27">
            <v>0.12413200000000001</v>
          </cell>
          <cell r="CD27">
            <v>12.032921999999999</v>
          </cell>
          <cell r="CE27">
            <v>26.850179000000001</v>
          </cell>
          <cell r="CF27">
            <v>225.46419599999999</v>
          </cell>
          <cell r="CG27">
            <v>293.66266300000001</v>
          </cell>
          <cell r="CH27">
            <v>0.19819600000000001</v>
          </cell>
          <cell r="CI27">
            <v>653.51358100000004</v>
          </cell>
          <cell r="CJ27">
            <v>5.6116510000000002</v>
          </cell>
          <cell r="CK27">
            <v>2.6921539999999999</v>
          </cell>
          <cell r="CL27">
            <v>84.314293000000006</v>
          </cell>
          <cell r="CM27">
            <v>1.6920360000000001</v>
          </cell>
          <cell r="CN27">
            <v>0.82920199999999999</v>
          </cell>
          <cell r="CO27">
            <v>1.1014269999999999</v>
          </cell>
          <cell r="CP27">
            <v>139.33509799999999</v>
          </cell>
          <cell r="CQ27">
            <v>5.3157880000000004</v>
          </cell>
          <cell r="CR27">
            <v>8.5704750000000001</v>
          </cell>
          <cell r="CS27">
            <v>0.26535799999999998</v>
          </cell>
          <cell r="CT27">
            <v>0</v>
          </cell>
          <cell r="CU27">
            <v>7.6463340000000004</v>
          </cell>
        </row>
        <row r="28">
          <cell r="B28">
            <v>6.3686530000000001</v>
          </cell>
          <cell r="C28">
            <v>9.2433119999999995</v>
          </cell>
          <cell r="D28">
            <v>61.194940000000003</v>
          </cell>
          <cell r="E28">
            <v>16.865898999999999</v>
          </cell>
          <cell r="F28">
            <v>3.1420530000000002</v>
          </cell>
          <cell r="G28">
            <v>3.2387950000000001</v>
          </cell>
          <cell r="H28">
            <v>16.497119000000001</v>
          </cell>
          <cell r="I28">
            <v>57.221677999999997</v>
          </cell>
          <cell r="J28">
            <v>3.5911499999999998</v>
          </cell>
          <cell r="K28">
            <v>8.621912</v>
          </cell>
          <cell r="L28">
            <v>2.5292370000000002</v>
          </cell>
          <cell r="M28">
            <v>3.1469559999999999</v>
          </cell>
          <cell r="N28">
            <v>6.7678000000000002E-2</v>
          </cell>
          <cell r="O28">
            <v>7.3301000000000005E-2</v>
          </cell>
          <cell r="P28">
            <v>27.334672000000001</v>
          </cell>
          <cell r="Q28">
            <v>13.186075000000001</v>
          </cell>
          <cell r="R28">
            <v>8.3545510000000007</v>
          </cell>
          <cell r="S28">
            <v>0.87976200000000004</v>
          </cell>
          <cell r="T28">
            <v>20.177379999999999</v>
          </cell>
          <cell r="U28">
            <v>22.134943</v>
          </cell>
          <cell r="V28">
            <v>10.838646000000001</v>
          </cell>
          <cell r="W28">
            <v>45.803139000000002</v>
          </cell>
          <cell r="X28">
            <v>10.584709999999999</v>
          </cell>
          <cell r="Y28">
            <v>51.526285000000001</v>
          </cell>
          <cell r="Z28">
            <v>10.919065</v>
          </cell>
          <cell r="AA28">
            <v>35.745677999999998</v>
          </cell>
          <cell r="AB28">
            <v>176.78254000000001</v>
          </cell>
          <cell r="AC28">
            <v>4.6419170000000003</v>
          </cell>
          <cell r="AD28">
            <v>61.976999999999997</v>
          </cell>
          <cell r="AE28">
            <v>37.307645000000001</v>
          </cell>
          <cell r="AF28">
            <v>6.3205580000000001</v>
          </cell>
          <cell r="AG28">
            <v>9.3912220000000008</v>
          </cell>
          <cell r="AH28">
            <v>9.8338999999999999</v>
          </cell>
          <cell r="AI28">
            <v>8.9009029999999996</v>
          </cell>
          <cell r="AJ28">
            <v>4.1206909999999999</v>
          </cell>
          <cell r="AK28">
            <v>0.28308699999999998</v>
          </cell>
          <cell r="AL28">
            <v>0.650142</v>
          </cell>
          <cell r="AM28">
            <v>16.041630999999999</v>
          </cell>
          <cell r="AN28">
            <v>167.93544199999999</v>
          </cell>
          <cell r="AO28">
            <v>68.758437000000001</v>
          </cell>
          <cell r="AP28">
            <v>2.9490440000000002</v>
          </cell>
          <cell r="AQ28">
            <v>9.1917790000000004</v>
          </cell>
          <cell r="AR28">
            <v>0.23761599999999999</v>
          </cell>
          <cell r="AS28">
            <v>29.36852</v>
          </cell>
          <cell r="AT28">
            <v>31.330694999999999</v>
          </cell>
          <cell r="AU28">
            <v>3.8558000000000002E-2</v>
          </cell>
          <cell r="AV28">
            <v>49.526632999999997</v>
          </cell>
          <cell r="AW28">
            <v>108.920142</v>
          </cell>
          <cell r="AX28">
            <v>2.210315</v>
          </cell>
          <cell r="AY28">
            <v>6.3689999999999997E-3</v>
          </cell>
          <cell r="AZ28">
            <v>2.5360290000000001</v>
          </cell>
          <cell r="BA28">
            <v>5.5823109999999998</v>
          </cell>
          <cell r="BB28">
            <v>0.14931700000000001</v>
          </cell>
          <cell r="BC28">
            <v>2.5623559999999999</v>
          </cell>
          <cell r="BD28">
            <v>9.2575669999999999</v>
          </cell>
          <cell r="BE28">
            <v>7.9846870000000001</v>
          </cell>
          <cell r="BF28">
            <v>2.9023500000000002</v>
          </cell>
          <cell r="BG28">
            <v>5.4299799999999996</v>
          </cell>
          <cell r="BH28">
            <v>12.634983</v>
          </cell>
          <cell r="BI28">
            <v>4.7545149999999996</v>
          </cell>
          <cell r="BJ28">
            <v>158.84944400000001</v>
          </cell>
          <cell r="BK28">
            <v>58.928610999999997</v>
          </cell>
          <cell r="BL28">
            <v>24.665194</v>
          </cell>
          <cell r="BM28">
            <v>147.638882</v>
          </cell>
          <cell r="BN28">
            <v>1.124905</v>
          </cell>
          <cell r="BO28">
            <v>0.174985</v>
          </cell>
          <cell r="BP28">
            <v>0.39263100000000001</v>
          </cell>
          <cell r="BQ28">
            <v>18.583169000000002</v>
          </cell>
          <cell r="BR28">
            <v>29.834769000000001</v>
          </cell>
          <cell r="BS28">
            <v>37.815423000000003</v>
          </cell>
          <cell r="BT28">
            <v>11.520569999999999</v>
          </cell>
          <cell r="BU28">
            <v>69.67107</v>
          </cell>
          <cell r="BV28">
            <v>76.354605000000006</v>
          </cell>
          <cell r="BW28">
            <v>9.757085</v>
          </cell>
          <cell r="BX28">
            <v>5.0030999999999999E-2</v>
          </cell>
          <cell r="BY28">
            <v>33.269955000000003</v>
          </cell>
          <cell r="BZ28">
            <v>1.041104</v>
          </cell>
          <cell r="CA28">
            <v>0.54547299999999999</v>
          </cell>
          <cell r="CB28">
            <v>0.53436099999999997</v>
          </cell>
          <cell r="CC28">
            <v>7.3148000000000005E-2</v>
          </cell>
          <cell r="CD28">
            <v>7.0124560000000002</v>
          </cell>
          <cell r="CE28">
            <v>16.003083</v>
          </cell>
          <cell r="CF28">
            <v>167.812355</v>
          </cell>
          <cell r="CG28">
            <v>214.58686499999999</v>
          </cell>
          <cell r="CH28">
            <v>0.12592200000000001</v>
          </cell>
          <cell r="CI28">
            <v>257.882429</v>
          </cell>
          <cell r="CJ28">
            <v>3.4428749999999999</v>
          </cell>
          <cell r="CK28">
            <v>1.3716379999999999</v>
          </cell>
          <cell r="CL28">
            <v>72.894628999999995</v>
          </cell>
          <cell r="CM28">
            <v>1.2429790000000001</v>
          </cell>
          <cell r="CN28">
            <v>0.55526900000000001</v>
          </cell>
          <cell r="CO28">
            <v>1.4464809999999999</v>
          </cell>
          <cell r="CP28">
            <v>90.256469999999993</v>
          </cell>
          <cell r="CQ28">
            <v>3.6260460000000001</v>
          </cell>
          <cell r="CR28">
            <v>6.7624310000000003</v>
          </cell>
          <cell r="CS28">
            <v>0.25023400000000001</v>
          </cell>
          <cell r="CT28">
            <v>0</v>
          </cell>
          <cell r="CU28">
            <v>7.9579639999999996</v>
          </cell>
        </row>
        <row r="29">
          <cell r="B29">
            <v>6.1585859999999997</v>
          </cell>
          <cell r="C29">
            <v>9.8129799999999996</v>
          </cell>
          <cell r="D29">
            <v>56.033892000000002</v>
          </cell>
          <cell r="E29">
            <v>21.524933000000001</v>
          </cell>
          <cell r="F29">
            <v>5.7777560000000001</v>
          </cell>
          <cell r="G29">
            <v>2.6988180000000002</v>
          </cell>
          <cell r="H29">
            <v>22.679086000000002</v>
          </cell>
          <cell r="I29">
            <v>67.530716999999996</v>
          </cell>
          <cell r="J29">
            <v>4.1144619999999996</v>
          </cell>
          <cell r="K29">
            <v>9.2218809999999998</v>
          </cell>
          <cell r="L29">
            <v>2.030154</v>
          </cell>
          <cell r="M29">
            <v>5.078411</v>
          </cell>
          <cell r="N29">
            <v>6.0888999999999999E-2</v>
          </cell>
          <cell r="O29">
            <v>9.8730999999999999E-2</v>
          </cell>
          <cell r="P29">
            <v>29.728292</v>
          </cell>
          <cell r="Q29">
            <v>17.578167000000001</v>
          </cell>
          <cell r="R29">
            <v>10.364273000000001</v>
          </cell>
          <cell r="S29">
            <v>1.0240069999999999</v>
          </cell>
          <cell r="T29">
            <v>19.583767999999999</v>
          </cell>
          <cell r="U29">
            <v>23.305615</v>
          </cell>
          <cell r="V29">
            <v>10.028575</v>
          </cell>
          <cell r="W29">
            <v>53.03819</v>
          </cell>
          <cell r="X29">
            <v>8.2665039999999994</v>
          </cell>
          <cell r="Y29">
            <v>48.142682000000001</v>
          </cell>
          <cell r="Z29">
            <v>9.2127979999999994</v>
          </cell>
          <cell r="AA29">
            <v>40.274070000000002</v>
          </cell>
          <cell r="AB29">
            <v>170.46721199999999</v>
          </cell>
          <cell r="AC29">
            <v>4.4178850000000001</v>
          </cell>
          <cell r="AD29">
            <v>42.97251</v>
          </cell>
          <cell r="AE29">
            <v>47.033213000000003</v>
          </cell>
          <cell r="AF29">
            <v>7.9127159999999996</v>
          </cell>
          <cell r="AG29">
            <v>11.785128</v>
          </cell>
          <cell r="AH29">
            <v>10.468367000000001</v>
          </cell>
          <cell r="AI29">
            <v>12.568427</v>
          </cell>
          <cell r="AJ29">
            <v>4.502084</v>
          </cell>
          <cell r="AK29">
            <v>0.31176900000000002</v>
          </cell>
          <cell r="AL29">
            <v>0.29202499999999998</v>
          </cell>
          <cell r="AM29">
            <v>23.218796999999999</v>
          </cell>
          <cell r="AN29">
            <v>215.91741200000001</v>
          </cell>
          <cell r="AO29">
            <v>80.898765999999995</v>
          </cell>
          <cell r="AP29">
            <v>5.9817470000000004</v>
          </cell>
          <cell r="AQ29">
            <v>10.171291</v>
          </cell>
          <cell r="AR29">
            <v>0.34697899999999998</v>
          </cell>
          <cell r="AS29">
            <v>42.301254</v>
          </cell>
          <cell r="AT29">
            <v>49.605459000000003</v>
          </cell>
          <cell r="AU29">
            <v>1.9563000000000001E-2</v>
          </cell>
          <cell r="AV29">
            <v>45.346324000000003</v>
          </cell>
          <cell r="AW29">
            <v>106.351015</v>
          </cell>
          <cell r="AX29">
            <v>2.9338109999999999</v>
          </cell>
          <cell r="AY29">
            <v>7.4299999999999995E-4</v>
          </cell>
          <cell r="AZ29">
            <v>3.8972440000000002</v>
          </cell>
          <cell r="BA29">
            <v>10.465935</v>
          </cell>
          <cell r="BB29">
            <v>0.59642899999999999</v>
          </cell>
          <cell r="BC29">
            <v>4.4299109999999997</v>
          </cell>
          <cell r="BD29">
            <v>15.737386000000001</v>
          </cell>
          <cell r="BE29">
            <v>9.2472300000000001</v>
          </cell>
          <cell r="BF29">
            <v>4.7824590000000002</v>
          </cell>
          <cell r="BG29">
            <v>7.6808839999999998</v>
          </cell>
          <cell r="BH29">
            <v>17.980498999999998</v>
          </cell>
          <cell r="BI29">
            <v>7.6694250000000004</v>
          </cell>
          <cell r="BJ29">
            <v>134.487584</v>
          </cell>
          <cell r="BK29">
            <v>66.000529</v>
          </cell>
          <cell r="BL29">
            <v>33.017268000000001</v>
          </cell>
          <cell r="BM29">
            <v>133.59500299999999</v>
          </cell>
          <cell r="BN29">
            <v>2.7172830000000001</v>
          </cell>
          <cell r="BO29">
            <v>0.33662599999999998</v>
          </cell>
          <cell r="BP29">
            <v>0.52531600000000001</v>
          </cell>
          <cell r="BQ29">
            <v>25.113136000000001</v>
          </cell>
          <cell r="BR29">
            <v>41.526001000000001</v>
          </cell>
          <cell r="BS29">
            <v>38.587451999999999</v>
          </cell>
          <cell r="BT29">
            <v>13.730516</v>
          </cell>
          <cell r="BU29">
            <v>90.392229</v>
          </cell>
          <cell r="BV29">
            <v>103.452808</v>
          </cell>
          <cell r="BW29">
            <v>13.767177999999999</v>
          </cell>
          <cell r="BX29">
            <v>6.3773999999999997E-2</v>
          </cell>
          <cell r="BY29">
            <v>55.689976999999999</v>
          </cell>
          <cell r="BZ29">
            <v>2.023355</v>
          </cell>
          <cell r="CA29">
            <v>0.68961399999999995</v>
          </cell>
          <cell r="CB29">
            <v>1.568343</v>
          </cell>
          <cell r="CC29">
            <v>0.21870000000000001</v>
          </cell>
          <cell r="CD29">
            <v>9.8706359999999993</v>
          </cell>
          <cell r="CE29">
            <v>23.529157999999999</v>
          </cell>
          <cell r="CF29">
            <v>201.413139</v>
          </cell>
          <cell r="CG29">
            <v>288.87477799999999</v>
          </cell>
          <cell r="CH29">
            <v>0.196409</v>
          </cell>
          <cell r="CI29">
            <v>668.69334600000002</v>
          </cell>
          <cell r="CJ29">
            <v>5.0690580000000001</v>
          </cell>
          <cell r="CK29">
            <v>2.1716090000000001</v>
          </cell>
          <cell r="CL29">
            <v>92.811339000000004</v>
          </cell>
          <cell r="CM29">
            <v>2.0149689999999998</v>
          </cell>
          <cell r="CN29">
            <v>0.87678800000000001</v>
          </cell>
          <cell r="CO29">
            <v>0.88417000000000001</v>
          </cell>
          <cell r="CP29">
            <v>118.61537</v>
          </cell>
          <cell r="CQ29">
            <v>4.4647620000000003</v>
          </cell>
          <cell r="CR29">
            <v>8.3887999999999998</v>
          </cell>
          <cell r="CS29">
            <v>0.19045599999999999</v>
          </cell>
          <cell r="CT29">
            <v>0</v>
          </cell>
          <cell r="CU29">
            <v>7.4333299999999998</v>
          </cell>
        </row>
        <row r="30">
          <cell r="B30">
            <v>6.2401980000000004</v>
          </cell>
          <cell r="C30">
            <v>11.31522</v>
          </cell>
          <cell r="D30">
            <v>66.299272000000002</v>
          </cell>
          <cell r="E30">
            <v>15.748131000000001</v>
          </cell>
          <cell r="F30">
            <v>4.8905560000000001</v>
          </cell>
          <cell r="G30">
            <v>4.1891239999999996</v>
          </cell>
          <cell r="H30">
            <v>27.597341</v>
          </cell>
          <cell r="I30">
            <v>66.551276000000001</v>
          </cell>
          <cell r="J30">
            <v>5.0357339999999997</v>
          </cell>
          <cell r="K30">
            <v>11.694907000000001</v>
          </cell>
          <cell r="L30">
            <v>2.7576969999999998</v>
          </cell>
          <cell r="M30">
            <v>7.9190149999999999</v>
          </cell>
          <cell r="N30">
            <v>0.53375300000000003</v>
          </cell>
          <cell r="O30">
            <v>0.26547300000000001</v>
          </cell>
          <cell r="P30">
            <v>30.302543</v>
          </cell>
          <cell r="Q30">
            <v>20.265391999999999</v>
          </cell>
          <cell r="R30">
            <v>10.726349000000001</v>
          </cell>
          <cell r="S30">
            <v>1.5542849999999999</v>
          </cell>
          <cell r="T30">
            <v>25.088944999999999</v>
          </cell>
          <cell r="U30">
            <v>29.229714000000001</v>
          </cell>
          <cell r="V30">
            <v>11.638309</v>
          </cell>
          <cell r="W30">
            <v>69.820693000000006</v>
          </cell>
          <cell r="X30">
            <v>10.884176999999999</v>
          </cell>
          <cell r="Y30">
            <v>47.910935000000002</v>
          </cell>
          <cell r="Z30">
            <v>12.442646</v>
          </cell>
          <cell r="AA30">
            <v>32.033264000000003</v>
          </cell>
          <cell r="AB30">
            <v>119.66658099999999</v>
          </cell>
          <cell r="AC30">
            <v>6.7466140000000001</v>
          </cell>
          <cell r="AD30">
            <v>46.915520000000001</v>
          </cell>
          <cell r="AE30">
            <v>59.888539000000002</v>
          </cell>
          <cell r="AF30">
            <v>11.240093999999999</v>
          </cell>
          <cell r="AG30">
            <v>11.271881</v>
          </cell>
          <cell r="AH30">
            <v>13.009074</v>
          </cell>
          <cell r="AI30">
            <v>13.648134000000001</v>
          </cell>
          <cell r="AJ30">
            <v>5.386647</v>
          </cell>
          <cell r="AK30">
            <v>0.41332400000000002</v>
          </cell>
          <cell r="AL30">
            <v>0.39684799999999998</v>
          </cell>
          <cell r="AM30">
            <v>24.558935000000002</v>
          </cell>
          <cell r="AN30">
            <v>224.126409</v>
          </cell>
          <cell r="AO30">
            <v>91.102948999999995</v>
          </cell>
          <cell r="AP30">
            <v>7.3172870000000003</v>
          </cell>
          <cell r="AQ30">
            <v>12.204964</v>
          </cell>
          <cell r="AR30">
            <v>0.30032799999999998</v>
          </cell>
          <cell r="AS30">
            <v>45.269953000000001</v>
          </cell>
          <cell r="AT30">
            <v>59.174747000000004</v>
          </cell>
          <cell r="AU30">
            <v>2.3213999999999999E-2</v>
          </cell>
          <cell r="AV30">
            <v>43.641331999999998</v>
          </cell>
          <cell r="AW30">
            <v>107.029979</v>
          </cell>
          <cell r="AX30">
            <v>3.131119</v>
          </cell>
          <cell r="AY30">
            <v>1.9411000000000001E-2</v>
          </cell>
          <cell r="AZ30">
            <v>3.6865899999999998</v>
          </cell>
          <cell r="BA30">
            <v>12.429592</v>
          </cell>
          <cell r="BB30">
            <v>1.143208</v>
          </cell>
          <cell r="BC30">
            <v>5.1180190000000003</v>
          </cell>
          <cell r="BD30">
            <v>14.835106</v>
          </cell>
          <cell r="BE30">
            <v>12.119984000000001</v>
          </cell>
          <cell r="BF30">
            <v>4.4516600000000004</v>
          </cell>
          <cell r="BG30">
            <v>8.5446690000000007</v>
          </cell>
          <cell r="BH30">
            <v>19.053833999999998</v>
          </cell>
          <cell r="BI30">
            <v>9.0956639999999993</v>
          </cell>
          <cell r="BJ30">
            <v>187.272019</v>
          </cell>
          <cell r="BK30">
            <v>78.620536000000001</v>
          </cell>
          <cell r="BL30">
            <v>44.809148999999998</v>
          </cell>
          <cell r="BM30">
            <v>119.218248</v>
          </cell>
          <cell r="BN30">
            <v>2.8270040000000001</v>
          </cell>
          <cell r="BO30">
            <v>0.52175499999999997</v>
          </cell>
          <cell r="BP30">
            <v>0.58446100000000001</v>
          </cell>
          <cell r="BQ30">
            <v>30.366496999999999</v>
          </cell>
          <cell r="BR30">
            <v>51.398024999999997</v>
          </cell>
          <cell r="BS30">
            <v>40.948070000000001</v>
          </cell>
          <cell r="BT30">
            <v>20.523841999999998</v>
          </cell>
          <cell r="BU30">
            <v>95.703699999999998</v>
          </cell>
          <cell r="BV30">
            <v>115.65935500000001</v>
          </cell>
          <cell r="BW30">
            <v>17.396180000000001</v>
          </cell>
          <cell r="BX30">
            <v>0.178676</v>
          </cell>
          <cell r="BY30">
            <v>60.255068000000001</v>
          </cell>
          <cell r="BZ30">
            <v>1.7371989999999999</v>
          </cell>
          <cell r="CA30">
            <v>1.010249</v>
          </cell>
          <cell r="CB30">
            <v>0.63793999999999995</v>
          </cell>
          <cell r="CC30">
            <v>9.4894000000000006E-2</v>
          </cell>
          <cell r="CD30">
            <v>11.379879000000001</v>
          </cell>
          <cell r="CE30">
            <v>29.153663000000002</v>
          </cell>
          <cell r="CF30">
            <v>226.590338</v>
          </cell>
          <cell r="CG30">
            <v>305.93897199999998</v>
          </cell>
          <cell r="CH30">
            <v>0.19444500000000001</v>
          </cell>
          <cell r="CI30">
            <v>684.01731800000005</v>
          </cell>
          <cell r="CJ30">
            <v>6.1589689999999999</v>
          </cell>
          <cell r="CK30">
            <v>1.77315</v>
          </cell>
          <cell r="CL30">
            <v>101.66391</v>
          </cell>
          <cell r="CM30">
            <v>2.1184210000000001</v>
          </cell>
          <cell r="CN30">
            <v>0.480327</v>
          </cell>
          <cell r="CO30">
            <v>1.3674189999999999</v>
          </cell>
          <cell r="CP30">
            <v>142.75128599999999</v>
          </cell>
          <cell r="CQ30">
            <v>5.2367210000000002</v>
          </cell>
          <cell r="CR30">
            <v>9.1576199999999996</v>
          </cell>
          <cell r="CS30">
            <v>0.16691300000000001</v>
          </cell>
          <cell r="CT30">
            <v>0</v>
          </cell>
          <cell r="CU30">
            <v>8.3985570000000003</v>
          </cell>
        </row>
        <row r="31">
          <cell r="B31">
            <v>5.3856890000000002</v>
          </cell>
          <cell r="C31">
            <v>11.712118</v>
          </cell>
          <cell r="D31">
            <v>64.572547999999998</v>
          </cell>
          <cell r="E31">
            <v>14.156658</v>
          </cell>
          <cell r="F31">
            <v>5.3362439999999998</v>
          </cell>
          <cell r="G31">
            <v>4.7086319999999997</v>
          </cell>
          <cell r="H31">
            <v>24.581769000000001</v>
          </cell>
          <cell r="I31">
            <v>63.053899999999999</v>
          </cell>
          <cell r="J31">
            <v>5.3642909999999997</v>
          </cell>
          <cell r="K31">
            <v>9.0086589999999998</v>
          </cell>
          <cell r="L31">
            <v>3.675443</v>
          </cell>
          <cell r="M31">
            <v>4.9651810000000003</v>
          </cell>
          <cell r="N31">
            <v>6.4096E-2</v>
          </cell>
          <cell r="O31">
            <v>9.6433000000000005E-2</v>
          </cell>
          <cell r="P31">
            <v>48.956271999999998</v>
          </cell>
          <cell r="Q31">
            <v>17.840789000000001</v>
          </cell>
          <cell r="R31">
            <v>9.2662700000000005</v>
          </cell>
          <cell r="S31">
            <v>1.534516</v>
          </cell>
          <cell r="T31">
            <v>24.51024</v>
          </cell>
          <cell r="U31">
            <v>26.549446</v>
          </cell>
          <cell r="V31">
            <v>12.361361</v>
          </cell>
          <cell r="W31">
            <v>69.108526999999995</v>
          </cell>
          <cell r="X31">
            <v>10.810841999999999</v>
          </cell>
          <cell r="Y31">
            <v>53.801257999999997</v>
          </cell>
          <cell r="Z31">
            <v>11.925591000000001</v>
          </cell>
          <cell r="AA31">
            <v>34.869000999999997</v>
          </cell>
          <cell r="AB31">
            <v>141.176625</v>
          </cell>
          <cell r="AC31">
            <v>5.881583</v>
          </cell>
          <cell r="AD31">
            <v>44.623415999999999</v>
          </cell>
          <cell r="AE31">
            <v>51.372028999999998</v>
          </cell>
          <cell r="AF31">
            <v>8.8401130000000006</v>
          </cell>
          <cell r="AG31">
            <v>11.161046000000001</v>
          </cell>
          <cell r="AH31">
            <v>12.38306</v>
          </cell>
          <cell r="AI31">
            <v>12.303927</v>
          </cell>
          <cell r="AJ31">
            <v>5.4238309999999998</v>
          </cell>
          <cell r="AK31">
            <v>0.38511099999999998</v>
          </cell>
          <cell r="AL31">
            <v>0.36170099999999999</v>
          </cell>
          <cell r="AM31">
            <v>24.028497000000002</v>
          </cell>
          <cell r="AN31">
            <v>224.899539</v>
          </cell>
          <cell r="AO31">
            <v>80.266139999999993</v>
          </cell>
          <cell r="AP31">
            <v>7.0361079999999996</v>
          </cell>
          <cell r="AQ31">
            <v>12.418915999999999</v>
          </cell>
          <cell r="AR31">
            <v>0.36996800000000002</v>
          </cell>
          <cell r="AS31">
            <v>47.814886000000001</v>
          </cell>
          <cell r="AT31">
            <v>55.117134</v>
          </cell>
          <cell r="AU31">
            <v>5.9941000000000001E-2</v>
          </cell>
          <cell r="AV31">
            <v>44.196103000000001</v>
          </cell>
          <cell r="AW31">
            <v>118.31747900000001</v>
          </cell>
          <cell r="AX31">
            <v>2.9397739999999999</v>
          </cell>
          <cell r="AY31">
            <v>4.2370000000000003E-3</v>
          </cell>
          <cell r="AZ31">
            <v>2.5096129999999999</v>
          </cell>
          <cell r="BA31">
            <v>12.126124000000001</v>
          </cell>
          <cell r="BB31">
            <v>0.762069</v>
          </cell>
          <cell r="BC31">
            <v>4.583863</v>
          </cell>
          <cell r="BD31">
            <v>14.633447</v>
          </cell>
          <cell r="BE31">
            <v>10.116944999999999</v>
          </cell>
          <cell r="BF31">
            <v>4.6166010000000002</v>
          </cell>
          <cell r="BG31">
            <v>8.3859999999999992</v>
          </cell>
          <cell r="BH31">
            <v>17.289249999999999</v>
          </cell>
          <cell r="BI31">
            <v>8.4830679999999994</v>
          </cell>
          <cell r="BJ31">
            <v>177.12877800000001</v>
          </cell>
          <cell r="BK31">
            <v>70.909850000000006</v>
          </cell>
          <cell r="BL31">
            <v>45.739455</v>
          </cell>
          <cell r="BM31">
            <v>119.865219</v>
          </cell>
          <cell r="BN31">
            <v>2.6568619999999998</v>
          </cell>
          <cell r="BO31">
            <v>0.50363899999999995</v>
          </cell>
          <cell r="BP31">
            <v>0.206791</v>
          </cell>
          <cell r="BQ31">
            <v>27.543935000000001</v>
          </cell>
          <cell r="BR31">
            <v>48.869100000000003</v>
          </cell>
          <cell r="BS31">
            <v>40.685468999999998</v>
          </cell>
          <cell r="BT31">
            <v>18.220912999999999</v>
          </cell>
          <cell r="BU31">
            <v>88.101809000000003</v>
          </cell>
          <cell r="BV31">
            <v>105.714873</v>
          </cell>
          <cell r="BW31">
            <v>14.385858000000001</v>
          </cell>
          <cell r="BX31">
            <v>7.1155999999999997E-2</v>
          </cell>
          <cell r="BY31">
            <v>52.483319999999999</v>
          </cell>
          <cell r="BZ31">
            <v>2.0588519999999999</v>
          </cell>
          <cell r="CA31">
            <v>0.921489</v>
          </cell>
          <cell r="CB31">
            <v>1.337556</v>
          </cell>
          <cell r="CC31">
            <v>0.18776799999999999</v>
          </cell>
          <cell r="CD31">
            <v>12.412865999999999</v>
          </cell>
          <cell r="CE31">
            <v>23.849309000000002</v>
          </cell>
          <cell r="CF31">
            <v>220.20023800000001</v>
          </cell>
          <cell r="CG31">
            <v>302.562228</v>
          </cell>
          <cell r="CH31">
            <v>0.18517400000000001</v>
          </cell>
          <cell r="CI31">
            <v>502.742007</v>
          </cell>
          <cell r="CJ31">
            <v>6.3732259999999998</v>
          </cell>
          <cell r="CK31">
            <v>33.075721999999999</v>
          </cell>
          <cell r="CL31">
            <v>106.694248</v>
          </cell>
          <cell r="CM31">
            <v>2.489528</v>
          </cell>
          <cell r="CN31">
            <v>0.72301400000000005</v>
          </cell>
          <cell r="CO31">
            <v>1.8754029999999999</v>
          </cell>
          <cell r="CP31">
            <v>144.37233599999999</v>
          </cell>
          <cell r="CQ31">
            <v>6.983803</v>
          </cell>
          <cell r="CR31">
            <v>7.7610159999999997</v>
          </cell>
          <cell r="CS31">
            <v>0.28832799999999997</v>
          </cell>
          <cell r="CT31">
            <v>0</v>
          </cell>
          <cell r="CU31">
            <v>5.0306480000000002</v>
          </cell>
        </row>
        <row r="32">
          <cell r="B32">
            <v>5.846425</v>
          </cell>
          <cell r="C32">
            <v>11.845383999999999</v>
          </cell>
          <cell r="D32">
            <v>58.838622999999998</v>
          </cell>
          <cell r="E32">
            <v>10.760953000000001</v>
          </cell>
          <cell r="F32">
            <v>3.5701670000000001</v>
          </cell>
          <cell r="G32">
            <v>5.5726880000000003</v>
          </cell>
          <cell r="H32">
            <v>25.435466000000002</v>
          </cell>
          <cell r="I32">
            <v>55.812579999999997</v>
          </cell>
          <cell r="J32">
            <v>3.6532</v>
          </cell>
          <cell r="K32">
            <v>6.1199899999999996</v>
          </cell>
          <cell r="L32">
            <v>2.3590979999999999</v>
          </cell>
          <cell r="M32">
            <v>8.3146930000000001</v>
          </cell>
          <cell r="N32">
            <v>3.1746000000000003E-2</v>
          </cell>
          <cell r="O32">
            <v>8.1562999999999997E-2</v>
          </cell>
          <cell r="P32">
            <v>55.303201999999999</v>
          </cell>
          <cell r="Q32">
            <v>17.374877999999999</v>
          </cell>
          <cell r="R32">
            <v>5.833469</v>
          </cell>
          <cell r="S32">
            <v>1.3285670000000001</v>
          </cell>
          <cell r="T32">
            <v>22.766380999999999</v>
          </cell>
          <cell r="U32">
            <v>18.950610999999999</v>
          </cell>
          <cell r="V32">
            <v>10.084735999999999</v>
          </cell>
          <cell r="W32">
            <v>47.909202000000001</v>
          </cell>
          <cell r="X32">
            <v>12.283505999999999</v>
          </cell>
          <cell r="Y32">
            <v>36.374284000000003</v>
          </cell>
          <cell r="Z32">
            <v>10.583864</v>
          </cell>
          <cell r="AA32">
            <v>45.103729999999999</v>
          </cell>
          <cell r="AB32">
            <v>201.58708200000001</v>
          </cell>
          <cell r="AC32">
            <v>4.0939579999999998</v>
          </cell>
          <cell r="AD32">
            <v>34.171810000000001</v>
          </cell>
          <cell r="AE32">
            <v>47.006594</v>
          </cell>
          <cell r="AF32">
            <v>7.5776529999999998</v>
          </cell>
          <cell r="AG32">
            <v>8.4257310000000007</v>
          </cell>
          <cell r="AH32">
            <v>12.260204999999999</v>
          </cell>
          <cell r="AI32">
            <v>8.0850159999999995</v>
          </cell>
          <cell r="AJ32">
            <v>3.978904</v>
          </cell>
          <cell r="AK32">
            <v>0.42775999999999997</v>
          </cell>
          <cell r="AL32">
            <v>0.193351</v>
          </cell>
          <cell r="AM32">
            <v>20.294477000000001</v>
          </cell>
          <cell r="AN32">
            <v>162.25478200000001</v>
          </cell>
          <cell r="AO32">
            <v>44.089294000000002</v>
          </cell>
          <cell r="AP32">
            <v>5.1515219999999999</v>
          </cell>
          <cell r="AQ32">
            <v>12.592629000000001</v>
          </cell>
          <cell r="AR32">
            <v>0.47715800000000003</v>
          </cell>
          <cell r="AS32">
            <v>36.062125000000002</v>
          </cell>
          <cell r="AT32">
            <v>38.907359</v>
          </cell>
          <cell r="AU32">
            <v>3.0950999999999999E-2</v>
          </cell>
          <cell r="AV32">
            <v>44.950415</v>
          </cell>
          <cell r="AW32">
            <v>97.410469000000006</v>
          </cell>
          <cell r="AX32">
            <v>2.1463220000000001</v>
          </cell>
          <cell r="AY32">
            <v>1.5538E-2</v>
          </cell>
          <cell r="AZ32">
            <v>2.6434299999999999</v>
          </cell>
          <cell r="BA32">
            <v>6.2470660000000002</v>
          </cell>
          <cell r="BB32">
            <v>0.36496800000000001</v>
          </cell>
          <cell r="BC32">
            <v>2.7223290000000002</v>
          </cell>
          <cell r="BD32">
            <v>10.242454</v>
          </cell>
          <cell r="BE32">
            <v>6.786708</v>
          </cell>
          <cell r="BF32">
            <v>3.5054120000000002</v>
          </cell>
          <cell r="BG32">
            <v>5.0960970000000003</v>
          </cell>
          <cell r="BH32">
            <v>10.184703000000001</v>
          </cell>
          <cell r="BI32">
            <v>6.2012080000000003</v>
          </cell>
          <cell r="BJ32">
            <v>148.619437</v>
          </cell>
          <cell r="BK32">
            <v>63.587817999999999</v>
          </cell>
          <cell r="BL32">
            <v>34.618402000000003</v>
          </cell>
          <cell r="BM32">
            <v>101.41848299999999</v>
          </cell>
          <cell r="BN32">
            <v>1.750983</v>
          </cell>
          <cell r="BO32">
            <v>0.32175700000000002</v>
          </cell>
          <cell r="BP32">
            <v>0.23374300000000001</v>
          </cell>
          <cell r="BQ32">
            <v>19.914359000000001</v>
          </cell>
          <cell r="BR32">
            <v>37.336371999999997</v>
          </cell>
          <cell r="BS32">
            <v>37.015154000000003</v>
          </cell>
          <cell r="BT32">
            <v>17.706471000000001</v>
          </cell>
          <cell r="BU32">
            <v>65.201559000000003</v>
          </cell>
          <cell r="BV32">
            <v>86.927423000000005</v>
          </cell>
          <cell r="BW32">
            <v>10.766669</v>
          </cell>
          <cell r="BX32">
            <v>2.1912000000000001E-2</v>
          </cell>
          <cell r="BY32">
            <v>38.789912000000001</v>
          </cell>
          <cell r="BZ32">
            <v>1.3062320000000001</v>
          </cell>
          <cell r="CA32">
            <v>0.67655600000000005</v>
          </cell>
          <cell r="CB32">
            <v>0.52293000000000001</v>
          </cell>
          <cell r="CC32">
            <v>0.24098</v>
          </cell>
          <cell r="CD32">
            <v>11.191789</v>
          </cell>
          <cell r="CE32">
            <v>15.277281</v>
          </cell>
          <cell r="CF32">
            <v>199.78662</v>
          </cell>
          <cell r="CG32">
            <v>231.80497500000001</v>
          </cell>
          <cell r="CH32">
            <v>0.18623600000000001</v>
          </cell>
          <cell r="CI32">
            <v>605.80494899999997</v>
          </cell>
          <cell r="CJ32">
            <v>4.2413340000000002</v>
          </cell>
          <cell r="CK32">
            <v>3.0757539999999999</v>
          </cell>
          <cell r="CL32">
            <v>88.800623999999999</v>
          </cell>
          <cell r="CM32">
            <v>2.8166190000000002</v>
          </cell>
          <cell r="CN32">
            <v>0.41709200000000002</v>
          </cell>
          <cell r="CO32">
            <v>1.6512249999999999</v>
          </cell>
          <cell r="CP32">
            <v>108.26786</v>
          </cell>
          <cell r="CQ32">
            <v>4.2663710000000004</v>
          </cell>
          <cell r="CR32">
            <v>6.9514839999999998</v>
          </cell>
          <cell r="CS32">
            <v>0.21892200000000001</v>
          </cell>
          <cell r="CT32">
            <v>0</v>
          </cell>
          <cell r="CU32">
            <v>4.4576120000000001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DECLARADOS"/>
      <sheetName val="NC2_EXTRA_N1"/>
    </sheetNames>
    <sheetDataSet>
      <sheetData sheetId="0">
        <row r="3">
          <cell r="B3">
            <v>7.1429999999999993E-2</v>
          </cell>
          <cell r="C3">
            <v>1.6943669999999997</v>
          </cell>
          <cell r="D3">
            <v>46.178820000000002</v>
          </cell>
          <cell r="E3">
            <v>0</v>
          </cell>
          <cell r="F3">
            <v>1.6528609999999999</v>
          </cell>
          <cell r="G3">
            <v>0.27127200000000001</v>
          </cell>
          <cell r="H3">
            <v>6.3392729999999995</v>
          </cell>
          <cell r="I3">
            <v>14.001650999999997</v>
          </cell>
          <cell r="J3">
            <v>10.467949999999997</v>
          </cell>
          <cell r="K3">
            <v>31.323249999999998</v>
          </cell>
          <cell r="L3">
            <v>0.22942199999999999</v>
          </cell>
          <cell r="M3">
            <v>45.995186999999994</v>
          </cell>
          <cell r="N3">
            <v>0.45412399999999997</v>
          </cell>
          <cell r="O3">
            <v>0.18471400000000002</v>
          </cell>
          <cell r="P3">
            <v>3.0815789999999992</v>
          </cell>
          <cell r="Q3">
            <v>12.292906000000004</v>
          </cell>
          <cell r="R3">
            <v>2.2743320000000002</v>
          </cell>
          <cell r="S3">
            <v>8.5159000000000012E-2</v>
          </cell>
          <cell r="T3">
            <v>1.2356780000000005</v>
          </cell>
          <cell r="U3">
            <v>1.8401750000000001</v>
          </cell>
          <cell r="V3">
            <v>1.6087440000000002</v>
          </cell>
          <cell r="W3">
            <v>0.471107</v>
          </cell>
          <cell r="X3">
            <v>0.89566999999999997</v>
          </cell>
          <cell r="Y3">
            <v>1.8025</v>
          </cell>
          <cell r="Z3">
            <v>2.7126809999999999</v>
          </cell>
          <cell r="AA3">
            <v>0.270505</v>
          </cell>
          <cell r="AB3">
            <v>648.77599900000007</v>
          </cell>
          <cell r="AC3">
            <v>7.3108819999999994</v>
          </cell>
          <cell r="AD3">
            <v>31.989820000000002</v>
          </cell>
          <cell r="AE3">
            <v>21.11671299999999</v>
          </cell>
          <cell r="AF3">
            <v>0.90210599999999996</v>
          </cell>
          <cell r="AG3">
            <v>2.9250159999999985</v>
          </cell>
          <cell r="AH3">
            <v>1.21705</v>
          </cell>
          <cell r="AI3">
            <v>0.69798199999999988</v>
          </cell>
          <cell r="AJ3">
            <v>0.43004000000000014</v>
          </cell>
          <cell r="AK3">
            <v>2.5040000000000001E-3</v>
          </cell>
          <cell r="AL3">
            <v>1.1068E-2</v>
          </cell>
          <cell r="AM3">
            <v>3.1615289999999998</v>
          </cell>
          <cell r="AN3">
            <v>43.595069000000045</v>
          </cell>
          <cell r="AO3">
            <v>19.218614000000006</v>
          </cell>
          <cell r="AP3">
            <v>8.5478270000000034</v>
          </cell>
          <cell r="AQ3">
            <v>9.0939859999999992</v>
          </cell>
          <cell r="AR3">
            <v>0.186806</v>
          </cell>
          <cell r="AS3">
            <v>11.024992000000001</v>
          </cell>
          <cell r="AT3">
            <v>2.7555720000000004</v>
          </cell>
          <cell r="AU3">
            <v>0.17943500000000001</v>
          </cell>
          <cell r="AV3">
            <v>0.38910600000000001</v>
          </cell>
          <cell r="AW3">
            <v>6.8708119999999999</v>
          </cell>
          <cell r="AX3">
            <v>1.033358</v>
          </cell>
          <cell r="AY3">
            <v>8.1202999999999997E-2</v>
          </cell>
          <cell r="AZ3">
            <v>0.83134600000000003</v>
          </cell>
          <cell r="BA3">
            <v>29.043511000000002</v>
          </cell>
          <cell r="BB3">
            <v>1.9836120000000006</v>
          </cell>
          <cell r="BC3">
            <v>7.4806920000000012</v>
          </cell>
          <cell r="BD3">
            <v>10.749916000000002</v>
          </cell>
          <cell r="BE3">
            <v>0.99295200000000006</v>
          </cell>
          <cell r="BF3">
            <v>1.3593370000000005</v>
          </cell>
          <cell r="BG3">
            <v>1.0095119999999997</v>
          </cell>
          <cell r="BH3">
            <v>1.1418079999999999</v>
          </cell>
          <cell r="BI3">
            <v>1.6026049999999998</v>
          </cell>
          <cell r="BJ3">
            <v>10.29388799999999</v>
          </cell>
          <cell r="BK3">
            <v>15.659954999999982</v>
          </cell>
          <cell r="BL3">
            <v>3.8471659999999996</v>
          </cell>
          <cell r="BM3">
            <v>17.311879000000001</v>
          </cell>
          <cell r="BN3">
            <v>0.72629900000000003</v>
          </cell>
          <cell r="BO3">
            <v>0.89676100000000003</v>
          </cell>
          <cell r="BP3">
            <v>0.41181400000000001</v>
          </cell>
          <cell r="BQ3">
            <v>1.3808189999999998</v>
          </cell>
          <cell r="BR3">
            <v>1.7676690000000002</v>
          </cell>
          <cell r="BS3">
            <v>4.1596489999999999</v>
          </cell>
          <cell r="BT3">
            <v>2.6911279999999991</v>
          </cell>
          <cell r="BU3">
            <v>68.574262000000061</v>
          </cell>
          <cell r="BV3">
            <v>11.271160000000018</v>
          </cell>
          <cell r="BW3">
            <v>1.4960200000000001</v>
          </cell>
          <cell r="BX3">
            <v>2.5820000000000003E-2</v>
          </cell>
          <cell r="BY3">
            <v>5.7045909999999997</v>
          </cell>
          <cell r="BZ3">
            <v>1.5834790000000001</v>
          </cell>
          <cell r="CA3">
            <v>0.14277800000000002</v>
          </cell>
          <cell r="CB3">
            <v>2.944E-3</v>
          </cell>
          <cell r="CC3">
            <v>0.22830999999999999</v>
          </cell>
          <cell r="CD3">
            <v>2.8356670000000022</v>
          </cell>
          <cell r="CE3">
            <v>1.8462209999999988</v>
          </cell>
          <cell r="CF3">
            <v>85.384570000000011</v>
          </cell>
          <cell r="CG3">
            <v>110.00626699999974</v>
          </cell>
          <cell r="CH3">
            <v>4.6090000000000006E-2</v>
          </cell>
          <cell r="CI3">
            <v>53.15137100000004</v>
          </cell>
          <cell r="CJ3">
            <v>7.229724</v>
          </cell>
          <cell r="CK3">
            <v>6.4567999999999987E-2</v>
          </cell>
          <cell r="CL3">
            <v>13.885227000000002</v>
          </cell>
          <cell r="CM3">
            <v>2.5840109999999994</v>
          </cell>
          <cell r="CN3">
            <v>0.11573199999999997</v>
          </cell>
          <cell r="CO3">
            <v>0.60349699999999995</v>
          </cell>
          <cell r="CP3">
            <v>13.148881000000015</v>
          </cell>
          <cell r="CQ3">
            <v>3.6363950000000016</v>
          </cell>
          <cell r="CR3">
            <v>1.5724469999999999</v>
          </cell>
          <cell r="CS3">
            <v>0.38317299999999999</v>
          </cell>
          <cell r="CT3">
            <v>0</v>
          </cell>
          <cell r="CU3">
            <v>0</v>
          </cell>
        </row>
        <row r="4">
          <cell r="B4">
            <v>5.1464000000000003E-2</v>
          </cell>
          <cell r="C4">
            <v>2.2297200000000004</v>
          </cell>
          <cell r="D4">
            <v>49.187693000000024</v>
          </cell>
          <cell r="E4">
            <v>0</v>
          </cell>
          <cell r="F4">
            <v>0.99286799999999997</v>
          </cell>
          <cell r="G4">
            <v>0.53254400000000002</v>
          </cell>
          <cell r="H4">
            <v>3.5598319999999992</v>
          </cell>
          <cell r="I4">
            <v>13.002265999999999</v>
          </cell>
          <cell r="J4">
            <v>8.4028530000000003</v>
          </cell>
          <cell r="K4">
            <v>27.066555999999999</v>
          </cell>
          <cell r="L4">
            <v>0.15283299999999997</v>
          </cell>
          <cell r="M4">
            <v>14.164601000000001</v>
          </cell>
          <cell r="N4">
            <v>6.8956000000000003E-2</v>
          </cell>
          <cell r="O4">
            <v>0.24353599999999997</v>
          </cell>
          <cell r="P4">
            <v>9.3067119999999992</v>
          </cell>
          <cell r="Q4">
            <v>3.3379780000000001</v>
          </cell>
          <cell r="R4">
            <v>4.1718699999999975</v>
          </cell>
          <cell r="S4">
            <v>0.54896699999999998</v>
          </cell>
          <cell r="T4">
            <v>0.65276199999999995</v>
          </cell>
          <cell r="U4">
            <v>1.0321609999999999</v>
          </cell>
          <cell r="V4">
            <v>1.0595200000000002</v>
          </cell>
          <cell r="W4">
            <v>1.0696149999999998</v>
          </cell>
          <cell r="X4">
            <v>7.1020439999999985</v>
          </cell>
          <cell r="Y4">
            <v>1.5547569999999999</v>
          </cell>
          <cell r="Z4">
            <v>1.8441790000000009</v>
          </cell>
          <cell r="AA4">
            <v>2.5628999999999999E-2</v>
          </cell>
          <cell r="AB4">
            <v>526.32917399999997</v>
          </cell>
          <cell r="AC4">
            <v>9.1902290000000004</v>
          </cell>
          <cell r="AD4">
            <v>28.268261999999996</v>
          </cell>
          <cell r="AE4">
            <v>16.260902000000002</v>
          </cell>
          <cell r="AF4">
            <v>4.6440519999999994</v>
          </cell>
          <cell r="AG4">
            <v>2.0863620000000007</v>
          </cell>
          <cell r="AH4">
            <v>0.42681799999999986</v>
          </cell>
          <cell r="AI4">
            <v>0.69966499999999987</v>
          </cell>
          <cell r="AJ4">
            <v>0.15654199999999996</v>
          </cell>
          <cell r="AK4">
            <v>0.13985600000000001</v>
          </cell>
          <cell r="AL4">
            <v>5.2300000000000003E-3</v>
          </cell>
          <cell r="AM4">
            <v>3.5644630000000017</v>
          </cell>
          <cell r="AN4">
            <v>41.272309999999969</v>
          </cell>
          <cell r="AO4">
            <v>13.39313300000001</v>
          </cell>
          <cell r="AP4">
            <v>6.4722590000000011</v>
          </cell>
          <cell r="AQ4">
            <v>8.0010889999999968</v>
          </cell>
          <cell r="AR4">
            <v>0.14955800000000002</v>
          </cell>
          <cell r="AS4">
            <v>22.058042999999998</v>
          </cell>
          <cell r="AT4">
            <v>1.8997990000000002</v>
          </cell>
          <cell r="AU4">
            <v>0.12644800000000003</v>
          </cell>
          <cell r="AV4">
            <v>0.96241299999999996</v>
          </cell>
          <cell r="AW4">
            <v>6.1285900000000035</v>
          </cell>
          <cell r="AX4">
            <v>0.97387500000000027</v>
          </cell>
          <cell r="AY4">
            <v>6.4008999999999996E-2</v>
          </cell>
          <cell r="AZ4">
            <v>0.50424800000000003</v>
          </cell>
          <cell r="BA4">
            <v>28.584761000000007</v>
          </cell>
          <cell r="BB4">
            <v>1.9905509999999997</v>
          </cell>
          <cell r="BC4">
            <v>8.0214829999999999</v>
          </cell>
          <cell r="BD4">
            <v>7.5016649999999974</v>
          </cell>
          <cell r="BE4">
            <v>0.97391300000000003</v>
          </cell>
          <cell r="BF4">
            <v>1.1668530000000001</v>
          </cell>
          <cell r="BG4">
            <v>0.92640700000000009</v>
          </cell>
          <cell r="BH4">
            <v>0.93988300000000025</v>
          </cell>
          <cell r="BI4">
            <v>1.3041200000000004</v>
          </cell>
          <cell r="BJ4">
            <v>7.3298780000000017</v>
          </cell>
          <cell r="BK4">
            <v>10.413713999999981</v>
          </cell>
          <cell r="BL4">
            <v>3.6294489999999993</v>
          </cell>
          <cell r="BM4">
            <v>19.581982000000018</v>
          </cell>
          <cell r="BN4">
            <v>0.59174499999999997</v>
          </cell>
          <cell r="BO4">
            <v>0.84279999999999988</v>
          </cell>
          <cell r="BP4">
            <v>0.36695600000000006</v>
          </cell>
          <cell r="BQ4">
            <v>1.0832569999999999</v>
          </cell>
          <cell r="BR4">
            <v>0.9287789999999998</v>
          </cell>
          <cell r="BS4">
            <v>3.7851159999999999</v>
          </cell>
          <cell r="BT4">
            <v>2.0621810000000007</v>
          </cell>
          <cell r="BU4">
            <v>45.417338999999991</v>
          </cell>
          <cell r="BV4">
            <v>8.9764129999999938</v>
          </cell>
          <cell r="BW4">
            <v>0.57460999999999984</v>
          </cell>
          <cell r="BX4">
            <v>4.7141000000000002E-2</v>
          </cell>
          <cell r="BY4">
            <v>5.6598879999999996</v>
          </cell>
          <cell r="BZ4">
            <v>0.74277000000000004</v>
          </cell>
          <cell r="CA4">
            <v>0.16347500000000001</v>
          </cell>
          <cell r="CB4">
            <v>0</v>
          </cell>
          <cell r="CC4">
            <v>0.41145100000000001</v>
          </cell>
          <cell r="CD4">
            <v>3.8759679999999985</v>
          </cell>
          <cell r="CE4">
            <v>1.6099689999999991</v>
          </cell>
          <cell r="CF4">
            <v>54.288916000000057</v>
          </cell>
          <cell r="CG4">
            <v>90.169717000000091</v>
          </cell>
          <cell r="CH4">
            <v>2.4296999999999999E-2</v>
          </cell>
          <cell r="CI4">
            <v>61.685856999999984</v>
          </cell>
          <cell r="CJ4">
            <v>4.2917910000000008</v>
          </cell>
          <cell r="CK4">
            <v>0.27555200000000002</v>
          </cell>
          <cell r="CL4">
            <v>14.775048999999983</v>
          </cell>
          <cell r="CM4">
            <v>2.2056399999999989</v>
          </cell>
          <cell r="CN4">
            <v>0.12738599999999997</v>
          </cell>
          <cell r="CO4">
            <v>0.72895200000000004</v>
          </cell>
          <cell r="CP4">
            <v>10.474637999999992</v>
          </cell>
          <cell r="CQ4">
            <v>3.5164309999999994</v>
          </cell>
          <cell r="CR4">
            <v>1.4485189999999997</v>
          </cell>
          <cell r="CS4">
            <v>0.80411299999999986</v>
          </cell>
          <cell r="CT4">
            <v>0</v>
          </cell>
          <cell r="CU4">
            <v>0</v>
          </cell>
        </row>
        <row r="5">
          <cell r="B5">
            <v>0.12146000000000001</v>
          </cell>
          <cell r="C5">
            <v>2.1287930000000004</v>
          </cell>
          <cell r="D5">
            <v>48.176373000000019</v>
          </cell>
          <cell r="E5">
            <v>0.25340199999999996</v>
          </cell>
          <cell r="F5">
            <v>1.0873630000000001</v>
          </cell>
          <cell r="G5">
            <v>0.45824199999999993</v>
          </cell>
          <cell r="H5">
            <v>5.8283079999999989</v>
          </cell>
          <cell r="I5">
            <v>13.889262</v>
          </cell>
          <cell r="J5">
            <v>8.8141029999999976</v>
          </cell>
          <cell r="K5">
            <v>34.140319999999996</v>
          </cell>
          <cell r="L5">
            <v>0.22380999999999998</v>
          </cell>
          <cell r="M5">
            <v>43.121375999999998</v>
          </cell>
          <cell r="N5">
            <v>0.40743200000000002</v>
          </cell>
          <cell r="O5">
            <v>0.144478</v>
          </cell>
          <cell r="P5">
            <v>5.8076229999999995</v>
          </cell>
          <cell r="Q5">
            <v>3.1769990000000004</v>
          </cell>
          <cell r="R5">
            <v>12.015142999999998</v>
          </cell>
          <cell r="S5">
            <v>0.38268499999999994</v>
          </cell>
          <cell r="T5">
            <v>0.68815000000000004</v>
          </cell>
          <cell r="U5">
            <v>1.2198680000000002</v>
          </cell>
          <cell r="V5">
            <v>0.79094399999999987</v>
          </cell>
          <cell r="W5">
            <v>0.84956599999999993</v>
          </cell>
          <cell r="X5">
            <v>0.61756700000000009</v>
          </cell>
          <cell r="Y5">
            <v>1.6466569999999998</v>
          </cell>
          <cell r="Z5">
            <v>1.2167860000000006</v>
          </cell>
          <cell r="AA5">
            <v>0.264123</v>
          </cell>
          <cell r="AB5">
            <v>483.00758699999989</v>
          </cell>
          <cell r="AC5">
            <v>4.7807789999999981</v>
          </cell>
          <cell r="AD5">
            <v>35.187041999999991</v>
          </cell>
          <cell r="AE5">
            <v>16.948838000000006</v>
          </cell>
          <cell r="AF5">
            <v>2.6301749999999999</v>
          </cell>
          <cell r="AG5">
            <v>2.2603480000000009</v>
          </cell>
          <cell r="AH5">
            <v>0.76977099999999998</v>
          </cell>
          <cell r="AI5">
            <v>0.50500699999999987</v>
          </cell>
          <cell r="AJ5">
            <v>0.31060599999999999</v>
          </cell>
          <cell r="AK5">
            <v>0.195628</v>
          </cell>
          <cell r="AL5">
            <v>6.3588000000000006E-2</v>
          </cell>
          <cell r="AM5">
            <v>3.4743169999999997</v>
          </cell>
          <cell r="AN5">
            <v>39.278450999999976</v>
          </cell>
          <cell r="AO5">
            <v>13.578850000000005</v>
          </cell>
          <cell r="AP5">
            <v>6.5796780000000012</v>
          </cell>
          <cell r="AQ5">
            <v>6.7425090000000036</v>
          </cell>
          <cell r="AR5">
            <v>0.22479400000000002</v>
          </cell>
          <cell r="AS5">
            <v>12.083243000000003</v>
          </cell>
          <cell r="AT5">
            <v>2.8010409999999997</v>
          </cell>
          <cell r="AU5">
            <v>0.28064300000000009</v>
          </cell>
          <cell r="AV5">
            <v>0.45699800000000002</v>
          </cell>
          <cell r="AW5">
            <v>6.9237029999999971</v>
          </cell>
          <cell r="AX5">
            <v>0.75373400000000013</v>
          </cell>
          <cell r="AY5">
            <v>5.105599999999999E-2</v>
          </cell>
          <cell r="AZ5">
            <v>0.25685200000000002</v>
          </cell>
          <cell r="BA5">
            <v>32.09095199999998</v>
          </cell>
          <cell r="BB5">
            <v>3.2073800000000006</v>
          </cell>
          <cell r="BC5">
            <v>8.1146750000000036</v>
          </cell>
          <cell r="BD5">
            <v>7.4955890000000007</v>
          </cell>
          <cell r="BE5">
            <v>0.97672800000000004</v>
          </cell>
          <cell r="BF5">
            <v>1.2599250000000002</v>
          </cell>
          <cell r="BG5">
            <v>1.4853420000000002</v>
          </cell>
          <cell r="BH5">
            <v>1.0558020000000004</v>
          </cell>
          <cell r="BI5">
            <v>1.4739780000000002</v>
          </cell>
          <cell r="BJ5">
            <v>6.4928789999999941</v>
          </cell>
          <cell r="BK5">
            <v>9.4669870000000049</v>
          </cell>
          <cell r="BL5">
            <v>3.1020039999999991</v>
          </cell>
          <cell r="BM5">
            <v>18.719279999999994</v>
          </cell>
          <cell r="BN5">
            <v>0.66696999999999984</v>
          </cell>
          <cell r="BO5">
            <v>0.39558699999999997</v>
          </cell>
          <cell r="BP5">
            <v>0.4577980000000002</v>
          </cell>
          <cell r="BQ5">
            <v>1.4935330000000002</v>
          </cell>
          <cell r="BR5">
            <v>1.4205289999999999</v>
          </cell>
          <cell r="BS5">
            <v>3.6920920000000015</v>
          </cell>
          <cell r="BT5">
            <v>1.79975</v>
          </cell>
          <cell r="BU5">
            <v>79.078378999999956</v>
          </cell>
          <cell r="BV5">
            <v>10.286878999999992</v>
          </cell>
          <cell r="BW5">
            <v>1.4992610000000004</v>
          </cell>
          <cell r="BX5">
            <v>9.7428000000000001E-2</v>
          </cell>
          <cell r="BY5">
            <v>5.4866789999999996</v>
          </cell>
          <cell r="BZ5">
            <v>1.299471</v>
          </cell>
          <cell r="CA5">
            <v>1.6575550000000001</v>
          </cell>
          <cell r="CB5">
            <v>0</v>
          </cell>
          <cell r="CC5">
            <v>0.19331500000000001</v>
          </cell>
          <cell r="CD5">
            <v>2.3230540000000008</v>
          </cell>
          <cell r="CE5">
            <v>2.337777</v>
          </cell>
          <cell r="CF5">
            <v>67.046708999999993</v>
          </cell>
          <cell r="CG5">
            <v>99.383409000000043</v>
          </cell>
          <cell r="CH5">
            <v>9.8998000000000003E-2</v>
          </cell>
          <cell r="CI5">
            <v>62.412582999999962</v>
          </cell>
          <cell r="CJ5">
            <v>48.477637000000001</v>
          </cell>
          <cell r="CK5">
            <v>0.24055599999999999</v>
          </cell>
          <cell r="CL5">
            <v>12.97222300000001</v>
          </cell>
          <cell r="CM5">
            <v>1.3167310000000003</v>
          </cell>
          <cell r="CN5">
            <v>0.14860999999999996</v>
          </cell>
          <cell r="CO5">
            <v>0.56005700000000003</v>
          </cell>
          <cell r="CP5">
            <v>8.9936690000000006</v>
          </cell>
          <cell r="CQ5">
            <v>3.4655010000000006</v>
          </cell>
          <cell r="CR5">
            <v>1.7128260000000002</v>
          </cell>
          <cell r="CS5">
            <v>0.93123000000000011</v>
          </cell>
          <cell r="CT5">
            <v>0</v>
          </cell>
          <cell r="CU5">
            <v>0</v>
          </cell>
        </row>
        <row r="6">
          <cell r="B6">
            <v>0.135656</v>
          </cell>
          <cell r="C6">
            <v>2.8786900000000002</v>
          </cell>
          <cell r="D6">
            <v>63.383664999999979</v>
          </cell>
          <cell r="E6">
            <v>0.70633100000000004</v>
          </cell>
          <cell r="F6">
            <v>1.6508080000000001</v>
          </cell>
          <cell r="G6">
            <v>0.100578</v>
          </cell>
          <cell r="H6">
            <v>4.6873949999999995</v>
          </cell>
          <cell r="I6">
            <v>22.288622999999998</v>
          </cell>
          <cell r="J6">
            <v>8.0906909999999979</v>
          </cell>
          <cell r="K6">
            <v>19.810403999999995</v>
          </cell>
          <cell r="L6">
            <v>0.2625579999999999</v>
          </cell>
          <cell r="M6">
            <v>35.226745999999999</v>
          </cell>
          <cell r="N6">
            <v>2.326883</v>
          </cell>
          <cell r="O6">
            <v>0.21030000000000001</v>
          </cell>
          <cell r="P6">
            <v>8.2913050000000013</v>
          </cell>
          <cell r="Q6">
            <v>5.2807769999999996</v>
          </cell>
          <cell r="R6">
            <v>6.5228349999999997</v>
          </cell>
          <cell r="S6">
            <v>0.285744</v>
          </cell>
          <cell r="T6">
            <v>1.2874970000000003</v>
          </cell>
          <cell r="U6">
            <v>1.8153109999999999</v>
          </cell>
          <cell r="V6">
            <v>1.2928990000000002</v>
          </cell>
          <cell r="W6">
            <v>2.1388129999999994</v>
          </cell>
          <cell r="X6">
            <v>3.774025</v>
          </cell>
          <cell r="Y6">
            <v>2.729149</v>
          </cell>
          <cell r="Z6">
            <v>2.9443529999999996</v>
          </cell>
          <cell r="AA6">
            <v>0.13586800000000002</v>
          </cell>
          <cell r="AB6">
            <v>544.10821699999974</v>
          </cell>
          <cell r="AC6">
            <v>12.694272999999997</v>
          </cell>
          <cell r="AD6">
            <v>45.000059000000014</v>
          </cell>
          <cell r="AE6">
            <v>16.249109000000001</v>
          </cell>
          <cell r="AF6">
            <v>3.800465</v>
          </cell>
          <cell r="AG6">
            <v>3.3283590000000003</v>
          </cell>
          <cell r="AH6">
            <v>0.61287499999999995</v>
          </cell>
          <cell r="AI6">
            <v>0.68160799999999999</v>
          </cell>
          <cell r="AJ6">
            <v>0.77592499999999998</v>
          </cell>
          <cell r="AK6">
            <v>0.171128</v>
          </cell>
          <cell r="AL6">
            <v>8.0160000000000006E-3</v>
          </cell>
          <cell r="AM6">
            <v>3.7401609999999996</v>
          </cell>
          <cell r="AN6">
            <v>55.078332999999965</v>
          </cell>
          <cell r="AO6">
            <v>26.720399000000011</v>
          </cell>
          <cell r="AP6">
            <v>9.5307020000000016</v>
          </cell>
          <cell r="AQ6">
            <v>6.9665620000000015</v>
          </cell>
          <cell r="AR6">
            <v>0.42752900000000005</v>
          </cell>
          <cell r="AS6">
            <v>24.939203999999997</v>
          </cell>
          <cell r="AT6">
            <v>1.8390980000000001</v>
          </cell>
          <cell r="AU6">
            <v>0.26125400000000004</v>
          </cell>
          <cell r="AV6">
            <v>1.1198410000000001</v>
          </cell>
          <cell r="AW6">
            <v>7.4529529999999955</v>
          </cell>
          <cell r="AX6">
            <v>0.84896899999999986</v>
          </cell>
          <cell r="AY6">
            <v>6.6154999999999992E-2</v>
          </cell>
          <cell r="AZ6">
            <v>0.85299399999999992</v>
          </cell>
          <cell r="BA6">
            <v>53.465664999999987</v>
          </cell>
          <cell r="BB6">
            <v>2.0350770000000007</v>
          </cell>
          <cell r="BC6">
            <v>11.384194999999995</v>
          </cell>
          <cell r="BD6">
            <v>14.374314000000004</v>
          </cell>
          <cell r="BE6">
            <v>1.216391</v>
          </cell>
          <cell r="BF6">
            <v>1.5433889999999999</v>
          </cell>
          <cell r="BG6">
            <v>1.5787090000000001</v>
          </cell>
          <cell r="BH6">
            <v>1.9376750000000007</v>
          </cell>
          <cell r="BI6">
            <v>1.8447450000000003</v>
          </cell>
          <cell r="BJ6">
            <v>10.337290999999992</v>
          </cell>
          <cell r="BK6">
            <v>9.8788940000000025</v>
          </cell>
          <cell r="BL6">
            <v>3.4667769999999991</v>
          </cell>
          <cell r="BM6">
            <v>14.975476000000011</v>
          </cell>
          <cell r="BN6">
            <v>0.68652000000000002</v>
          </cell>
          <cell r="BO6">
            <v>0.5552999999999999</v>
          </cell>
          <cell r="BP6">
            <v>0.61836700000000022</v>
          </cell>
          <cell r="BQ6">
            <v>1.8762169999999998</v>
          </cell>
          <cell r="BR6">
            <v>2.3631210000000014</v>
          </cell>
          <cell r="BS6">
            <v>4.542221999999998</v>
          </cell>
          <cell r="BT6">
            <v>2.0487550000000008</v>
          </cell>
          <cell r="BU6">
            <v>72.414536000000012</v>
          </cell>
          <cell r="BV6">
            <v>11.674032999999994</v>
          </cell>
          <cell r="BW6">
            <v>0.65583800000000003</v>
          </cell>
          <cell r="BX6">
            <v>8.5891999999999996E-2</v>
          </cell>
          <cell r="BY6">
            <v>5.2301770000000003</v>
          </cell>
          <cell r="BZ6">
            <v>0.94308899999999996</v>
          </cell>
          <cell r="CA6">
            <v>0.91587400000000008</v>
          </cell>
          <cell r="CB6">
            <v>1.542E-3</v>
          </cell>
          <cell r="CC6">
            <v>0.19370900000000002</v>
          </cell>
          <cell r="CD6">
            <v>2.9540340000000005</v>
          </cell>
          <cell r="CE6">
            <v>2.1631920000000004</v>
          </cell>
          <cell r="CF6">
            <v>70.438535999999928</v>
          </cell>
          <cell r="CG6">
            <v>108.29806600000001</v>
          </cell>
          <cell r="CH6">
            <v>1.8251E-2</v>
          </cell>
          <cell r="CI6">
            <v>72.05861800000001</v>
          </cell>
          <cell r="CJ6">
            <v>4.0739670000000006</v>
          </cell>
          <cell r="CK6">
            <v>5.7980000000000004E-2</v>
          </cell>
          <cell r="CL6">
            <v>14.67406399999998</v>
          </cell>
          <cell r="CM6">
            <v>2.122402000000001</v>
          </cell>
          <cell r="CN6">
            <v>0.151698</v>
          </cell>
          <cell r="CO6">
            <v>0.90720200000000017</v>
          </cell>
          <cell r="CP6">
            <v>9.8560250000000025</v>
          </cell>
          <cell r="CQ6">
            <v>3.9076980000000012</v>
          </cell>
          <cell r="CR6">
            <v>1.8664929999999993</v>
          </cell>
          <cell r="CS6">
            <v>0.34267700000000001</v>
          </cell>
          <cell r="CT6">
            <v>0</v>
          </cell>
          <cell r="CU6">
            <v>0</v>
          </cell>
        </row>
        <row r="7">
          <cell r="B7">
            <v>0.16587500000000002</v>
          </cell>
          <cell r="C7">
            <v>2.073099</v>
          </cell>
          <cell r="D7">
            <v>62.428452999999955</v>
          </cell>
          <cell r="E7">
            <v>0.59323200000000009</v>
          </cell>
          <cell r="F7">
            <v>1.8597509999999999</v>
          </cell>
          <cell r="G7">
            <v>8.5836999999999983E-2</v>
          </cell>
          <cell r="H7">
            <v>5.520276</v>
          </cell>
          <cell r="I7">
            <v>21.051242999999999</v>
          </cell>
          <cell r="J7">
            <v>8.5253170000000011</v>
          </cell>
          <cell r="K7">
            <v>30.937464999999996</v>
          </cell>
          <cell r="L7">
            <v>0.33627599999999991</v>
          </cell>
          <cell r="M7">
            <v>24.762231000000003</v>
          </cell>
          <cell r="N7">
            <v>2.3040990000000003</v>
          </cell>
          <cell r="O7">
            <v>0.31010999999999994</v>
          </cell>
          <cell r="P7">
            <v>8.2074839999999991</v>
          </cell>
          <cell r="Q7">
            <v>6.524184</v>
          </cell>
          <cell r="R7">
            <v>14.156146</v>
          </cell>
          <cell r="S7">
            <v>0.479514</v>
          </cell>
          <cell r="T7">
            <v>0.91190299999999991</v>
          </cell>
          <cell r="U7">
            <v>1.3419260000000002</v>
          </cell>
          <cell r="V7">
            <v>1.1943859999999997</v>
          </cell>
          <cell r="W7">
            <v>2.0819759999999992</v>
          </cell>
          <cell r="X7">
            <v>2.4193199999999999</v>
          </cell>
          <cell r="Y7">
            <v>1.5874839999999999</v>
          </cell>
          <cell r="Z7">
            <v>1.8101400000000001</v>
          </cell>
          <cell r="AA7">
            <v>0.50999700000000003</v>
          </cell>
          <cell r="AB7">
            <v>426.09188100000011</v>
          </cell>
          <cell r="AC7">
            <v>14.912772</v>
          </cell>
          <cell r="AD7">
            <v>29.20337300000002</v>
          </cell>
          <cell r="AE7">
            <v>21.016618999999995</v>
          </cell>
          <cell r="AF7">
            <v>2.2016510000000005</v>
          </cell>
          <cell r="AG7">
            <v>3.3889110000000011</v>
          </cell>
          <cell r="AH7">
            <v>0.80556000000000005</v>
          </cell>
          <cell r="AI7">
            <v>0.96230799999999994</v>
          </cell>
          <cell r="AJ7">
            <v>1.0041070000000001</v>
          </cell>
          <cell r="AK7">
            <v>0.29059199999999996</v>
          </cell>
          <cell r="AL7">
            <v>8.827999999999999E-3</v>
          </cell>
          <cell r="AM7">
            <v>5.7734559999999959</v>
          </cell>
          <cell r="AN7">
            <v>48.755442000000009</v>
          </cell>
          <cell r="AO7">
            <v>19.618262000000016</v>
          </cell>
          <cell r="AP7">
            <v>12.134312999999997</v>
          </cell>
          <cell r="AQ7">
            <v>6.6727279999999967</v>
          </cell>
          <cell r="AR7">
            <v>0.63101300000000005</v>
          </cell>
          <cell r="AS7">
            <v>14.944341000000001</v>
          </cell>
          <cell r="AT7">
            <v>3.4307199999999991</v>
          </cell>
          <cell r="AU7">
            <v>0.117551</v>
          </cell>
          <cell r="AV7">
            <v>0.51985999999999999</v>
          </cell>
          <cell r="AW7">
            <v>7.5037400000000014</v>
          </cell>
          <cell r="AX7">
            <v>1.0587289999999998</v>
          </cell>
          <cell r="AY7">
            <v>5.7748000000000008E-2</v>
          </cell>
          <cell r="AZ7">
            <v>0.70330599999999988</v>
          </cell>
          <cell r="BA7">
            <v>48.182262999999978</v>
          </cell>
          <cell r="BB7">
            <v>2.0027039999999996</v>
          </cell>
          <cell r="BC7">
            <v>11.503497999999993</v>
          </cell>
          <cell r="BD7">
            <v>14.454566999999999</v>
          </cell>
          <cell r="BE7">
            <v>1.2478149999999995</v>
          </cell>
          <cell r="BF7">
            <v>1.9755119999999999</v>
          </cell>
          <cell r="BG7">
            <v>1.370438</v>
          </cell>
          <cell r="BH7">
            <v>2.0477410000000003</v>
          </cell>
          <cell r="BI7">
            <v>2.2056529999999994</v>
          </cell>
          <cell r="BJ7">
            <v>8.2544799999999903</v>
          </cell>
          <cell r="BK7">
            <v>8.4050009999999933</v>
          </cell>
          <cell r="BL7">
            <v>3.5876649999999994</v>
          </cell>
          <cell r="BM7">
            <v>13.413185000000007</v>
          </cell>
          <cell r="BN7">
            <v>0.77438100000000032</v>
          </cell>
          <cell r="BO7">
            <v>0.4931310000000001</v>
          </cell>
          <cell r="BP7">
            <v>0.74762700000000004</v>
          </cell>
          <cell r="BQ7">
            <v>2.060373999999999</v>
          </cell>
          <cell r="BR7">
            <v>1.4302670000000006</v>
          </cell>
          <cell r="BS7">
            <v>4.3252019999999964</v>
          </cell>
          <cell r="BT7">
            <v>1.5379050000000001</v>
          </cell>
          <cell r="BU7">
            <v>88.823907000000048</v>
          </cell>
          <cell r="BV7">
            <v>11.936296999999998</v>
          </cell>
          <cell r="BW7">
            <v>1.2156029999999998</v>
          </cell>
          <cell r="BX7">
            <v>0.103105</v>
          </cell>
          <cell r="BY7">
            <v>4.1032090000000014</v>
          </cell>
          <cell r="BZ7">
            <v>1.082114</v>
          </cell>
          <cell r="CA7">
            <v>1.092239</v>
          </cell>
          <cell r="CB7">
            <v>0</v>
          </cell>
          <cell r="CC7">
            <v>0.30359899999999995</v>
          </cell>
          <cell r="CD7">
            <v>2.7960260000000008</v>
          </cell>
          <cell r="CE7">
            <v>2.8377520000000009</v>
          </cell>
          <cell r="CF7">
            <v>79.679941000000028</v>
          </cell>
          <cell r="CG7">
            <v>118.1585169999999</v>
          </cell>
          <cell r="CH7">
            <v>0.18999100000000002</v>
          </cell>
          <cell r="CI7">
            <v>59.787403999999952</v>
          </cell>
          <cell r="CJ7">
            <v>27.603152999999999</v>
          </cell>
          <cell r="CK7">
            <v>0.22760800000000003</v>
          </cell>
          <cell r="CL7">
            <v>13.995115999999999</v>
          </cell>
          <cell r="CM7">
            <v>2.4803960000000003</v>
          </cell>
          <cell r="CN7">
            <v>0.14951900000000004</v>
          </cell>
          <cell r="CO7">
            <v>0.40693300000000004</v>
          </cell>
          <cell r="CP7">
            <v>12.190043999999999</v>
          </cell>
          <cell r="CQ7">
            <v>2.9815969999999994</v>
          </cell>
          <cell r="CR7">
            <v>2.2263749999999991</v>
          </cell>
          <cell r="CS7">
            <v>0.84683800000000031</v>
          </cell>
          <cell r="CT7">
            <v>0</v>
          </cell>
          <cell r="CU7">
            <v>0</v>
          </cell>
        </row>
        <row r="8">
          <cell r="B8">
            <v>0.18939899999999998</v>
          </cell>
          <cell r="C8">
            <v>4.4098790000000001</v>
          </cell>
          <cell r="D8">
            <v>64.376742999999948</v>
          </cell>
          <cell r="E8">
            <v>0.69619500000000001</v>
          </cell>
          <cell r="F8">
            <v>2.1887259999999999</v>
          </cell>
          <cell r="G8">
            <v>6.1741000000000004E-2</v>
          </cell>
          <cell r="H8">
            <v>4.5678280000000004</v>
          </cell>
          <cell r="I8">
            <v>25.765849000000006</v>
          </cell>
          <cell r="J8">
            <v>8.1455270000000013</v>
          </cell>
          <cell r="K8">
            <v>42.718071999999992</v>
          </cell>
          <cell r="L8">
            <v>0.39228499999999994</v>
          </cell>
          <cell r="M8">
            <v>55.345003000000005</v>
          </cell>
          <cell r="N8">
            <v>2.7704079999999993</v>
          </cell>
          <cell r="O8">
            <v>0.25214999999999999</v>
          </cell>
          <cell r="P8">
            <v>5.708740999999999</v>
          </cell>
          <cell r="Q8">
            <v>5.7796909999999997</v>
          </cell>
          <cell r="R8">
            <v>4.6426530000000001</v>
          </cell>
          <cell r="S8">
            <v>0.76592999999999978</v>
          </cell>
          <cell r="T8">
            <v>1.1026229999999999</v>
          </cell>
          <cell r="U8">
            <v>1.694013</v>
          </cell>
          <cell r="V8">
            <v>1.3028819999999999</v>
          </cell>
          <cell r="W8">
            <v>2.9311229999999986</v>
          </cell>
          <cell r="X8">
            <v>4.4338850000000001</v>
          </cell>
          <cell r="Y8">
            <v>4.4414169999999995</v>
          </cell>
          <cell r="Z8">
            <v>2.1039139999999992</v>
          </cell>
          <cell r="AA8">
            <v>0.31548800000000005</v>
          </cell>
          <cell r="AB8">
            <v>910.48891700000024</v>
          </cell>
          <cell r="AC8">
            <v>8.6507999999999985</v>
          </cell>
          <cell r="AD8">
            <v>41.906468000000011</v>
          </cell>
          <cell r="AE8">
            <v>19.414594000000005</v>
          </cell>
          <cell r="AF8">
            <v>1.5068569999999999</v>
          </cell>
          <cell r="AG8">
            <v>2.562611</v>
          </cell>
          <cell r="AH8">
            <v>0.43258999999999992</v>
          </cell>
          <cell r="AI8">
            <v>0.85380599999999951</v>
          </cell>
          <cell r="AJ8">
            <v>0.77612999999999999</v>
          </cell>
          <cell r="AK8">
            <v>6.8308000000000008E-2</v>
          </cell>
          <cell r="AL8">
            <v>1.196E-3</v>
          </cell>
          <cell r="AM8">
            <v>4.3214319999999979</v>
          </cell>
          <cell r="AN8">
            <v>46.845526000000014</v>
          </cell>
          <cell r="AO8">
            <v>18.485870999999996</v>
          </cell>
          <cell r="AP8">
            <v>8.802544000000001</v>
          </cell>
          <cell r="AQ8">
            <v>7.5535229999999993</v>
          </cell>
          <cell r="AR8">
            <v>0.42348400000000003</v>
          </cell>
          <cell r="AS8">
            <v>24.853448999999998</v>
          </cell>
          <cell r="AT8">
            <v>2.2746300000000002</v>
          </cell>
          <cell r="AU8">
            <v>0.10124199999999997</v>
          </cell>
          <cell r="AV8">
            <v>0.62529600000000007</v>
          </cell>
          <cell r="AW8">
            <v>7.3344809999999994</v>
          </cell>
          <cell r="AX8">
            <v>0.68351499999999965</v>
          </cell>
          <cell r="AY8">
            <v>5.789600000000001E-2</v>
          </cell>
          <cell r="AZ8">
            <v>0.70768299999999995</v>
          </cell>
          <cell r="BA8">
            <v>38.377461999999966</v>
          </cell>
          <cell r="BB8">
            <v>2.998165000000002</v>
          </cell>
          <cell r="BC8">
            <v>13.218264</v>
          </cell>
          <cell r="BD8">
            <v>14.337869999999997</v>
          </cell>
          <cell r="BE8">
            <v>0.78200900000000007</v>
          </cell>
          <cell r="BF8">
            <v>1.2289299999999999</v>
          </cell>
          <cell r="BG8">
            <v>1.3326669999999994</v>
          </cell>
          <cell r="BH8">
            <v>3.1302370000000015</v>
          </cell>
          <cell r="BI8">
            <v>2.376528</v>
          </cell>
          <cell r="BJ8">
            <v>8.4374730000000024</v>
          </cell>
          <cell r="BK8">
            <v>12.095213000000001</v>
          </cell>
          <cell r="BL8">
            <v>3.660975000000001</v>
          </cell>
          <cell r="BM8">
            <v>15.55514100000001</v>
          </cell>
          <cell r="BN8">
            <v>0.8348439999999997</v>
          </cell>
          <cell r="BO8">
            <v>0.33587499999999992</v>
          </cell>
          <cell r="BP8">
            <v>0.48663299999999993</v>
          </cell>
          <cell r="BQ8">
            <v>1.9712470000000004</v>
          </cell>
          <cell r="BR8">
            <v>1.3258479999999999</v>
          </cell>
          <cell r="BS8">
            <v>5.5011329999999976</v>
          </cell>
          <cell r="BT8">
            <v>2.5000710000000002</v>
          </cell>
          <cell r="BU8">
            <v>67.236126000000013</v>
          </cell>
          <cell r="BV8">
            <v>13.429165999999997</v>
          </cell>
          <cell r="BW8">
            <v>1.3017280000000002</v>
          </cell>
          <cell r="BX8">
            <v>0.13043300000000002</v>
          </cell>
          <cell r="BY8">
            <v>5.4047819999999991</v>
          </cell>
          <cell r="BZ8">
            <v>2.9032989999999996</v>
          </cell>
          <cell r="CA8">
            <v>0.9476</v>
          </cell>
          <cell r="CB8">
            <v>2.8105999999999999E-2</v>
          </cell>
          <cell r="CC8">
            <v>0.25826299999999996</v>
          </cell>
          <cell r="CD8">
            <v>2.7282299999999968</v>
          </cell>
          <cell r="CE8">
            <v>2.7493090000000002</v>
          </cell>
          <cell r="CF8">
            <v>92.771970000000039</v>
          </cell>
          <cell r="CG8">
            <v>119.60132999999988</v>
          </cell>
          <cell r="CH8">
            <v>2.8686000000000003E-2</v>
          </cell>
          <cell r="CI8">
            <v>65.181845999999936</v>
          </cell>
          <cell r="CJ8">
            <v>16.419976999999999</v>
          </cell>
          <cell r="CK8">
            <v>0.27910999999999997</v>
          </cell>
          <cell r="CL8">
            <v>15.188725999999987</v>
          </cell>
          <cell r="CM8">
            <v>2.2762539999999993</v>
          </cell>
          <cell r="CN8">
            <v>0.15799399999999994</v>
          </cell>
          <cell r="CO8">
            <v>1.9587410000000001</v>
          </cell>
          <cell r="CP8">
            <v>10.505570999999994</v>
          </cell>
          <cell r="CQ8">
            <v>3.4087380000000009</v>
          </cell>
          <cell r="CR8">
            <v>1.8830200000000004</v>
          </cell>
          <cell r="CS8">
            <v>1.5173459999999996</v>
          </cell>
          <cell r="CT8">
            <v>0</v>
          </cell>
          <cell r="CU8">
            <v>0</v>
          </cell>
        </row>
        <row r="9">
          <cell r="B9">
            <v>0.29004099999999999</v>
          </cell>
          <cell r="C9">
            <v>3.4096869999999999</v>
          </cell>
          <cell r="D9">
            <v>57.753864000000007</v>
          </cell>
          <cell r="E9">
            <v>1.5469809999999999</v>
          </cell>
          <cell r="F9">
            <v>1.9977800000000001</v>
          </cell>
          <cell r="G9">
            <v>0.13658900000000002</v>
          </cell>
          <cell r="H9">
            <v>3.3514700000000004</v>
          </cell>
          <cell r="I9">
            <v>27.512194999999984</v>
          </cell>
          <cell r="J9">
            <v>7.7991350000000015</v>
          </cell>
          <cell r="K9">
            <v>32.780685999999996</v>
          </cell>
          <cell r="L9">
            <v>0.28907700000000003</v>
          </cell>
          <cell r="M9">
            <v>33.89985699999999</v>
          </cell>
          <cell r="N9">
            <v>2.0779469999999991</v>
          </cell>
          <cell r="O9">
            <v>0.44629200000000002</v>
          </cell>
          <cell r="P9">
            <v>4.544098</v>
          </cell>
          <cell r="Q9">
            <v>5.1802840000000003</v>
          </cell>
          <cell r="R9">
            <v>18.210732999999998</v>
          </cell>
          <cell r="S9">
            <v>0.10580299999999998</v>
          </cell>
          <cell r="T9">
            <v>1.301836</v>
          </cell>
          <cell r="U9">
            <v>1.8045930000000001</v>
          </cell>
          <cell r="V9">
            <v>1.7147979999999998</v>
          </cell>
          <cell r="W9">
            <v>1.4095310000000001</v>
          </cell>
          <cell r="X9">
            <v>4.6834780000000009</v>
          </cell>
          <cell r="Y9">
            <v>7.8518520000000018</v>
          </cell>
          <cell r="Z9">
            <v>1.1250800000000001</v>
          </cell>
          <cell r="AA9">
            <v>0.41364200000000001</v>
          </cell>
          <cell r="AB9">
            <v>687.02053100000012</v>
          </cell>
          <cell r="AC9">
            <v>8.1148779999999991</v>
          </cell>
          <cell r="AD9">
            <v>57.083475999999997</v>
          </cell>
          <cell r="AE9">
            <v>16.487413</v>
          </cell>
          <cell r="AF9">
            <v>1.4316370000000003</v>
          </cell>
          <cell r="AG9">
            <v>2.1980650000000002</v>
          </cell>
          <cell r="AH9">
            <v>0.27067399999999997</v>
          </cell>
          <cell r="AI9">
            <v>0.96997299999999986</v>
          </cell>
          <cell r="AJ9">
            <v>1.210107</v>
          </cell>
          <cell r="AK9">
            <v>0.54288000000000003</v>
          </cell>
          <cell r="AL9">
            <v>1.3401E-2</v>
          </cell>
          <cell r="AM9">
            <v>5.2605810000000011</v>
          </cell>
          <cell r="AN9">
            <v>50.371375</v>
          </cell>
          <cell r="AO9">
            <v>19.376536000000009</v>
          </cell>
          <cell r="AP9">
            <v>12.425751999999996</v>
          </cell>
          <cell r="AQ9">
            <v>14.973625999999994</v>
          </cell>
          <cell r="AR9">
            <v>0.15682199999999999</v>
          </cell>
          <cell r="AS9">
            <v>20.903349000000002</v>
          </cell>
          <cell r="AT9">
            <v>2.6507560000000003</v>
          </cell>
          <cell r="AU9">
            <v>0.13589599999999999</v>
          </cell>
          <cell r="AV9">
            <v>1.9934249999999998</v>
          </cell>
          <cell r="AW9">
            <v>6.4967020000000009</v>
          </cell>
          <cell r="AX9">
            <v>0.88156500000000027</v>
          </cell>
          <cell r="AY9">
            <v>0.107433</v>
          </cell>
          <cell r="AZ9">
            <v>0.277314</v>
          </cell>
          <cell r="BA9">
            <v>31.274163999999992</v>
          </cell>
          <cell r="BB9">
            <v>4.4662130000000007</v>
          </cell>
          <cell r="BC9">
            <v>10.132027999999989</v>
          </cell>
          <cell r="BD9">
            <v>12.256187999999995</v>
          </cell>
          <cell r="BE9">
            <v>1.3054310000000002</v>
          </cell>
          <cell r="BF9">
            <v>2.1483989999999995</v>
          </cell>
          <cell r="BG9">
            <v>1.3209799999999994</v>
          </cell>
          <cell r="BH9">
            <v>2.8447090000000008</v>
          </cell>
          <cell r="BI9">
            <v>3.3135650000000001</v>
          </cell>
          <cell r="BJ9">
            <v>17.437760999999998</v>
          </cell>
          <cell r="BK9">
            <v>19.909844999999986</v>
          </cell>
          <cell r="BL9">
            <v>3.4672399999999985</v>
          </cell>
          <cell r="BM9">
            <v>21.486717999999986</v>
          </cell>
          <cell r="BN9">
            <v>0.91595100000000007</v>
          </cell>
          <cell r="BO9">
            <v>0.26205100000000003</v>
          </cell>
          <cell r="BP9">
            <v>0.83834200000000003</v>
          </cell>
          <cell r="BQ9">
            <v>2.7988470000000012</v>
          </cell>
          <cell r="BR9">
            <v>2.2165710000000001</v>
          </cell>
          <cell r="BS9">
            <v>4.8655830000000027</v>
          </cell>
          <cell r="BT9">
            <v>2.4657039999999975</v>
          </cell>
          <cell r="BU9">
            <v>94.663588999999959</v>
          </cell>
          <cell r="BV9">
            <v>13.349494000000004</v>
          </cell>
          <cell r="BW9">
            <v>1.5260560000000001</v>
          </cell>
          <cell r="BX9">
            <v>6.7228999999999997E-2</v>
          </cell>
          <cell r="BY9">
            <v>5.8035910000000017</v>
          </cell>
          <cell r="BZ9">
            <v>0.64726000000000006</v>
          </cell>
          <cell r="CA9">
            <v>1.0250230000000002</v>
          </cell>
          <cell r="CB9">
            <v>0</v>
          </cell>
          <cell r="CC9">
            <v>0.28147800000000001</v>
          </cell>
          <cell r="CD9">
            <v>3.4982600000000015</v>
          </cell>
          <cell r="CE9">
            <v>4.396234999999999</v>
          </cell>
          <cell r="CF9">
            <v>85.800589000000002</v>
          </cell>
          <cell r="CG9">
            <v>116.88826000000002</v>
          </cell>
          <cell r="CH9">
            <v>0.206733</v>
          </cell>
          <cell r="CI9">
            <v>62.482487999999996</v>
          </cell>
          <cell r="CJ9">
            <v>21.983351000000003</v>
          </cell>
          <cell r="CK9">
            <v>4.7184770000000009</v>
          </cell>
          <cell r="CL9">
            <v>15.216451999999993</v>
          </cell>
          <cell r="CM9">
            <v>2.3809559999999994</v>
          </cell>
          <cell r="CN9">
            <v>0.121211</v>
          </cell>
          <cell r="CO9">
            <v>0.57900599999999991</v>
          </cell>
          <cell r="CP9">
            <v>13.579969</v>
          </cell>
          <cell r="CQ9">
            <v>3.4919709999999999</v>
          </cell>
          <cell r="CR9">
            <v>2.7554110000000014</v>
          </cell>
          <cell r="CS9">
            <v>0.88523300000000016</v>
          </cell>
          <cell r="CT9">
            <v>0</v>
          </cell>
          <cell r="CU9">
            <v>0</v>
          </cell>
        </row>
        <row r="10">
          <cell r="B10">
            <v>0.283858</v>
          </cell>
          <cell r="C10">
            <v>3.7689779999999997</v>
          </cell>
          <cell r="D10">
            <v>54.474667000000025</v>
          </cell>
          <cell r="E10">
            <v>0.28057499999999996</v>
          </cell>
          <cell r="F10">
            <v>1.8372120000000001</v>
          </cell>
          <cell r="G10">
            <v>0.133793</v>
          </cell>
          <cell r="H10">
            <v>3.9587760000000003</v>
          </cell>
          <cell r="I10">
            <v>35.522418999999999</v>
          </cell>
          <cell r="J10">
            <v>7.3697699999999999</v>
          </cell>
          <cell r="K10">
            <v>35.679130000000008</v>
          </cell>
          <cell r="L10">
            <v>0.32493</v>
          </cell>
          <cell r="M10">
            <v>32.354695999999997</v>
          </cell>
          <cell r="N10">
            <v>2.3005779999999998</v>
          </cell>
          <cell r="O10">
            <v>0.39119100000000007</v>
          </cell>
          <cell r="P10">
            <v>2.3384610000000001</v>
          </cell>
          <cell r="Q10">
            <v>7.2014550000000002</v>
          </cell>
          <cell r="R10">
            <v>4.6304939999999997</v>
          </cell>
          <cell r="S10">
            <v>0.53232500000000005</v>
          </cell>
          <cell r="T10">
            <v>1.1123269999999996</v>
          </cell>
          <cell r="U10">
            <v>1.8110770000000014</v>
          </cell>
          <cell r="V10">
            <v>1.8322619999999998</v>
          </cell>
          <cell r="W10">
            <v>1.9085179999999999</v>
          </cell>
          <cell r="X10">
            <v>3.9012370000000005</v>
          </cell>
          <cell r="Y10">
            <v>5.0260860000000012</v>
          </cell>
          <cell r="Z10">
            <v>1.9302879999999998</v>
          </cell>
          <cell r="AA10">
            <v>0.22026399999999996</v>
          </cell>
          <cell r="AB10">
            <v>844.91738799999985</v>
          </cell>
          <cell r="AC10">
            <v>12.458084000000003</v>
          </cell>
          <cell r="AD10">
            <v>48.069147000000015</v>
          </cell>
          <cell r="AE10">
            <v>14.350269999999998</v>
          </cell>
          <cell r="AF10">
            <v>1.3069489999999999</v>
          </cell>
          <cell r="AG10">
            <v>1.3887330000000007</v>
          </cell>
          <cell r="AH10">
            <v>0.75424399999999969</v>
          </cell>
          <cell r="AI10">
            <v>0.88885499999999984</v>
          </cell>
          <cell r="AJ10">
            <v>0.16301599999999997</v>
          </cell>
          <cell r="AK10">
            <v>0.37721400000000005</v>
          </cell>
          <cell r="AL10">
            <v>1.954E-3</v>
          </cell>
          <cell r="AM10">
            <v>4.2857869999999991</v>
          </cell>
          <cell r="AN10">
            <v>40.016877999999998</v>
          </cell>
          <cell r="AO10">
            <v>20.220958999999979</v>
          </cell>
          <cell r="AP10">
            <v>4.2401070000000001</v>
          </cell>
          <cell r="AQ10">
            <v>8.8949750000000005</v>
          </cell>
          <cell r="AR10">
            <v>0.13578700000000002</v>
          </cell>
          <cell r="AS10">
            <v>14.140822000000005</v>
          </cell>
          <cell r="AT10">
            <v>1.755455</v>
          </cell>
          <cell r="AU10">
            <v>8.5223999999999994E-2</v>
          </cell>
          <cell r="AV10">
            <v>0.51481700000000008</v>
          </cell>
          <cell r="AW10">
            <v>5.6626140000000023</v>
          </cell>
          <cell r="AX10">
            <v>0.88542899999999958</v>
          </cell>
          <cell r="AY10">
            <v>3.5174999999999998E-2</v>
          </cell>
          <cell r="AZ10">
            <v>0.66459200000000007</v>
          </cell>
          <cell r="BA10">
            <v>19.112276000000001</v>
          </cell>
          <cell r="BB10">
            <v>0.93736100000000011</v>
          </cell>
          <cell r="BC10">
            <v>6.596447999999997</v>
          </cell>
          <cell r="BD10">
            <v>7.6530969999999989</v>
          </cell>
          <cell r="BE10">
            <v>1.3671990000000003</v>
          </cell>
          <cell r="BF10">
            <v>1.5542319999999998</v>
          </cell>
          <cell r="BG10">
            <v>0.75210299999999952</v>
          </cell>
          <cell r="BH10">
            <v>1.8028759999999995</v>
          </cell>
          <cell r="BI10">
            <v>1.836385999999999</v>
          </cell>
          <cell r="BJ10">
            <v>16.964215000000021</v>
          </cell>
          <cell r="BK10">
            <v>19.029822000000006</v>
          </cell>
          <cell r="BL10">
            <v>4.2599619999999989</v>
          </cell>
          <cell r="BM10">
            <v>18.822429000000025</v>
          </cell>
          <cell r="BN10">
            <v>0.88048100000000007</v>
          </cell>
          <cell r="BO10">
            <v>0.26649000000000006</v>
          </cell>
          <cell r="BP10">
            <v>0.72497100000000003</v>
          </cell>
          <cell r="BQ10">
            <v>1.76071</v>
          </cell>
          <cell r="BR10">
            <v>1.6507710000000002</v>
          </cell>
          <cell r="BS10">
            <v>4.4860790000000037</v>
          </cell>
          <cell r="BT10">
            <v>2.2347569999999997</v>
          </cell>
          <cell r="BU10">
            <v>59.569268000000008</v>
          </cell>
          <cell r="BV10">
            <v>12.585056000000003</v>
          </cell>
          <cell r="BW10">
            <v>0.95647599999999999</v>
          </cell>
          <cell r="BX10">
            <v>0.10591300000000001</v>
          </cell>
          <cell r="BY10">
            <v>5.3646349999999998</v>
          </cell>
          <cell r="BZ10">
            <v>3.0967840000000004</v>
          </cell>
          <cell r="CA10">
            <v>1.100371</v>
          </cell>
          <cell r="CB10">
            <v>0.42030800000000001</v>
          </cell>
          <cell r="CC10">
            <v>0.27716600000000002</v>
          </cell>
          <cell r="CD10">
            <v>2.5042969999999984</v>
          </cell>
          <cell r="CE10">
            <v>3.5423229999999983</v>
          </cell>
          <cell r="CF10">
            <v>74.827186000000097</v>
          </cell>
          <cell r="CG10">
            <v>108.00398600000015</v>
          </cell>
          <cell r="CH10">
            <v>0.10009599999999999</v>
          </cell>
          <cell r="CI10">
            <v>46.733753000000014</v>
          </cell>
          <cell r="CJ10">
            <v>6.101074999999998</v>
          </cell>
          <cell r="CK10">
            <v>2.1260000000000001E-2</v>
          </cell>
          <cell r="CL10">
            <v>13.529404999999993</v>
          </cell>
          <cell r="CM10">
            <v>2.4401509999999993</v>
          </cell>
          <cell r="CN10">
            <v>0.12322300000000001</v>
          </cell>
          <cell r="CO10">
            <v>0.55486800000000003</v>
          </cell>
          <cell r="CP10">
            <v>9.3922080000000037</v>
          </cell>
          <cell r="CQ10">
            <v>3.5594929999999985</v>
          </cell>
          <cell r="CR10">
            <v>2.2358339999999992</v>
          </cell>
          <cell r="CS10">
            <v>6.1027699999999987</v>
          </cell>
          <cell r="CT10">
            <v>0</v>
          </cell>
          <cell r="CU10">
            <v>0</v>
          </cell>
        </row>
        <row r="11">
          <cell r="B11">
            <v>0.217751</v>
          </cell>
          <cell r="C11">
            <v>1.7232659999999997</v>
          </cell>
          <cell r="D11">
            <v>38.182361999999991</v>
          </cell>
          <cell r="E11">
            <v>0.32248399999999999</v>
          </cell>
          <cell r="F11">
            <v>1.2942660000000004</v>
          </cell>
          <cell r="G11">
            <v>3.6385000000000001E-2</v>
          </cell>
          <cell r="H11">
            <v>3.9015830000000005</v>
          </cell>
          <cell r="I11">
            <v>46.521848999999989</v>
          </cell>
          <cell r="J11">
            <v>9.1024220000000007</v>
          </cell>
          <cell r="K11">
            <v>51.416943000000018</v>
          </cell>
          <cell r="L11">
            <v>0.33820899999999998</v>
          </cell>
          <cell r="M11">
            <v>32.793953999999992</v>
          </cell>
          <cell r="N11">
            <v>1.762964</v>
          </cell>
          <cell r="O11">
            <v>0.27495800000000004</v>
          </cell>
          <cell r="P11">
            <v>4.3125870000000006</v>
          </cell>
          <cell r="Q11">
            <v>7.8539850000000007</v>
          </cell>
          <cell r="R11">
            <v>5.997247999999999</v>
          </cell>
          <cell r="S11">
            <v>1.0478490000000003</v>
          </cell>
          <cell r="T11">
            <v>0.97878700000000018</v>
          </cell>
          <cell r="U11">
            <v>1.5922870000000002</v>
          </cell>
          <cell r="V11">
            <v>1.4805620000000004</v>
          </cell>
          <cell r="W11">
            <v>1.2924989999999998</v>
          </cell>
          <cell r="X11">
            <v>5.246086</v>
          </cell>
          <cell r="Y11">
            <v>4.9626520000000003</v>
          </cell>
          <cell r="Z11">
            <v>3.2938410000000005</v>
          </cell>
          <cell r="AA11">
            <v>4.1126000000000003E-2</v>
          </cell>
          <cell r="AB11">
            <v>449.34531500000003</v>
          </cell>
          <cell r="AC11">
            <v>9.461784999999999</v>
          </cell>
          <cell r="AD11">
            <v>62.822459999999978</v>
          </cell>
          <cell r="AE11">
            <v>14.745420000000003</v>
          </cell>
          <cell r="AF11">
            <v>2.4490810000000001</v>
          </cell>
          <cell r="AG11">
            <v>2.717594000000001</v>
          </cell>
          <cell r="AH11">
            <v>1.2310850000000002</v>
          </cell>
          <cell r="AI11">
            <v>0.98329900000000003</v>
          </cell>
          <cell r="AJ11">
            <v>0.51439900000000005</v>
          </cell>
          <cell r="AK11">
            <v>0.20961199999999999</v>
          </cell>
          <cell r="AL11">
            <v>1.4164E-2</v>
          </cell>
          <cell r="AM11">
            <v>3.9889410000000001</v>
          </cell>
          <cell r="AN11">
            <v>42.308244000000023</v>
          </cell>
          <cell r="AO11">
            <v>16.264920000000007</v>
          </cell>
          <cell r="AP11">
            <v>7.4730130000000017</v>
          </cell>
          <cell r="AQ11">
            <v>10.644949000000008</v>
          </cell>
          <cell r="AR11">
            <v>0.31944400000000006</v>
          </cell>
          <cell r="AS11">
            <v>19.973573000000005</v>
          </cell>
          <cell r="AT11">
            <v>1.7786850000000001</v>
          </cell>
          <cell r="AU11">
            <v>0.12051199999999999</v>
          </cell>
          <cell r="AV11">
            <v>0.474103</v>
          </cell>
          <cell r="AW11">
            <v>8.2108429999999952</v>
          </cell>
          <cell r="AX11">
            <v>1.0569250000000001</v>
          </cell>
          <cell r="AY11">
            <v>6.8458999999999992E-2</v>
          </cell>
          <cell r="AZ11">
            <v>1.2040629999999999</v>
          </cell>
          <cell r="BA11">
            <v>41.378778000000018</v>
          </cell>
          <cell r="BB11">
            <v>3.8930790000000002</v>
          </cell>
          <cell r="BC11">
            <v>10.123062999999998</v>
          </cell>
          <cell r="BD11">
            <v>10.953432999999995</v>
          </cell>
          <cell r="BE11">
            <v>1.0524719999999999</v>
          </cell>
          <cell r="BF11">
            <v>1.5339489999999998</v>
          </cell>
          <cell r="BG11">
            <v>1.283269</v>
          </cell>
          <cell r="BH11">
            <v>2.6579119999999992</v>
          </cell>
          <cell r="BI11">
            <v>2.4753810000000001</v>
          </cell>
          <cell r="BJ11">
            <v>15.524390999999987</v>
          </cell>
          <cell r="BK11">
            <v>15.730375999999971</v>
          </cell>
          <cell r="BL11">
            <v>4.7239799999999956</v>
          </cell>
          <cell r="BM11">
            <v>20.594132000000002</v>
          </cell>
          <cell r="BN11">
            <v>0.7373559999999999</v>
          </cell>
          <cell r="BO11">
            <v>0.68070799999999976</v>
          </cell>
          <cell r="BP11">
            <v>0.9442339999999998</v>
          </cell>
          <cell r="BQ11">
            <v>1.1859230000000003</v>
          </cell>
          <cell r="BR11">
            <v>2.1395579999999996</v>
          </cell>
          <cell r="BS11">
            <v>5.0336240000000005</v>
          </cell>
          <cell r="BT11">
            <v>2.7306120000000025</v>
          </cell>
          <cell r="BU11">
            <v>52.332726000000001</v>
          </cell>
          <cell r="BV11">
            <v>11.799996000000002</v>
          </cell>
          <cell r="BW11">
            <v>1.0321159999999998</v>
          </cell>
          <cell r="BX11">
            <v>5.6776999999999994E-2</v>
          </cell>
          <cell r="BY11">
            <v>5.2648800000000024</v>
          </cell>
          <cell r="BZ11">
            <v>1.3928759999999998</v>
          </cell>
          <cell r="CA11">
            <v>1.5984240000000001</v>
          </cell>
          <cell r="CB11">
            <v>0.42742000000000002</v>
          </cell>
          <cell r="CC11">
            <v>0.31324199999999996</v>
          </cell>
          <cell r="CD11">
            <v>3.2138720000000038</v>
          </cell>
          <cell r="CE11">
            <v>3.5443679999999995</v>
          </cell>
          <cell r="CF11">
            <v>74.471741000000108</v>
          </cell>
          <cell r="CG11">
            <v>109.85072700000009</v>
          </cell>
          <cell r="CH11">
            <v>7.2529999999999997E-2</v>
          </cell>
          <cell r="CI11">
            <v>46.868395000000056</v>
          </cell>
          <cell r="CJ11">
            <v>44.309747999999999</v>
          </cell>
          <cell r="CK11">
            <v>1.1100000000000001E-3</v>
          </cell>
          <cell r="CL11">
            <v>15.298742999999995</v>
          </cell>
          <cell r="CM11">
            <v>2.3514840000000006</v>
          </cell>
          <cell r="CN11">
            <v>0.24402100000000002</v>
          </cell>
          <cell r="CO11">
            <v>0.29313999999999996</v>
          </cell>
          <cell r="CP11">
            <v>9.8223019999999881</v>
          </cell>
          <cell r="CQ11">
            <v>7.7231469999999991</v>
          </cell>
          <cell r="CR11">
            <v>1.9618880000000007</v>
          </cell>
          <cell r="CS11">
            <v>0.39598699999999998</v>
          </cell>
          <cell r="CT11">
            <v>0</v>
          </cell>
          <cell r="CU11">
            <v>0</v>
          </cell>
        </row>
        <row r="12">
          <cell r="B12">
            <v>0.16644400000000004</v>
          </cell>
          <cell r="C12">
            <v>3.0167459999999995</v>
          </cell>
          <cell r="D12">
            <v>48.314983999999981</v>
          </cell>
          <cell r="E12">
            <v>0.965947</v>
          </cell>
          <cell r="F12">
            <v>2.5419419999999997</v>
          </cell>
          <cell r="G12">
            <v>8.6005999999999999E-2</v>
          </cell>
          <cell r="H12">
            <v>4.4894949999999989</v>
          </cell>
          <cell r="I12">
            <v>40.044186999999987</v>
          </cell>
          <cell r="J12">
            <v>9.2303750000000022</v>
          </cell>
          <cell r="K12">
            <v>25.134163000000001</v>
          </cell>
          <cell r="L12">
            <v>0.26224800000000004</v>
          </cell>
          <cell r="M12">
            <v>28.777031999999998</v>
          </cell>
          <cell r="N12">
            <v>2.7186630000000003</v>
          </cell>
          <cell r="O12">
            <v>0.36969400000000002</v>
          </cell>
          <cell r="P12">
            <v>3.9740020000000009</v>
          </cell>
          <cell r="Q12">
            <v>5.8513139999999995</v>
          </cell>
          <cell r="R12">
            <v>13.254084999999998</v>
          </cell>
          <cell r="S12">
            <v>0.58652500000000007</v>
          </cell>
          <cell r="T12">
            <v>0.94753200000000026</v>
          </cell>
          <cell r="U12">
            <v>1.9070450000000003</v>
          </cell>
          <cell r="V12">
            <v>1.5240290000000003</v>
          </cell>
          <cell r="W12">
            <v>2.6361339999999993</v>
          </cell>
          <cell r="X12">
            <v>4.8388630000000008</v>
          </cell>
          <cell r="Y12">
            <v>2.634166</v>
          </cell>
          <cell r="Z12">
            <v>3.5310699999999997</v>
          </cell>
          <cell r="AA12">
            <v>0.22777700000000001</v>
          </cell>
          <cell r="AB12">
            <v>486.89179899999993</v>
          </cell>
          <cell r="AC12">
            <v>14.944288</v>
          </cell>
          <cell r="AD12">
            <v>67.848975000000038</v>
          </cell>
          <cell r="AE12">
            <v>20.986335999999994</v>
          </cell>
          <cell r="AF12">
            <v>0.15994700000000001</v>
          </cell>
          <cell r="AG12">
            <v>2.1141580000000006</v>
          </cell>
          <cell r="AH12">
            <v>0.55511799999999989</v>
          </cell>
          <cell r="AI12">
            <v>0.87228299999999992</v>
          </cell>
          <cell r="AJ12">
            <v>0.74990299999999988</v>
          </cell>
          <cell r="AK12">
            <v>0.27485000000000004</v>
          </cell>
          <cell r="AL12">
            <v>1.5505E-2</v>
          </cell>
          <cell r="AM12">
            <v>4.1397770000000031</v>
          </cell>
          <cell r="AN12">
            <v>45.151697999999975</v>
          </cell>
          <cell r="AO12">
            <v>21.772892000000002</v>
          </cell>
          <cell r="AP12">
            <v>9.401587000000001</v>
          </cell>
          <cell r="AQ12">
            <v>9.9146209999999932</v>
          </cell>
          <cell r="AR12">
            <v>0.5940979999999999</v>
          </cell>
          <cell r="AS12">
            <v>20.348691000000006</v>
          </cell>
          <cell r="AT12">
            <v>3.41994</v>
          </cell>
          <cell r="AU12">
            <v>0.29252</v>
          </cell>
          <cell r="AV12">
            <v>0.98323300000000013</v>
          </cell>
          <cell r="AW12">
            <v>6.128745999999996</v>
          </cell>
          <cell r="AX12">
            <v>1.3502759999999994</v>
          </cell>
          <cell r="AY12">
            <v>0.11547799999999998</v>
          </cell>
          <cell r="AZ12">
            <v>0.61554299999999984</v>
          </cell>
          <cell r="BA12">
            <v>46.615581999999975</v>
          </cell>
          <cell r="BB12">
            <v>3.0955709999999992</v>
          </cell>
          <cell r="BC12">
            <v>14.338703999999996</v>
          </cell>
          <cell r="BD12">
            <v>13.207990999999996</v>
          </cell>
          <cell r="BE12">
            <v>1.3580380000000001</v>
          </cell>
          <cell r="BF12">
            <v>1.3711329999999997</v>
          </cell>
          <cell r="BG12">
            <v>1.5076800000000001</v>
          </cell>
          <cell r="BH12">
            <v>2.1042410000000009</v>
          </cell>
          <cell r="BI12">
            <v>3.4572390000000004</v>
          </cell>
          <cell r="BJ12">
            <v>18.329843</v>
          </cell>
          <cell r="BK12">
            <v>15.646990000000006</v>
          </cell>
          <cell r="BL12">
            <v>5.0625309999999972</v>
          </cell>
          <cell r="BM12">
            <v>16.083155999999999</v>
          </cell>
          <cell r="BN12">
            <v>0.49088100000000012</v>
          </cell>
          <cell r="BO12">
            <v>0.89951900000000007</v>
          </cell>
          <cell r="BP12">
            <v>0.77027799999999991</v>
          </cell>
          <cell r="BQ12">
            <v>1.5524309999999999</v>
          </cell>
          <cell r="BR12">
            <v>2.7103119999999996</v>
          </cell>
          <cell r="BS12">
            <v>6.3001300000000038</v>
          </cell>
          <cell r="BT12">
            <v>1.9370049999999999</v>
          </cell>
          <cell r="BU12">
            <v>89.108833999999945</v>
          </cell>
          <cell r="BV12">
            <v>12.720863999999999</v>
          </cell>
          <cell r="BW12">
            <v>1.1904330000000001</v>
          </cell>
          <cell r="BX12">
            <v>6.9412000000000001E-2</v>
          </cell>
          <cell r="BY12">
            <v>6.3361159999999979</v>
          </cell>
          <cell r="BZ12">
            <v>1.5812680000000001</v>
          </cell>
          <cell r="CA12">
            <v>2.2961870000000002</v>
          </cell>
          <cell r="CB12">
            <v>0</v>
          </cell>
          <cell r="CC12">
            <v>0.294493</v>
          </cell>
          <cell r="CD12">
            <v>3.3598830000000004</v>
          </cell>
          <cell r="CE12">
            <v>3.9452660000000002</v>
          </cell>
          <cell r="CF12">
            <v>88.085851999999946</v>
          </cell>
          <cell r="CG12">
            <v>133.56117400000002</v>
          </cell>
          <cell r="CH12">
            <v>7.7986E-2</v>
          </cell>
          <cell r="CI12">
            <v>57.075231999999986</v>
          </cell>
          <cell r="CJ12">
            <v>12.836412999999999</v>
          </cell>
          <cell r="CK12">
            <v>0.60048600000000008</v>
          </cell>
          <cell r="CL12">
            <v>14.306517000000007</v>
          </cell>
          <cell r="CM12">
            <v>2.8439320000000006</v>
          </cell>
          <cell r="CN12">
            <v>0.19156600000000001</v>
          </cell>
          <cell r="CO12">
            <v>0.86868999999999996</v>
          </cell>
          <cell r="CP12">
            <v>12.265094999999995</v>
          </cell>
          <cell r="CQ12">
            <v>10.513552999999996</v>
          </cell>
          <cell r="CR12">
            <v>2.7586580000000001</v>
          </cell>
          <cell r="CS12">
            <v>1.4833289999999995</v>
          </cell>
          <cell r="CT12">
            <v>0</v>
          </cell>
          <cell r="CU12">
            <v>0</v>
          </cell>
        </row>
        <row r="13">
          <cell r="B13">
            <v>0.10624500000000001</v>
          </cell>
          <cell r="C13">
            <v>1.8464300000000002</v>
          </cell>
          <cell r="D13">
            <v>48.786030000000018</v>
          </cell>
          <cell r="E13">
            <v>0.89537199999999995</v>
          </cell>
          <cell r="F13">
            <v>3.93391</v>
          </cell>
          <cell r="G13">
            <v>2.6943999999999999E-2</v>
          </cell>
          <cell r="H13">
            <v>5.7788930000000018</v>
          </cell>
          <cell r="I13">
            <v>13.302974000000004</v>
          </cell>
          <cell r="J13">
            <v>9.9813090000000013</v>
          </cell>
          <cell r="K13">
            <v>35.442671000000004</v>
          </cell>
          <cell r="L13">
            <v>0.25593799999999989</v>
          </cell>
          <cell r="M13">
            <v>40.978110999999998</v>
          </cell>
          <cell r="N13">
            <v>2.2430970000000001</v>
          </cell>
          <cell r="O13">
            <v>0.20854999999999999</v>
          </cell>
          <cell r="P13">
            <v>5.6747829999999997</v>
          </cell>
          <cell r="Q13">
            <v>6.8115109999999977</v>
          </cell>
          <cell r="R13">
            <v>9.0971260000000012</v>
          </cell>
          <cell r="S13">
            <v>0.16761899999999999</v>
          </cell>
          <cell r="T13">
            <v>1.1122329999999998</v>
          </cell>
          <cell r="U13">
            <v>1.8089300000000001</v>
          </cell>
          <cell r="V13">
            <v>1.0247090000000001</v>
          </cell>
          <cell r="W13">
            <v>2.116301</v>
          </cell>
          <cell r="X13">
            <v>3.6614010000000006</v>
          </cell>
          <cell r="Y13">
            <v>2.4633900000000004</v>
          </cell>
          <cell r="Z13">
            <v>3.2267999999999999</v>
          </cell>
          <cell r="AA13">
            <v>0.41589700000000002</v>
          </cell>
          <cell r="AB13">
            <v>588.02462000000003</v>
          </cell>
          <cell r="AC13">
            <v>10.608068000000006</v>
          </cell>
          <cell r="AD13">
            <v>57.940318999999988</v>
          </cell>
          <cell r="AE13">
            <v>17.46754000000001</v>
          </cell>
          <cell r="AF13">
            <v>3.1634259999999994</v>
          </cell>
          <cell r="AG13">
            <v>2.0722109999999998</v>
          </cell>
          <cell r="AH13">
            <v>0.60284500000000041</v>
          </cell>
          <cell r="AI13">
            <v>0.82556900000000022</v>
          </cell>
          <cell r="AJ13">
            <v>1.0523640000000003</v>
          </cell>
          <cell r="AK13">
            <v>0.183501</v>
          </cell>
          <cell r="AL13">
            <v>4.4860000000000004E-3</v>
          </cell>
          <cell r="AM13">
            <v>4.1801399999999989</v>
          </cell>
          <cell r="AN13">
            <v>42.288051999999972</v>
          </cell>
          <cell r="AO13">
            <v>20.079415999999988</v>
          </cell>
          <cell r="AP13">
            <v>7.4099809999999984</v>
          </cell>
          <cell r="AQ13">
            <v>12.266531000000002</v>
          </cell>
          <cell r="AR13">
            <v>0.34556299999999995</v>
          </cell>
          <cell r="AS13">
            <v>18.256186999999994</v>
          </cell>
          <cell r="AT13">
            <v>1.7020100000000002</v>
          </cell>
          <cell r="AU13">
            <v>0.21432600000000002</v>
          </cell>
          <cell r="AV13">
            <v>0.63945099999999999</v>
          </cell>
          <cell r="AW13">
            <v>6.9756309999999999</v>
          </cell>
          <cell r="AX13">
            <v>1.2605770000000007</v>
          </cell>
          <cell r="AY13">
            <v>0.15102699999999999</v>
          </cell>
          <cell r="AZ13">
            <v>0.68933499999999981</v>
          </cell>
          <cell r="BA13">
            <v>33.33928899999998</v>
          </cell>
          <cell r="BB13">
            <v>3.0445780000000005</v>
          </cell>
          <cell r="BC13">
            <v>7.8052689999999973</v>
          </cell>
          <cell r="BD13">
            <v>12.722236000000001</v>
          </cell>
          <cell r="BE13">
            <v>1.2493809999999994</v>
          </cell>
          <cell r="BF13">
            <v>1.1236260000000005</v>
          </cell>
          <cell r="BG13">
            <v>1.1822209999999997</v>
          </cell>
          <cell r="BH13">
            <v>2.0700390000000009</v>
          </cell>
          <cell r="BI13">
            <v>2.9658459999999987</v>
          </cell>
          <cell r="BJ13">
            <v>15.010006000000011</v>
          </cell>
          <cell r="BK13">
            <v>14.069489999999996</v>
          </cell>
          <cell r="BL13">
            <v>4.0418149999999997</v>
          </cell>
          <cell r="BM13">
            <v>12.974638000000001</v>
          </cell>
          <cell r="BN13">
            <v>0.89973000000000014</v>
          </cell>
          <cell r="BO13">
            <v>0.59127099999999999</v>
          </cell>
          <cell r="BP13">
            <v>0.63176900000000002</v>
          </cell>
          <cell r="BQ13">
            <v>1.6126440000000006</v>
          </cell>
          <cell r="BR13">
            <v>1.7690389999999994</v>
          </cell>
          <cell r="BS13">
            <v>5.1161119999999976</v>
          </cell>
          <cell r="BT13">
            <v>2.1687159999999994</v>
          </cell>
          <cell r="BU13">
            <v>49.556069999999956</v>
          </cell>
          <cell r="BV13">
            <v>13.420912999999997</v>
          </cell>
          <cell r="BW13">
            <v>1.153132</v>
          </cell>
          <cell r="BX13">
            <v>0.12923600000000002</v>
          </cell>
          <cell r="BY13">
            <v>6.2294110000000007</v>
          </cell>
          <cell r="BZ13">
            <v>1.9190160000000001</v>
          </cell>
          <cell r="CA13">
            <v>0.88616799999999996</v>
          </cell>
          <cell r="CB13">
            <v>0</v>
          </cell>
          <cell r="CC13">
            <v>0.27445799999999998</v>
          </cell>
          <cell r="CD13">
            <v>3.7575389999999991</v>
          </cell>
          <cell r="CE13">
            <v>3.087661999999999</v>
          </cell>
          <cell r="CF13">
            <v>108.9049379999999</v>
          </cell>
          <cell r="CG13">
            <v>122.91723000000019</v>
          </cell>
          <cell r="CH13">
            <v>5.4844999999999998E-2</v>
          </cell>
          <cell r="CI13">
            <v>62.088628000000007</v>
          </cell>
          <cell r="CJ13">
            <v>12.529271</v>
          </cell>
          <cell r="CK13">
            <v>1.4424000000000001E-2</v>
          </cell>
          <cell r="CL13">
            <v>16.57874000000001</v>
          </cell>
          <cell r="CM13">
            <v>3.498879999999998</v>
          </cell>
          <cell r="CN13">
            <v>0.21459700000000004</v>
          </cell>
          <cell r="CO13">
            <v>0.62800200000000006</v>
          </cell>
          <cell r="CP13">
            <v>10.431468000000006</v>
          </cell>
          <cell r="CQ13">
            <v>3.9721030000000019</v>
          </cell>
          <cell r="CR13">
            <v>2.0579389999999993</v>
          </cell>
          <cell r="CS13">
            <v>1.1277299999999997</v>
          </cell>
          <cell r="CT13">
            <v>0</v>
          </cell>
          <cell r="CU13">
            <v>0</v>
          </cell>
        </row>
        <row r="14">
          <cell r="B14">
            <v>0.10754099999999998</v>
          </cell>
          <cell r="C14">
            <v>1.6752729999999998</v>
          </cell>
          <cell r="D14">
            <v>41.491663999999979</v>
          </cell>
          <cell r="E14">
            <v>0.28614600000000001</v>
          </cell>
          <cell r="F14">
            <v>1.5744990000000003</v>
          </cell>
          <cell r="G14">
            <v>7.9038999999999998E-2</v>
          </cell>
          <cell r="H14">
            <v>4.4881749999999991</v>
          </cell>
          <cell r="I14">
            <v>10.954392000000004</v>
          </cell>
          <cell r="J14">
            <v>6.4722549999999996</v>
          </cell>
          <cell r="K14">
            <v>40.038015000000001</v>
          </cell>
          <cell r="L14">
            <v>0.28009499999999998</v>
          </cell>
          <cell r="M14">
            <v>41.900458999999998</v>
          </cell>
          <cell r="N14">
            <v>1.3667089999999997</v>
          </cell>
          <cell r="O14">
            <v>0.14424200000000001</v>
          </cell>
          <cell r="P14">
            <v>2.0843840000000005</v>
          </cell>
          <cell r="Q14">
            <v>5.2062459999999993</v>
          </cell>
          <cell r="R14">
            <v>8.5105800000000009</v>
          </cell>
          <cell r="S14">
            <v>1.2870610000000002</v>
          </cell>
          <cell r="T14">
            <v>1.1404389999999998</v>
          </cell>
          <cell r="U14">
            <v>1.1459320000000006</v>
          </cell>
          <cell r="V14">
            <v>1.264896</v>
          </cell>
          <cell r="W14">
            <v>0.67985399999999985</v>
          </cell>
          <cell r="X14">
            <v>7.4729249999999992</v>
          </cell>
          <cell r="Y14">
            <v>2.4960650000000002</v>
          </cell>
          <cell r="Z14">
            <v>2.1757660000000003</v>
          </cell>
          <cell r="AA14">
            <v>0.25426100000000001</v>
          </cell>
          <cell r="AB14">
            <v>494.14896399999992</v>
          </cell>
          <cell r="AC14">
            <v>9.4821980000000021</v>
          </cell>
          <cell r="AD14">
            <v>34.644670000000005</v>
          </cell>
          <cell r="AE14">
            <v>17.882601999999999</v>
          </cell>
          <cell r="AF14">
            <v>2.895759</v>
          </cell>
          <cell r="AG14">
            <v>1.554311</v>
          </cell>
          <cell r="AH14">
            <v>0.24664600000000009</v>
          </cell>
          <cell r="AI14">
            <v>0.479852</v>
          </cell>
          <cell r="AJ14">
            <v>0.69425999999999999</v>
          </cell>
          <cell r="AK14">
            <v>0.30549899999999997</v>
          </cell>
          <cell r="AL14">
            <v>1.9515999999999999E-2</v>
          </cell>
          <cell r="AM14">
            <v>3.4804240000000002</v>
          </cell>
          <cell r="AN14">
            <v>36.444344000000022</v>
          </cell>
          <cell r="AO14">
            <v>14.67726400000001</v>
          </cell>
          <cell r="AP14">
            <v>7.380891000000001</v>
          </cell>
          <cell r="AQ14">
            <v>11.707441999999999</v>
          </cell>
          <cell r="AR14">
            <v>0.20131299999999999</v>
          </cell>
          <cell r="AS14">
            <v>23.856489</v>
          </cell>
          <cell r="AT14">
            <v>3.7100249999999999</v>
          </cell>
          <cell r="AU14">
            <v>6.3104999999999994E-2</v>
          </cell>
          <cell r="AV14">
            <v>0.55669500000000005</v>
          </cell>
          <cell r="AW14">
            <v>4.9508160000000014</v>
          </cell>
          <cell r="AX14">
            <v>0.97722599999999971</v>
          </cell>
          <cell r="AY14">
            <v>4.0392999999999998E-2</v>
          </cell>
          <cell r="AZ14">
            <v>0.60781800000000008</v>
          </cell>
          <cell r="BA14">
            <v>22.199265000000025</v>
          </cell>
          <cell r="BB14">
            <v>1.3061709999999997</v>
          </cell>
          <cell r="BC14">
            <v>7.2527050000000033</v>
          </cell>
          <cell r="BD14">
            <v>9.8354430000000033</v>
          </cell>
          <cell r="BE14">
            <v>1.3858620000000001</v>
          </cell>
          <cell r="BF14">
            <v>1.2936480000000004</v>
          </cell>
          <cell r="BG14">
            <v>0.94399299999999964</v>
          </cell>
          <cell r="BH14">
            <v>1.5114460000000001</v>
          </cell>
          <cell r="BI14">
            <v>1.8311659999999998</v>
          </cell>
          <cell r="BJ14">
            <v>10.242238999999993</v>
          </cell>
          <cell r="BK14">
            <v>11.963829000000013</v>
          </cell>
          <cell r="BL14">
            <v>3.0995889999999982</v>
          </cell>
          <cell r="BM14">
            <v>14.837378999999997</v>
          </cell>
          <cell r="BN14">
            <v>0.64075499999999996</v>
          </cell>
          <cell r="BO14">
            <v>0.274455</v>
          </cell>
          <cell r="BP14">
            <v>0.56698000000000004</v>
          </cell>
          <cell r="BQ14">
            <v>1.863165</v>
          </cell>
          <cell r="BR14">
            <v>1.799938</v>
          </cell>
          <cell r="BS14">
            <v>3.4703629999999994</v>
          </cell>
          <cell r="BT14">
            <v>1.7535100000000003</v>
          </cell>
          <cell r="BU14">
            <v>51.451286999999986</v>
          </cell>
          <cell r="BV14">
            <v>9.8460619999999963</v>
          </cell>
          <cell r="BW14">
            <v>1.2077419999999999</v>
          </cell>
          <cell r="BX14">
            <v>3.4432999999999998E-2</v>
          </cell>
          <cell r="BY14">
            <v>4.6436850000000014</v>
          </cell>
          <cell r="BZ14">
            <v>0.99807299999999999</v>
          </cell>
          <cell r="CA14">
            <v>1.3048230000000001</v>
          </cell>
          <cell r="CB14">
            <v>0.40471800000000002</v>
          </cell>
          <cell r="CC14">
            <v>0.28295499999999996</v>
          </cell>
          <cell r="CD14">
            <v>3.0755849999999998</v>
          </cell>
          <cell r="CE14">
            <v>2.7485009999999996</v>
          </cell>
          <cell r="CF14">
            <v>68.516136000000046</v>
          </cell>
          <cell r="CG14">
            <v>89.292053999999951</v>
          </cell>
          <cell r="CH14">
            <v>5.8707999999999996E-2</v>
          </cell>
          <cell r="CI14">
            <v>62.342830000000028</v>
          </cell>
          <cell r="CJ14">
            <v>59.177723</v>
          </cell>
          <cell r="CK14">
            <v>9.0749999999999997E-2</v>
          </cell>
          <cell r="CL14">
            <v>14.529569000000004</v>
          </cell>
          <cell r="CM14">
            <v>2.6265419999999997</v>
          </cell>
          <cell r="CN14">
            <v>0.14877500000000002</v>
          </cell>
          <cell r="CO14">
            <v>0.39687600000000001</v>
          </cell>
          <cell r="CP14">
            <v>9.0839849999999949</v>
          </cell>
          <cell r="CQ14">
            <v>1.8800270000000001</v>
          </cell>
          <cell r="CR14">
            <v>1.4643130000000009</v>
          </cell>
          <cell r="CS14">
            <v>0.35850199999999993</v>
          </cell>
          <cell r="CT14">
            <v>0</v>
          </cell>
          <cell r="CU14">
            <v>0</v>
          </cell>
        </row>
        <row r="21">
          <cell r="B21">
            <v>13.993792999999998</v>
          </cell>
          <cell r="C21">
            <v>4.6419669999999993</v>
          </cell>
          <cell r="D21">
            <v>16.920852000000007</v>
          </cell>
          <cell r="E21">
            <v>7.5849839999999977</v>
          </cell>
          <cell r="F21">
            <v>2.8104880000000003</v>
          </cell>
          <cell r="G21">
            <v>0.23465599999999998</v>
          </cell>
          <cell r="H21">
            <v>2.3860569999999983</v>
          </cell>
          <cell r="I21">
            <v>6.6351689999999985</v>
          </cell>
          <cell r="J21">
            <v>2.3056549999999998</v>
          </cell>
          <cell r="K21">
            <v>1.8449830000000005</v>
          </cell>
          <cell r="L21">
            <v>1.6761549999999994</v>
          </cell>
          <cell r="M21">
            <v>0.40353699999999992</v>
          </cell>
          <cell r="N21">
            <v>7.6479000000000005E-2</v>
          </cell>
          <cell r="O21">
            <v>6.8999999999999997E-5</v>
          </cell>
          <cell r="P21">
            <v>48.769732000000019</v>
          </cell>
          <cell r="Q21">
            <v>5.2174960000000006</v>
          </cell>
          <cell r="R21">
            <v>0.84348800000000002</v>
          </cell>
          <cell r="S21">
            <v>0.92135800000000001</v>
          </cell>
          <cell r="T21">
            <v>7.1268540000000042</v>
          </cell>
          <cell r="U21">
            <v>13.062456999999998</v>
          </cell>
          <cell r="V21">
            <v>3.3725910000000021</v>
          </cell>
          <cell r="W21">
            <v>32.400242000000006</v>
          </cell>
          <cell r="X21">
            <v>4.3721680000000003</v>
          </cell>
          <cell r="Y21">
            <v>3.2209129999999999</v>
          </cell>
          <cell r="Z21">
            <v>12.841278000000001</v>
          </cell>
          <cell r="AA21">
            <v>3.6971720000000001</v>
          </cell>
          <cell r="AB21">
            <v>173.54146899999998</v>
          </cell>
          <cell r="AC21">
            <v>1.0119880000000001</v>
          </cell>
          <cell r="AD21">
            <v>21.402447000000002</v>
          </cell>
          <cell r="AE21">
            <v>20.275828000000001</v>
          </cell>
          <cell r="AF21">
            <v>0.94885000000000008</v>
          </cell>
          <cell r="AG21">
            <v>4.094530999999999</v>
          </cell>
          <cell r="AH21">
            <v>2.5916889999999988</v>
          </cell>
          <cell r="AI21">
            <v>2.3803520000000002</v>
          </cell>
          <cell r="AJ21">
            <v>1.7360619999999998</v>
          </cell>
          <cell r="AK21">
            <v>9.6498E-2</v>
          </cell>
          <cell r="AL21">
            <v>0.19537399999999999</v>
          </cell>
          <cell r="AM21">
            <v>8.035952</v>
          </cell>
          <cell r="AN21">
            <v>41.464165000000044</v>
          </cell>
          <cell r="AO21">
            <v>27.843860999999986</v>
          </cell>
          <cell r="AP21">
            <v>2.549052000000001</v>
          </cell>
          <cell r="AQ21">
            <v>2.8758149999999976</v>
          </cell>
          <cell r="AR21">
            <v>0.16750200000000001</v>
          </cell>
          <cell r="AS21">
            <v>8.554755999999994</v>
          </cell>
          <cell r="AT21">
            <v>28.892336999999991</v>
          </cell>
          <cell r="AU21">
            <v>6.4840000000000002E-3</v>
          </cell>
          <cell r="AV21">
            <v>9.3717690000000005</v>
          </cell>
          <cell r="AW21">
            <v>43.384689000000023</v>
          </cell>
          <cell r="AX21">
            <v>1.4268050000000008</v>
          </cell>
          <cell r="AY21">
            <v>1.0249999999999999E-3</v>
          </cell>
          <cell r="AZ21">
            <v>0.97603200000000001</v>
          </cell>
          <cell r="BA21">
            <v>2.9587899999999983</v>
          </cell>
          <cell r="BB21">
            <v>0.20759700000000003</v>
          </cell>
          <cell r="BC21">
            <v>2.9648719999999997</v>
          </cell>
          <cell r="BD21">
            <v>8.352225999999991</v>
          </cell>
          <cell r="BE21">
            <v>7.2393529999999995</v>
          </cell>
          <cell r="BF21">
            <v>2.4140280000000001</v>
          </cell>
          <cell r="BG21">
            <v>1.5527419999999998</v>
          </cell>
          <cell r="BH21">
            <v>6.2286429999999999</v>
          </cell>
          <cell r="BI21">
            <v>2.4971579999999998</v>
          </cell>
          <cell r="BJ21">
            <v>13.827745000000002</v>
          </cell>
          <cell r="BK21">
            <v>11.019679999999999</v>
          </cell>
          <cell r="BL21">
            <v>13.751582000000004</v>
          </cell>
          <cell r="BM21">
            <v>25.605369999999969</v>
          </cell>
          <cell r="BN21">
            <v>0.96201800000000004</v>
          </cell>
          <cell r="BO21">
            <v>5.3552999999999996E-2</v>
          </cell>
          <cell r="BP21">
            <v>2.8611000000000004E-2</v>
          </cell>
          <cell r="BQ21">
            <v>14.22683</v>
          </cell>
          <cell r="BR21">
            <v>15.265070000000001</v>
          </cell>
          <cell r="BS21">
            <v>6.1575409999999984</v>
          </cell>
          <cell r="BT21">
            <v>1.5940679999999987</v>
          </cell>
          <cell r="BU21">
            <v>19.454443000000001</v>
          </cell>
          <cell r="BV21">
            <v>29.090486000000009</v>
          </cell>
          <cell r="BW21">
            <v>3.3428599999999986</v>
          </cell>
          <cell r="BX21">
            <v>6.4570000000000001E-3</v>
          </cell>
          <cell r="BY21">
            <v>4.558301000000001</v>
          </cell>
          <cell r="BZ21">
            <v>2.7929999999999995E-3</v>
          </cell>
          <cell r="CA21">
            <v>6.9859000000000004E-2</v>
          </cell>
          <cell r="CB21">
            <v>0.12000899999999999</v>
          </cell>
          <cell r="CC21">
            <v>1.4910999999999999E-2</v>
          </cell>
          <cell r="CD21">
            <v>4.4924040000000023</v>
          </cell>
          <cell r="CE21">
            <v>3.3586829999999992</v>
          </cell>
          <cell r="CF21">
            <v>64.596831000000137</v>
          </cell>
          <cell r="CG21">
            <v>92.513506000000135</v>
          </cell>
          <cell r="CH21">
            <v>1.2335720000000001</v>
          </cell>
          <cell r="CI21">
            <v>56.198801000000067</v>
          </cell>
          <cell r="CJ21">
            <v>46.065280000000001</v>
          </cell>
          <cell r="CK21">
            <v>2.075847</v>
          </cell>
          <cell r="CL21">
            <v>13.038212000000009</v>
          </cell>
          <cell r="CM21">
            <v>9.5547029999999999</v>
          </cell>
          <cell r="CN21">
            <v>3.1188E-2</v>
          </cell>
          <cell r="CO21">
            <v>0.50860300000000003</v>
          </cell>
          <cell r="CP21">
            <v>28.409627999999977</v>
          </cell>
          <cell r="CQ21">
            <v>0.96190900000000001</v>
          </cell>
          <cell r="CR21">
            <v>1.8178810000000005</v>
          </cell>
          <cell r="CS21">
            <v>0.23227599999999998</v>
          </cell>
          <cell r="CT21">
            <v>0</v>
          </cell>
          <cell r="CU21">
            <v>1.9486510000000001</v>
          </cell>
        </row>
        <row r="22">
          <cell r="B22">
            <v>3.4616990000000003</v>
          </cell>
          <cell r="C22">
            <v>4.6555509999999991</v>
          </cell>
          <cell r="D22">
            <v>14.722761000000004</v>
          </cell>
          <cell r="E22">
            <v>9.3837640000000029</v>
          </cell>
          <cell r="F22">
            <v>3.1876129999999998</v>
          </cell>
          <cell r="G22">
            <v>0.21738500000000002</v>
          </cell>
          <cell r="H22">
            <v>2.1578490000000001</v>
          </cell>
          <cell r="I22">
            <v>5.4386390000000011</v>
          </cell>
          <cell r="J22">
            <v>2.0275550000000018</v>
          </cell>
          <cell r="K22">
            <v>1.3014219999999999</v>
          </cell>
          <cell r="L22">
            <v>2.5154230000000011</v>
          </cell>
          <cell r="M22">
            <v>0.31711700000000009</v>
          </cell>
          <cell r="N22">
            <v>0.18466199999999999</v>
          </cell>
          <cell r="O22">
            <v>9.0000000000000006E-5</v>
          </cell>
          <cell r="P22">
            <v>32.293444999999991</v>
          </cell>
          <cell r="Q22">
            <v>6.823789000000005</v>
          </cell>
          <cell r="R22">
            <v>1.2264630000000003</v>
          </cell>
          <cell r="S22">
            <v>1.2837439999999998</v>
          </cell>
          <cell r="T22">
            <v>5.6792199999999964</v>
          </cell>
          <cell r="U22">
            <v>10.90832899999999</v>
          </cell>
          <cell r="V22">
            <v>4.2883190000000004</v>
          </cell>
          <cell r="W22">
            <v>36.62750499999995</v>
          </cell>
          <cell r="X22">
            <v>2.621881000000001</v>
          </cell>
          <cell r="Y22">
            <v>3.1083789999999998</v>
          </cell>
          <cell r="Z22">
            <v>12.949319000000003</v>
          </cell>
          <cell r="AA22">
            <v>7.0235919999999998</v>
          </cell>
          <cell r="AB22">
            <v>144.33934099999996</v>
          </cell>
          <cell r="AC22">
            <v>1.4640329999999999</v>
          </cell>
          <cell r="AD22">
            <v>9.3094989999999989</v>
          </cell>
          <cell r="AE22">
            <v>19.662692</v>
          </cell>
          <cell r="AF22">
            <v>0.54736599999999991</v>
          </cell>
          <cell r="AG22">
            <v>4.3736929999999994</v>
          </cell>
          <cell r="AH22">
            <v>3.275685000000002</v>
          </cell>
          <cell r="AI22">
            <v>2.6774800000000005</v>
          </cell>
          <cell r="AJ22">
            <v>1.8490139999999993</v>
          </cell>
          <cell r="AK22">
            <v>7.3230000000000003E-2</v>
          </cell>
          <cell r="AL22">
            <v>0.30019000000000001</v>
          </cell>
          <cell r="AM22">
            <v>8.4316669999999938</v>
          </cell>
          <cell r="AN22">
            <v>38.915528000000016</v>
          </cell>
          <cell r="AO22">
            <v>24.391015000000017</v>
          </cell>
          <cell r="AP22">
            <v>2.9025619999999996</v>
          </cell>
          <cell r="AQ22">
            <v>1.8447310000000006</v>
          </cell>
          <cell r="AR22">
            <v>0.14648900000000001</v>
          </cell>
          <cell r="AS22">
            <v>9.4982890000000015</v>
          </cell>
          <cell r="AT22">
            <v>33.383306000000005</v>
          </cell>
          <cell r="AU22">
            <v>2.7373000000000001E-2</v>
          </cell>
          <cell r="AV22">
            <v>8.6147729999999996</v>
          </cell>
          <cell r="AW22">
            <v>45.269365000000001</v>
          </cell>
          <cell r="AX22">
            <v>1.3251939999999987</v>
          </cell>
          <cell r="AY22">
            <v>1.3100000000000001E-4</v>
          </cell>
          <cell r="AZ22">
            <v>0.93610699999999991</v>
          </cell>
          <cell r="BA22">
            <v>2.9525039999999989</v>
          </cell>
          <cell r="BB22">
            <v>0.14468600000000001</v>
          </cell>
          <cell r="BC22">
            <v>2.820997000000002</v>
          </cell>
          <cell r="BD22">
            <v>6.8478469999999998</v>
          </cell>
          <cell r="BE22">
            <v>8.0016990000000039</v>
          </cell>
          <cell r="BF22">
            <v>2.0645760000000006</v>
          </cell>
          <cell r="BG22">
            <v>1.6484550000000013</v>
          </cell>
          <cell r="BH22">
            <v>6.5083219999999997</v>
          </cell>
          <cell r="BI22">
            <v>2.4514930000000006</v>
          </cell>
          <cell r="BJ22">
            <v>13.141461000000008</v>
          </cell>
          <cell r="BK22">
            <v>11.13066600000001</v>
          </cell>
          <cell r="BL22">
            <v>12.623463000000005</v>
          </cell>
          <cell r="BM22">
            <v>24.04833800000003</v>
          </cell>
          <cell r="BN22">
            <v>1.0234749999999997</v>
          </cell>
          <cell r="BO22">
            <v>2.8039999999999995E-2</v>
          </cell>
          <cell r="BP22">
            <v>4.6050999999999995E-2</v>
          </cell>
          <cell r="BQ22">
            <v>15.943615000000001</v>
          </cell>
          <cell r="BR22">
            <v>14.650192999999989</v>
          </cell>
          <cell r="BS22">
            <v>7.0448449999999987</v>
          </cell>
          <cell r="BT22">
            <v>1.6311839999999995</v>
          </cell>
          <cell r="BU22">
            <v>27.350660000000012</v>
          </cell>
          <cell r="BV22">
            <v>32.417348000000061</v>
          </cell>
          <cell r="BW22">
            <v>1.6869289999999995</v>
          </cell>
          <cell r="BX22">
            <v>3.9329999999999997E-2</v>
          </cell>
          <cell r="BY22">
            <v>4.8953699999999971</v>
          </cell>
          <cell r="BZ22">
            <v>2.0869999999999999E-3</v>
          </cell>
          <cell r="CA22">
            <v>0.43912600000000024</v>
          </cell>
          <cell r="CB22">
            <v>0.131495</v>
          </cell>
          <cell r="CC22">
            <v>1.1835E-2</v>
          </cell>
          <cell r="CD22">
            <v>4.6771109999999991</v>
          </cell>
          <cell r="CE22">
            <v>4.1558019999999996</v>
          </cell>
          <cell r="CF22">
            <v>77.834472999999988</v>
          </cell>
          <cell r="CG22">
            <v>85.068870000000018</v>
          </cell>
          <cell r="CH22">
            <v>0.13456000000000001</v>
          </cell>
          <cell r="CI22">
            <v>36.674466000000031</v>
          </cell>
          <cell r="CJ22">
            <v>31.522331000000005</v>
          </cell>
          <cell r="CK22">
            <v>0.9092920000000001</v>
          </cell>
          <cell r="CL22">
            <v>13.258236</v>
          </cell>
          <cell r="CM22">
            <v>10.291303999999998</v>
          </cell>
          <cell r="CN22">
            <v>3.5264999999999998E-2</v>
          </cell>
          <cell r="CO22">
            <v>2.7371989999999995</v>
          </cell>
          <cell r="CP22">
            <v>24.016795999999974</v>
          </cell>
          <cell r="CQ22">
            <v>1.1256699999999999</v>
          </cell>
          <cell r="CR22">
            <v>1.2416159999999994</v>
          </cell>
          <cell r="CS22">
            <v>0.39728299999999994</v>
          </cell>
          <cell r="CT22">
            <v>0</v>
          </cell>
          <cell r="CU22">
            <v>1.9414310000000004</v>
          </cell>
        </row>
        <row r="23">
          <cell r="B23">
            <v>5.8813330000000006</v>
          </cell>
          <cell r="C23">
            <v>7.3767329999999998</v>
          </cell>
          <cell r="D23">
            <v>11.733575000000005</v>
          </cell>
          <cell r="E23">
            <v>11.060570000000004</v>
          </cell>
          <cell r="F23">
            <v>3.2463299999999995</v>
          </cell>
          <cell r="G23">
            <v>7.6988999999999988E-2</v>
          </cell>
          <cell r="H23">
            <v>2.2773490000000005</v>
          </cell>
          <cell r="I23">
            <v>4.6457500000000032</v>
          </cell>
          <cell r="J23">
            <v>1.7207349999999992</v>
          </cell>
          <cell r="K23">
            <v>2.9431639999999999</v>
          </cell>
          <cell r="L23">
            <v>1.8429979999999999</v>
          </cell>
          <cell r="M23">
            <v>0.34731100000000004</v>
          </cell>
          <cell r="N23">
            <v>2.3711999999999997E-2</v>
          </cell>
          <cell r="O23">
            <v>1.9799999999999999E-4</v>
          </cell>
          <cell r="P23">
            <v>30.547302000000016</v>
          </cell>
          <cell r="Q23">
            <v>7.8154759999999905</v>
          </cell>
          <cell r="R23">
            <v>1.1687499999999993</v>
          </cell>
          <cell r="S23">
            <v>1.2659050000000005</v>
          </cell>
          <cell r="T23">
            <v>6.1036680000000043</v>
          </cell>
          <cell r="U23">
            <v>9.8055600000000016</v>
          </cell>
          <cell r="V23">
            <v>3.8738710000000016</v>
          </cell>
          <cell r="W23">
            <v>39.290402</v>
          </cell>
          <cell r="X23">
            <v>2.6271699999999996</v>
          </cell>
          <cell r="Y23">
            <v>3.809428</v>
          </cell>
          <cell r="Z23">
            <v>12.754104999999996</v>
          </cell>
          <cell r="AA23">
            <v>6.7730120000000005</v>
          </cell>
          <cell r="AB23">
            <v>159.78280900000004</v>
          </cell>
          <cell r="AC23">
            <v>2.2877200000000006</v>
          </cell>
          <cell r="AD23">
            <v>21.487659000000015</v>
          </cell>
          <cell r="AE23">
            <v>20.585374999999999</v>
          </cell>
          <cell r="AF23">
            <v>0.74340399999999995</v>
          </cell>
          <cell r="AG23">
            <v>5.2963389999999988</v>
          </cell>
          <cell r="AH23">
            <v>3.1126359999999988</v>
          </cell>
          <cell r="AI23">
            <v>3.5678530000000004</v>
          </cell>
          <cell r="AJ23">
            <v>1.8124880000000005</v>
          </cell>
          <cell r="AK23">
            <v>7.8403E-2</v>
          </cell>
          <cell r="AL23">
            <v>0.32226500000000013</v>
          </cell>
          <cell r="AM23">
            <v>6.543674000000002</v>
          </cell>
          <cell r="AN23">
            <v>41.896383999999991</v>
          </cell>
          <cell r="AO23">
            <v>25.244293999999986</v>
          </cell>
          <cell r="AP23">
            <v>3.2312449999999999</v>
          </cell>
          <cell r="AQ23">
            <v>1.8480869999999991</v>
          </cell>
          <cell r="AR23">
            <v>0.11344600000000002</v>
          </cell>
          <cell r="AS23">
            <v>12.387018000000001</v>
          </cell>
          <cell r="AT23">
            <v>36.783906999999985</v>
          </cell>
          <cell r="AU23">
            <v>3.7330000000000002E-3</v>
          </cell>
          <cell r="AV23">
            <v>7.4514729999999991</v>
          </cell>
          <cell r="AW23">
            <v>54.495184999999985</v>
          </cell>
          <cell r="AX23">
            <v>1.42499</v>
          </cell>
          <cell r="AY23">
            <v>7.1579999999999994E-3</v>
          </cell>
          <cell r="AZ23">
            <v>0.9082680000000003</v>
          </cell>
          <cell r="BA23">
            <v>3.6415520000000003</v>
          </cell>
          <cell r="BB23">
            <v>0.238426</v>
          </cell>
          <cell r="BC23">
            <v>3.6124349999999996</v>
          </cell>
          <cell r="BD23">
            <v>8.2566830000000007</v>
          </cell>
          <cell r="BE23">
            <v>8.2636540000000025</v>
          </cell>
          <cell r="BF23">
            <v>2.0306629999999997</v>
          </cell>
          <cell r="BG23">
            <v>2.4120130000000004</v>
          </cell>
          <cell r="BH23">
            <v>7.7418709999999971</v>
          </cell>
          <cell r="BI23">
            <v>3.9142489999999999</v>
          </cell>
          <cell r="BJ23">
            <v>13.416930999999982</v>
          </cell>
          <cell r="BK23">
            <v>11.515741000000009</v>
          </cell>
          <cell r="BL23">
            <v>13.034659</v>
          </cell>
          <cell r="BM23">
            <v>20.663208999999995</v>
          </cell>
          <cell r="BN23">
            <v>1.7200600000000006</v>
          </cell>
          <cell r="BO23">
            <v>6.5132000000000009E-2</v>
          </cell>
          <cell r="BP23">
            <v>4.8462999999999999E-2</v>
          </cell>
          <cell r="BQ23">
            <v>18.370342000000011</v>
          </cell>
          <cell r="BR23">
            <v>16.168099999999999</v>
          </cell>
          <cell r="BS23">
            <v>5.6433790000000021</v>
          </cell>
          <cell r="BT23">
            <v>1.3725400000000001</v>
          </cell>
          <cell r="BU23">
            <v>22.227189000000013</v>
          </cell>
          <cell r="BV23">
            <v>28.498080000000005</v>
          </cell>
          <cell r="BW23">
            <v>3.3672549999999997</v>
          </cell>
          <cell r="BX23">
            <v>4.0769999999999999E-3</v>
          </cell>
          <cell r="BY23">
            <v>6.1222139999999987</v>
          </cell>
          <cell r="BZ23">
            <v>1.201E-2</v>
          </cell>
          <cell r="CA23">
            <v>0.23437700000000003</v>
          </cell>
          <cell r="CB23">
            <v>0.344974</v>
          </cell>
          <cell r="CC23">
            <v>4.7564000000000002E-2</v>
          </cell>
          <cell r="CD23">
            <v>5.940228999999996</v>
          </cell>
          <cell r="CE23">
            <v>5.7122989999999936</v>
          </cell>
          <cell r="CF23">
            <v>86.339069999999921</v>
          </cell>
          <cell r="CG23">
            <v>92.144280000000094</v>
          </cell>
          <cell r="CH23">
            <v>0.27270300000000003</v>
          </cell>
          <cell r="CI23">
            <v>54.583720000000056</v>
          </cell>
          <cell r="CJ23">
            <v>12.027570999999998</v>
          </cell>
          <cell r="CK23">
            <v>0.85153599999999985</v>
          </cell>
          <cell r="CL23">
            <v>13.29189</v>
          </cell>
          <cell r="CM23">
            <v>12.235201999999999</v>
          </cell>
          <cell r="CN23">
            <v>2.3492999999999997E-2</v>
          </cell>
          <cell r="CO23">
            <v>3.1976710000000002</v>
          </cell>
          <cell r="CP23">
            <v>28.429193999999995</v>
          </cell>
          <cell r="CQ23">
            <v>1.8344069999999999</v>
          </cell>
          <cell r="CR23">
            <v>1.8549069999999988</v>
          </cell>
          <cell r="CS23">
            <v>0.17458799999999997</v>
          </cell>
          <cell r="CT23">
            <v>0</v>
          </cell>
          <cell r="CU23">
            <v>1.6619080000000004</v>
          </cell>
        </row>
        <row r="24">
          <cell r="B24">
            <v>17.016238000000005</v>
          </cell>
          <cell r="C24">
            <v>4.0833749999999984</v>
          </cell>
          <cell r="D24">
            <v>9.4663319999999995</v>
          </cell>
          <cell r="E24">
            <v>11.508003000000011</v>
          </cell>
          <cell r="F24">
            <v>2.7266880000000002</v>
          </cell>
          <cell r="G24">
            <v>0.22732699999999997</v>
          </cell>
          <cell r="H24">
            <v>2.0266310000000001</v>
          </cell>
          <cell r="I24">
            <v>4.0158949999999995</v>
          </cell>
          <cell r="J24">
            <v>2.5820120000000011</v>
          </cell>
          <cell r="K24">
            <v>1.6470320000000001</v>
          </cell>
          <cell r="L24">
            <v>2.4661800000000005</v>
          </cell>
          <cell r="M24">
            <v>0.90556800000000015</v>
          </cell>
          <cell r="N24">
            <v>2.4693000000000003E-2</v>
          </cell>
          <cell r="O24">
            <v>2.4000000000000001E-5</v>
          </cell>
          <cell r="P24">
            <v>25.923085999999991</v>
          </cell>
          <cell r="Q24">
            <v>6.1469130000000067</v>
          </cell>
          <cell r="R24">
            <v>0.76692000000000016</v>
          </cell>
          <cell r="S24">
            <v>0.57929200000000025</v>
          </cell>
          <cell r="T24">
            <v>5.8589679999999911</v>
          </cell>
          <cell r="U24">
            <v>8.9359200000000047</v>
          </cell>
          <cell r="V24">
            <v>3.6867639999999993</v>
          </cell>
          <cell r="W24">
            <v>37.074657000000059</v>
          </cell>
          <cell r="X24">
            <v>2.3258259999999997</v>
          </cell>
          <cell r="Y24">
            <v>2.6244009999999993</v>
          </cell>
          <cell r="Z24">
            <v>9.8151539999999979</v>
          </cell>
          <cell r="AA24">
            <v>8.0018600000000006</v>
          </cell>
          <cell r="AB24">
            <v>239.96502500000003</v>
          </cell>
          <cell r="AC24">
            <v>3.3713919999999997</v>
          </cell>
          <cell r="AD24">
            <v>6.3411839999999984</v>
          </cell>
          <cell r="AE24">
            <v>28.42028800000001</v>
          </cell>
          <cell r="AF24">
            <v>1.2109540000000003</v>
          </cell>
          <cell r="AG24">
            <v>4.4536710000000026</v>
          </cell>
          <cell r="AH24">
            <v>4.6252340000000034</v>
          </cell>
          <cell r="AI24">
            <v>2.685216999999998</v>
          </cell>
          <cell r="AJ24">
            <v>1.9362149999999996</v>
          </cell>
          <cell r="AK24">
            <v>1.0201E-2</v>
          </cell>
          <cell r="AL24">
            <v>0.37694999999999995</v>
          </cell>
          <cell r="AM24">
            <v>8.2164040000000025</v>
          </cell>
          <cell r="AN24">
            <v>35.748862999999972</v>
          </cell>
          <cell r="AO24">
            <v>25.847225999999996</v>
          </cell>
          <cell r="AP24">
            <v>2.8504559999999999</v>
          </cell>
          <cell r="AQ24">
            <v>2.448859000000005</v>
          </cell>
          <cell r="AR24">
            <v>0.12397899999999999</v>
          </cell>
          <cell r="AS24">
            <v>8.8790859999999974</v>
          </cell>
          <cell r="AT24">
            <v>35.174866999999971</v>
          </cell>
          <cell r="AU24">
            <v>4.4852999999999997E-2</v>
          </cell>
          <cell r="AV24">
            <v>16.171421000000002</v>
          </cell>
          <cell r="AW24">
            <v>49.456546000000003</v>
          </cell>
          <cell r="AX24">
            <v>0.68483199999999922</v>
          </cell>
          <cell r="AY24">
            <v>4.0100000000000005E-3</v>
          </cell>
          <cell r="AZ24">
            <v>1.705776</v>
          </cell>
          <cell r="BA24">
            <v>3.0870589999999987</v>
          </cell>
          <cell r="BB24">
            <v>0.14997099999999999</v>
          </cell>
          <cell r="BC24">
            <v>2.4448689999999993</v>
          </cell>
          <cell r="BD24">
            <v>8.1668270000000014</v>
          </cell>
          <cell r="BE24">
            <v>6.5416109999999978</v>
          </cell>
          <cell r="BF24">
            <v>2.5619439999999996</v>
          </cell>
          <cell r="BG24">
            <v>1.7529859999999997</v>
          </cell>
          <cell r="BH24">
            <v>8.1179690000000004</v>
          </cell>
          <cell r="BI24">
            <v>2.3170909999999996</v>
          </cell>
          <cell r="BJ24">
            <v>12.399361000000004</v>
          </cell>
          <cell r="BK24">
            <v>9.6303210000000039</v>
          </cell>
          <cell r="BL24">
            <v>12.88550399999999</v>
          </cell>
          <cell r="BM24">
            <v>13.733783999999995</v>
          </cell>
          <cell r="BN24">
            <v>1.3052249999999999</v>
          </cell>
          <cell r="BO24">
            <v>5.7411999999999998E-2</v>
          </cell>
          <cell r="BP24">
            <v>1.8314E-2</v>
          </cell>
          <cell r="BQ24">
            <v>16.762265000000003</v>
          </cell>
          <cell r="BR24">
            <v>18.663497999999983</v>
          </cell>
          <cell r="BS24">
            <v>5.458831</v>
          </cell>
          <cell r="BT24">
            <v>1.5677549999999998</v>
          </cell>
          <cell r="BU24">
            <v>31.912414999999999</v>
          </cell>
          <cell r="BV24">
            <v>31.127351999999977</v>
          </cell>
          <cell r="BW24">
            <v>3.8162950000000011</v>
          </cell>
          <cell r="BX24">
            <v>6.8949999999999992E-3</v>
          </cell>
          <cell r="BY24">
            <v>5.2470119999999953</v>
          </cell>
          <cell r="BZ24">
            <v>9.6999999999999994E-4</v>
          </cell>
          <cell r="CA24">
            <v>0.13775599999999999</v>
          </cell>
          <cell r="CB24">
            <v>0.17160599999999998</v>
          </cell>
          <cell r="CC24">
            <v>3.8101000000000003E-2</v>
          </cell>
          <cell r="CD24">
            <v>5.4802629999999954</v>
          </cell>
          <cell r="CE24">
            <v>5.8731960000000019</v>
          </cell>
          <cell r="CF24">
            <v>101.16730900000016</v>
          </cell>
          <cell r="CG24">
            <v>95.250633999999977</v>
          </cell>
          <cell r="CH24">
            <v>0.10095</v>
          </cell>
          <cell r="CI24">
            <v>46.361800999999936</v>
          </cell>
          <cell r="CJ24">
            <v>15.322780999999997</v>
          </cell>
          <cell r="CK24">
            <v>0.56658500000000001</v>
          </cell>
          <cell r="CL24">
            <v>12.567905000000003</v>
          </cell>
          <cell r="CM24">
            <v>9.4682899999999997</v>
          </cell>
          <cell r="CN24">
            <v>3.9349999999999996E-2</v>
          </cell>
          <cell r="CO24">
            <v>0.52942100000000003</v>
          </cell>
          <cell r="CP24">
            <v>29.073731000000024</v>
          </cell>
          <cell r="CQ24">
            <v>1.2584999999999995</v>
          </cell>
          <cell r="CR24">
            <v>1.4111199999999986</v>
          </cell>
          <cell r="CS24">
            <v>0.78668599999999977</v>
          </cell>
          <cell r="CT24">
            <v>0</v>
          </cell>
          <cell r="CU24">
            <v>2.4605629999999992</v>
          </cell>
        </row>
        <row r="25">
          <cell r="B25">
            <v>7.0377749999999999</v>
          </cell>
          <cell r="C25">
            <v>5.1148199999999981</v>
          </cell>
          <cell r="D25">
            <v>11.990248000000005</v>
          </cell>
          <cell r="E25">
            <v>11.069610000000006</v>
          </cell>
          <cell r="F25">
            <v>2.0531029999999997</v>
          </cell>
          <cell r="G25">
            <v>0.16360799999999998</v>
          </cell>
          <cell r="H25">
            <v>1.8718410000000003</v>
          </cell>
          <cell r="I25">
            <v>1.703532</v>
          </cell>
          <cell r="J25">
            <v>2.5527849999999996</v>
          </cell>
          <cell r="K25">
            <v>1.8539660000000007</v>
          </cell>
          <cell r="L25">
            <v>2.6867269999999999</v>
          </cell>
          <cell r="M25">
            <v>0.33197800000000011</v>
          </cell>
          <cell r="N25">
            <v>2.7787999999999997E-2</v>
          </cell>
          <cell r="O25">
            <v>3.6795000000000001E-2</v>
          </cell>
          <cell r="P25">
            <v>24.360207000000013</v>
          </cell>
          <cell r="Q25">
            <v>9.1167059999999953</v>
          </cell>
          <cell r="R25">
            <v>0.91838900000000001</v>
          </cell>
          <cell r="S25">
            <v>1.1626269999999996</v>
          </cell>
          <cell r="T25">
            <v>7.029702999999996</v>
          </cell>
          <cell r="U25">
            <v>9.9109140000000018</v>
          </cell>
          <cell r="V25">
            <v>4.450785999999999</v>
          </cell>
          <cell r="W25">
            <v>38.560912000000002</v>
          </cell>
          <cell r="X25">
            <v>2.6132750000000002</v>
          </cell>
          <cell r="Y25">
            <v>1.6587159999999999</v>
          </cell>
          <cell r="Z25">
            <v>15.138182999999998</v>
          </cell>
          <cell r="AA25">
            <v>6.4909809999999997</v>
          </cell>
          <cell r="AB25">
            <v>229.91777100000002</v>
          </cell>
          <cell r="AC25">
            <v>2.1268409999999998</v>
          </cell>
          <cell r="AD25">
            <v>13.227361</v>
          </cell>
          <cell r="AE25">
            <v>26.958339999999996</v>
          </cell>
          <cell r="AF25">
            <v>0.97082900000000005</v>
          </cell>
          <cell r="AG25">
            <v>4.9794139999999993</v>
          </cell>
          <cell r="AH25">
            <v>2.7288529999999982</v>
          </cell>
          <cell r="AI25">
            <v>2.7897240000000019</v>
          </cell>
          <cell r="AJ25">
            <v>2.517644999999999</v>
          </cell>
          <cell r="AK25">
            <v>0.26214200000000004</v>
          </cell>
          <cell r="AL25">
            <v>0.185783</v>
          </cell>
          <cell r="AM25">
            <v>9.4817240000000087</v>
          </cell>
          <cell r="AN25">
            <v>36.82324399999996</v>
          </cell>
          <cell r="AO25">
            <v>24.908364999999996</v>
          </cell>
          <cell r="AP25">
            <v>3.551841</v>
          </cell>
          <cell r="AQ25">
            <v>2.7002630000000036</v>
          </cell>
          <cell r="AR25">
            <v>0.16106999999999999</v>
          </cell>
          <cell r="AS25">
            <v>13.564645000000004</v>
          </cell>
          <cell r="AT25">
            <v>40.373304999999988</v>
          </cell>
          <cell r="AU25">
            <v>1.4015000000000001E-2</v>
          </cell>
          <cell r="AV25">
            <v>10.979397999999998</v>
          </cell>
          <cell r="AW25">
            <v>57.128187000000047</v>
          </cell>
          <cell r="AX25">
            <v>2.3941619999999997</v>
          </cell>
          <cell r="AY25">
            <v>5.8309999999999994E-3</v>
          </cell>
          <cell r="AZ25">
            <v>1.6755440000000004</v>
          </cell>
          <cell r="BA25">
            <v>3.5110979999999987</v>
          </cell>
          <cell r="BB25">
            <v>7.9590999999999995E-2</v>
          </cell>
          <cell r="BC25">
            <v>3.0445000000000002</v>
          </cell>
          <cell r="BD25">
            <v>8.9688229999999987</v>
          </cell>
          <cell r="BE25">
            <v>7.5287230000000003</v>
          </cell>
          <cell r="BF25">
            <v>2.4581000000000004</v>
          </cell>
          <cell r="BG25">
            <v>2.0673059999999999</v>
          </cell>
          <cell r="BH25">
            <v>9.2963059999999942</v>
          </cell>
          <cell r="BI25">
            <v>1.6492599999999995</v>
          </cell>
          <cell r="BJ25">
            <v>12.845102999999986</v>
          </cell>
          <cell r="BK25">
            <v>8.5684509999999889</v>
          </cell>
          <cell r="BL25">
            <v>13.939218999999992</v>
          </cell>
          <cell r="BM25">
            <v>15.799219999999995</v>
          </cell>
          <cell r="BN25">
            <v>1.3861700000000001</v>
          </cell>
          <cell r="BO25">
            <v>7.7274000000000009E-2</v>
          </cell>
          <cell r="BP25">
            <v>0.10366599999999999</v>
          </cell>
          <cell r="BQ25">
            <v>19.991938000000001</v>
          </cell>
          <cell r="BR25">
            <v>18.81523199999998</v>
          </cell>
          <cell r="BS25">
            <v>7.3171770000000063</v>
          </cell>
          <cell r="BT25">
            <v>2.7082869999999999</v>
          </cell>
          <cell r="BU25">
            <v>53.345562000000001</v>
          </cell>
          <cell r="BV25">
            <v>34.391023000000004</v>
          </cell>
          <cell r="BW25">
            <v>3.4336449999999998</v>
          </cell>
          <cell r="BX25">
            <v>1.7448999999999999E-2</v>
          </cell>
          <cell r="BY25">
            <v>5.4446350000000043</v>
          </cell>
          <cell r="BZ25">
            <v>3.245E-2</v>
          </cell>
          <cell r="CA25">
            <v>0.31389700000000004</v>
          </cell>
          <cell r="CB25">
            <v>0.17419299999999999</v>
          </cell>
          <cell r="CC25">
            <v>2.2505999999999998E-2</v>
          </cell>
          <cell r="CD25">
            <v>5.4400940000000002</v>
          </cell>
          <cell r="CE25">
            <v>5.1046060000000022</v>
          </cell>
          <cell r="CF25">
            <v>84.521677999999866</v>
          </cell>
          <cell r="CG25">
            <v>109.10119300000007</v>
          </cell>
          <cell r="CH25">
            <v>0.22725000000000001</v>
          </cell>
          <cell r="CI25">
            <v>62.296734000000036</v>
          </cell>
          <cell r="CJ25">
            <v>9.6236259999999998</v>
          </cell>
          <cell r="CK25">
            <v>0.96328699999999989</v>
          </cell>
          <cell r="CL25">
            <v>13.299056000000009</v>
          </cell>
          <cell r="CM25">
            <v>11.619509000000003</v>
          </cell>
          <cell r="CN25">
            <v>2.2711000000000002E-2</v>
          </cell>
          <cell r="CO25">
            <v>3.6376490000000006</v>
          </cell>
          <cell r="CP25">
            <v>37.180902000000025</v>
          </cell>
          <cell r="CQ25">
            <v>1.1597879999999998</v>
          </cell>
          <cell r="CR25">
            <v>2.0725679999999986</v>
          </cell>
          <cell r="CS25">
            <v>0.96213399999999993</v>
          </cell>
          <cell r="CT25">
            <v>0</v>
          </cell>
          <cell r="CU25">
            <v>2.9687770000000002</v>
          </cell>
        </row>
        <row r="26">
          <cell r="B26">
            <v>3.9384899999999998</v>
          </cell>
          <cell r="C26">
            <v>5.7898200000000033</v>
          </cell>
          <cell r="D26">
            <v>11.667735999999994</v>
          </cell>
          <cell r="E26">
            <v>8.0358270000000012</v>
          </cell>
          <cell r="F26">
            <v>2.059631</v>
          </cell>
          <cell r="G26">
            <v>0.10774399999999999</v>
          </cell>
          <cell r="H26">
            <v>1.9347400000000001</v>
          </cell>
          <cell r="I26">
            <v>1.6899620000000004</v>
          </cell>
          <cell r="J26">
            <v>2.639759999999999</v>
          </cell>
          <cell r="K26">
            <v>2.1374759999999999</v>
          </cell>
          <cell r="L26">
            <v>1.9382820000000003</v>
          </cell>
          <cell r="M26">
            <v>0.23555699999999985</v>
          </cell>
          <cell r="N26">
            <v>2.5491000000000003E-2</v>
          </cell>
          <cell r="O26">
            <v>4.1273999999999998E-2</v>
          </cell>
          <cell r="P26">
            <v>24.780741000000006</v>
          </cell>
          <cell r="Q26">
            <v>6.0245979999999992</v>
          </cell>
          <cell r="R26">
            <v>0.93452299999999955</v>
          </cell>
          <cell r="S26">
            <v>0.86162099999999964</v>
          </cell>
          <cell r="T26">
            <v>6.5256620000000014</v>
          </cell>
          <cell r="U26">
            <v>7.874559999999998</v>
          </cell>
          <cell r="V26">
            <v>3.4466600000000009</v>
          </cell>
          <cell r="W26">
            <v>37.802230999999964</v>
          </cell>
          <cell r="X26">
            <v>3.3933390000000001</v>
          </cell>
          <cell r="Y26">
            <v>3.2650189999999992</v>
          </cell>
          <cell r="Z26">
            <v>13.374361000000009</v>
          </cell>
          <cell r="AA26">
            <v>8.0787709999999979</v>
          </cell>
          <cell r="AB26">
            <v>226.02284399999999</v>
          </cell>
          <cell r="AC26">
            <v>1.4733930000000004</v>
          </cell>
          <cell r="AD26">
            <v>11.074849</v>
          </cell>
          <cell r="AE26">
            <v>29.686782000000004</v>
          </cell>
          <cell r="AF26">
            <v>1.3362760000000002</v>
          </cell>
          <cell r="AG26">
            <v>5.4608500000000006</v>
          </cell>
          <cell r="AH26">
            <v>3.502178000000002</v>
          </cell>
          <cell r="AI26">
            <v>3.2088930000000011</v>
          </cell>
          <cell r="AJ26">
            <v>1.6978210000000002</v>
          </cell>
          <cell r="AK26">
            <v>4.1245999999999998E-2</v>
          </cell>
          <cell r="AL26">
            <v>0.19811199999999998</v>
          </cell>
          <cell r="AM26">
            <v>8.9996550000000024</v>
          </cell>
          <cell r="AN26">
            <v>31.491197999999997</v>
          </cell>
          <cell r="AO26">
            <v>29.381868000000015</v>
          </cell>
          <cell r="AP26">
            <v>2.6150099999999998</v>
          </cell>
          <cell r="AQ26">
            <v>2.0314199999999984</v>
          </cell>
          <cell r="AR26">
            <v>0.12009899999999998</v>
          </cell>
          <cell r="AS26">
            <v>12.027528000000007</v>
          </cell>
          <cell r="AT26">
            <v>37.285772000000009</v>
          </cell>
          <cell r="AU26">
            <v>8.8780000000000022E-3</v>
          </cell>
          <cell r="AV26">
            <v>12.596374000000001</v>
          </cell>
          <cell r="AW26">
            <v>58.53015400000001</v>
          </cell>
          <cell r="AX26">
            <v>0.89787600000000012</v>
          </cell>
          <cell r="AY26">
            <v>2.4842999999999997E-2</v>
          </cell>
          <cell r="AZ26">
            <v>1.545499</v>
          </cell>
          <cell r="BA26">
            <v>3.8546290000000014</v>
          </cell>
          <cell r="BB26">
            <v>3.9480000000000008E-2</v>
          </cell>
          <cell r="BC26">
            <v>2.3952470000000012</v>
          </cell>
          <cell r="BD26">
            <v>11.029757999999996</v>
          </cell>
          <cell r="BE26">
            <v>6.0261530000000008</v>
          </cell>
          <cell r="BF26">
            <v>2.2272709999999996</v>
          </cell>
          <cell r="BG26">
            <v>2.2725260000000009</v>
          </cell>
          <cell r="BH26">
            <v>8.2585999999999995</v>
          </cell>
          <cell r="BI26">
            <v>3.2852319999999997</v>
          </cell>
          <cell r="BJ26">
            <v>13.232592999999998</v>
          </cell>
          <cell r="BK26">
            <v>9.9790509999999912</v>
          </cell>
          <cell r="BL26">
            <v>20.902528999999994</v>
          </cell>
          <cell r="BM26">
            <v>29.678051999999994</v>
          </cell>
          <cell r="BN26">
            <v>1.1016329999999999</v>
          </cell>
          <cell r="BO26">
            <v>3.3627999999999998E-2</v>
          </cell>
          <cell r="BP26">
            <v>9.3713000000000005E-2</v>
          </cell>
          <cell r="BQ26">
            <v>16.625332000000007</v>
          </cell>
          <cell r="BR26">
            <v>18.456860999999993</v>
          </cell>
          <cell r="BS26">
            <v>6.8538139999999972</v>
          </cell>
          <cell r="BT26">
            <v>2.1687290000000004</v>
          </cell>
          <cell r="BU26">
            <v>35.074709999999996</v>
          </cell>
          <cell r="BV26">
            <v>33.038503000000034</v>
          </cell>
          <cell r="BW26">
            <v>5.4624940000000013</v>
          </cell>
          <cell r="BX26">
            <v>1.3113E-2</v>
          </cell>
          <cell r="BY26">
            <v>6.2880590000000014</v>
          </cell>
          <cell r="BZ26">
            <v>1.665E-3</v>
          </cell>
          <cell r="CA26">
            <v>0.21611199999999997</v>
          </cell>
          <cell r="CB26">
            <v>0.20205099999999998</v>
          </cell>
          <cell r="CC26">
            <v>3.7817999999999997E-2</v>
          </cell>
          <cell r="CD26">
            <v>5.1084280000000009</v>
          </cell>
          <cell r="CE26">
            <v>4.8994300000000006</v>
          </cell>
          <cell r="CF26">
            <v>89.005703000000082</v>
          </cell>
          <cell r="CG26">
            <v>114.31730899999981</v>
          </cell>
          <cell r="CH26">
            <v>0.16793300000000003</v>
          </cell>
          <cell r="CI26">
            <v>54.275018000000088</v>
          </cell>
          <cell r="CJ26">
            <v>15.367528999999996</v>
          </cell>
          <cell r="CK26">
            <v>1.0867089999999999</v>
          </cell>
          <cell r="CL26">
            <v>14.092391999999995</v>
          </cell>
          <cell r="CM26">
            <v>11.467835999999997</v>
          </cell>
          <cell r="CN26">
            <v>3.378600000000001E-2</v>
          </cell>
          <cell r="CO26">
            <v>1.6044659999999999</v>
          </cell>
          <cell r="CP26">
            <v>30.95382399999998</v>
          </cell>
          <cell r="CQ26">
            <v>1.0126819999999999</v>
          </cell>
          <cell r="CR26">
            <v>1.9561949999999986</v>
          </cell>
          <cell r="CS26">
            <v>0.42375000000000002</v>
          </cell>
          <cell r="CT26">
            <v>0</v>
          </cell>
          <cell r="CU26">
            <v>1.6819239999999995</v>
          </cell>
        </row>
        <row r="27">
          <cell r="B27">
            <v>12.562105000000001</v>
          </cell>
          <cell r="C27">
            <v>4.0125190000000011</v>
          </cell>
          <cell r="D27">
            <v>11.591413999999997</v>
          </cell>
          <cell r="E27">
            <v>8.1762589999999946</v>
          </cell>
          <cell r="F27">
            <v>3.8055019999999997</v>
          </cell>
          <cell r="G27">
            <v>6.4678999999999987E-2</v>
          </cell>
          <cell r="H27">
            <v>2.5205480000000002</v>
          </cell>
          <cell r="I27">
            <v>1.5767719999999998</v>
          </cell>
          <cell r="J27">
            <v>2.1355129999999996</v>
          </cell>
          <cell r="K27">
            <v>3.051723</v>
          </cell>
          <cell r="L27">
            <v>2.4282080000000006</v>
          </cell>
          <cell r="M27">
            <v>0.41658900000000004</v>
          </cell>
          <cell r="N27">
            <v>3.1175000000000001E-2</v>
          </cell>
          <cell r="O27">
            <v>2.7179999999999999E-3</v>
          </cell>
          <cell r="P27">
            <v>29.186892999999991</v>
          </cell>
          <cell r="Q27">
            <v>6.1480970000000017</v>
          </cell>
          <cell r="R27">
            <v>0.84564200000000012</v>
          </cell>
          <cell r="S27">
            <v>0.83727099999999988</v>
          </cell>
          <cell r="T27">
            <v>10.538172999999997</v>
          </cell>
          <cell r="U27">
            <v>10.363417999999998</v>
          </cell>
          <cell r="V27">
            <v>4.2747859999999998</v>
          </cell>
          <cell r="W27">
            <v>45.324599999999997</v>
          </cell>
          <cell r="X27">
            <v>2.3307259999999999</v>
          </cell>
          <cell r="Y27">
            <v>1.885794</v>
          </cell>
          <cell r="Z27">
            <v>14.359700999999999</v>
          </cell>
          <cell r="AA27">
            <v>6.8247529999999994</v>
          </cell>
          <cell r="AB27">
            <v>167.845146</v>
          </cell>
          <cell r="AC27">
            <v>1.9631170000000004</v>
          </cell>
          <cell r="AD27">
            <v>29.485940999999997</v>
          </cell>
          <cell r="AE27">
            <v>28.141440000000003</v>
          </cell>
          <cell r="AF27">
            <v>1.1477329999999999</v>
          </cell>
          <cell r="AG27">
            <v>4.6770580000000024</v>
          </cell>
          <cell r="AH27">
            <v>3.354352999999997</v>
          </cell>
          <cell r="AI27">
            <v>3.3718979999999985</v>
          </cell>
          <cell r="AJ27">
            <v>2.3146060000000004</v>
          </cell>
          <cell r="AK27">
            <v>3.8546000000000004E-2</v>
          </cell>
          <cell r="AL27">
            <v>0.32185899999999995</v>
          </cell>
          <cell r="AM27">
            <v>8.0602149999999995</v>
          </cell>
          <cell r="AN27">
            <v>40.914880999999987</v>
          </cell>
          <cell r="AO27">
            <v>29.267854000000007</v>
          </cell>
          <cell r="AP27">
            <v>2.3616480000000006</v>
          </cell>
          <cell r="AQ27">
            <v>2.1620340000000002</v>
          </cell>
          <cell r="AR27">
            <v>0.12474899999999998</v>
          </cell>
          <cell r="AS27">
            <v>12.951013</v>
          </cell>
          <cell r="AT27">
            <v>47.057898999999985</v>
          </cell>
          <cell r="AU27">
            <v>8.9500000000000014E-3</v>
          </cell>
          <cell r="AV27">
            <v>17.546215</v>
          </cell>
          <cell r="AW27">
            <v>52.708385999999997</v>
          </cell>
          <cell r="AX27">
            <v>1.0806659999999999</v>
          </cell>
          <cell r="AY27">
            <v>6.1250000000000002E-3</v>
          </cell>
          <cell r="AZ27">
            <v>2.1735469999999997</v>
          </cell>
          <cell r="BA27">
            <v>4.7939139999999973</v>
          </cell>
          <cell r="BB27">
            <v>2.6157000000000003E-2</v>
          </cell>
          <cell r="BC27">
            <v>2.8009549999999996</v>
          </cell>
          <cell r="BD27">
            <v>10.668280000000003</v>
          </cell>
          <cell r="BE27">
            <v>6.6866999999999965</v>
          </cell>
          <cell r="BF27">
            <v>2.7416460000000002</v>
          </cell>
          <cell r="BG27">
            <v>2.1172500000000012</v>
          </cell>
          <cell r="BH27">
            <v>9.1810589999999976</v>
          </cell>
          <cell r="BI27">
            <v>1.5575450000000004</v>
          </cell>
          <cell r="BJ27">
            <v>15.35249800000001</v>
          </cell>
          <cell r="BK27">
            <v>13.756126000000005</v>
          </cell>
          <cell r="BL27">
            <v>27.860038000000003</v>
          </cell>
          <cell r="BM27">
            <v>37.863291000000018</v>
          </cell>
          <cell r="BN27">
            <v>1.8572359999999999</v>
          </cell>
          <cell r="BO27">
            <v>7.364699999999999E-2</v>
          </cell>
          <cell r="BP27">
            <v>7.6101000000000016E-2</v>
          </cell>
          <cell r="BQ27">
            <v>20.011623999999994</v>
          </cell>
          <cell r="BR27">
            <v>22.135023</v>
          </cell>
          <cell r="BS27">
            <v>6.8542960000000042</v>
          </cell>
          <cell r="BT27">
            <v>2.0241570000000002</v>
          </cell>
          <cell r="BU27">
            <v>41.687225000000012</v>
          </cell>
          <cell r="BV27">
            <v>33.430711000000045</v>
          </cell>
          <cell r="BW27">
            <v>2.4425950000000007</v>
          </cell>
          <cell r="BX27">
            <v>9.6460000000000001E-3</v>
          </cell>
          <cell r="BY27">
            <v>6.1866470000000024</v>
          </cell>
          <cell r="BZ27">
            <v>4.7749999999999997E-3</v>
          </cell>
          <cell r="CA27">
            <v>0.16017000000000001</v>
          </cell>
          <cell r="CB27">
            <v>0.12654399999999999</v>
          </cell>
          <cell r="CC27">
            <v>0.104118</v>
          </cell>
          <cell r="CD27">
            <v>5.7184359999999907</v>
          </cell>
          <cell r="CE27">
            <v>4.9569019999999995</v>
          </cell>
          <cell r="CF27">
            <v>83.237549000000158</v>
          </cell>
          <cell r="CG27">
            <v>116.99772700000008</v>
          </cell>
          <cell r="CH27">
            <v>0.32752300000000001</v>
          </cell>
          <cell r="CI27">
            <v>62.374110999999957</v>
          </cell>
          <cell r="CJ27">
            <v>13.638642000000003</v>
          </cell>
          <cell r="CK27">
            <v>4.7188499999999998</v>
          </cell>
          <cell r="CL27">
            <v>18.305238999999986</v>
          </cell>
          <cell r="CM27">
            <v>11.348725999999999</v>
          </cell>
          <cell r="CN27">
            <v>9.4529000000000002E-2</v>
          </cell>
          <cell r="CO27">
            <v>3.7177730000000002</v>
          </cell>
          <cell r="CP27">
            <v>30.778667000000024</v>
          </cell>
          <cell r="CQ27">
            <v>1.6260820000000007</v>
          </cell>
          <cell r="CR27">
            <v>2.5480039999999984</v>
          </cell>
          <cell r="CS27">
            <v>0.27590399999999993</v>
          </cell>
          <cell r="CT27">
            <v>0</v>
          </cell>
          <cell r="CU27">
            <v>2.5652099999999991</v>
          </cell>
        </row>
        <row r="28">
          <cell r="B28">
            <v>10.668196999999999</v>
          </cell>
          <cell r="C28">
            <v>5.0074020000000026</v>
          </cell>
          <cell r="D28">
            <v>9.5485650000000035</v>
          </cell>
          <cell r="E28">
            <v>7.5810450000000014</v>
          </cell>
          <cell r="F28">
            <v>1.0965039999999999</v>
          </cell>
          <cell r="G28">
            <v>0.138156</v>
          </cell>
          <cell r="H28">
            <v>2.1190390000000008</v>
          </cell>
          <cell r="I28">
            <v>3.3790710000000037</v>
          </cell>
          <cell r="J28">
            <v>2.4368719999999993</v>
          </cell>
          <cell r="K28">
            <v>2.1367919999999994</v>
          </cell>
          <cell r="L28">
            <v>2.3464299999999985</v>
          </cell>
          <cell r="M28">
            <v>0.34555999999999992</v>
          </cell>
          <cell r="N28">
            <v>7.4691999999999995E-2</v>
          </cell>
          <cell r="O28">
            <v>5.1619999999999999E-2</v>
          </cell>
          <cell r="P28">
            <v>31.627876999999998</v>
          </cell>
          <cell r="Q28">
            <v>6.1173110000000097</v>
          </cell>
          <cell r="R28">
            <v>0.81735099999999972</v>
          </cell>
          <cell r="S28">
            <v>0.84370900000000004</v>
          </cell>
          <cell r="T28">
            <v>9.8558299999999992</v>
          </cell>
          <cell r="U28">
            <v>9.5802879999999924</v>
          </cell>
          <cell r="V28">
            <v>4.4693650000000007</v>
          </cell>
          <cell r="W28">
            <v>34.613419999999991</v>
          </cell>
          <cell r="X28">
            <v>2.8877190000000006</v>
          </cell>
          <cell r="Y28">
            <v>3.1562969999999995</v>
          </cell>
          <cell r="Z28">
            <v>15.696117999999995</v>
          </cell>
          <cell r="AA28">
            <v>8.826454</v>
          </cell>
          <cell r="AB28">
            <v>234.96421299999997</v>
          </cell>
          <cell r="AC28">
            <v>1.6091649999999997</v>
          </cell>
          <cell r="AD28">
            <v>22.677394999999997</v>
          </cell>
          <cell r="AE28">
            <v>24.327709999999996</v>
          </cell>
          <cell r="AF28">
            <v>0.79256599999999988</v>
          </cell>
          <cell r="AG28">
            <v>5.1739939999999978</v>
          </cell>
          <cell r="AH28">
            <v>4.323006999999996</v>
          </cell>
          <cell r="AI28">
            <v>3.6233240000000015</v>
          </cell>
          <cell r="AJ28">
            <v>1.5603660000000006</v>
          </cell>
          <cell r="AK28">
            <v>6.6521999999999998E-2</v>
          </cell>
          <cell r="AL28">
            <v>0.23640800000000001</v>
          </cell>
          <cell r="AM28">
            <v>8.2171039999999973</v>
          </cell>
          <cell r="AN28">
            <v>39.441195000000043</v>
          </cell>
          <cell r="AO28">
            <v>23.650597999999981</v>
          </cell>
          <cell r="AP28">
            <v>1.6376820000000003</v>
          </cell>
          <cell r="AQ28">
            <v>2.2842159999999989</v>
          </cell>
          <cell r="AR28">
            <v>0.17150199999999999</v>
          </cell>
          <cell r="AS28">
            <v>9.2902289999999876</v>
          </cell>
          <cell r="AT28">
            <v>22.712672000000012</v>
          </cell>
          <cell r="AU28">
            <v>1.966E-2</v>
          </cell>
          <cell r="AV28">
            <v>13.307839999999997</v>
          </cell>
          <cell r="AW28">
            <v>59.780538000000014</v>
          </cell>
          <cell r="AX28">
            <v>3.9080740000000014</v>
          </cell>
          <cell r="AY28">
            <v>6.4999999999999997E-4</v>
          </cell>
          <cell r="AZ28">
            <v>0.79612400000000005</v>
          </cell>
          <cell r="BA28">
            <v>2.2305549999999985</v>
          </cell>
          <cell r="BB28">
            <v>2.8812999999999998E-2</v>
          </cell>
          <cell r="BC28">
            <v>1.2538600000000004</v>
          </cell>
          <cell r="BD28">
            <v>6.7572660000000004</v>
          </cell>
          <cell r="BE28">
            <v>3.1635179999999976</v>
          </cell>
          <cell r="BF28">
            <v>1.7486590000000004</v>
          </cell>
          <cell r="BG28">
            <v>0.98353999999999941</v>
          </cell>
          <cell r="BH28">
            <v>6.0736719999999984</v>
          </cell>
          <cell r="BI28">
            <v>1.25925</v>
          </cell>
          <cell r="BJ28">
            <v>15.608296000000008</v>
          </cell>
          <cell r="BK28">
            <v>13.153812999999994</v>
          </cell>
          <cell r="BL28">
            <v>21.400987000000004</v>
          </cell>
          <cell r="BM28">
            <v>26.905511000000022</v>
          </cell>
          <cell r="BN28">
            <v>1.0416099999999999</v>
          </cell>
          <cell r="BO28">
            <v>9.1704999999999981E-2</v>
          </cell>
          <cell r="BP28">
            <v>3.5770999999999997E-2</v>
          </cell>
          <cell r="BQ28">
            <v>13.250320999999998</v>
          </cell>
          <cell r="BR28">
            <v>13.243062999999999</v>
          </cell>
          <cell r="BS28">
            <v>6.0231449999999986</v>
          </cell>
          <cell r="BT28">
            <v>2.3524309999999988</v>
          </cell>
          <cell r="BU28">
            <v>36.895085999999985</v>
          </cell>
          <cell r="BV28">
            <v>28.188818000000012</v>
          </cell>
          <cell r="BW28">
            <v>2.5382750000000005</v>
          </cell>
          <cell r="BX28">
            <v>2.3400000000000001E-3</v>
          </cell>
          <cell r="BY28">
            <v>6.4077790000000006</v>
          </cell>
          <cell r="BZ28">
            <v>1.5232000000000001E-2</v>
          </cell>
          <cell r="CA28">
            <v>2.8146000000000015E-2</v>
          </cell>
          <cell r="CB28">
            <v>5.8761000000000001E-2</v>
          </cell>
          <cell r="CC28">
            <v>0.118851</v>
          </cell>
          <cell r="CD28">
            <v>3.9537389999999983</v>
          </cell>
          <cell r="CE28">
            <v>4.5104309999999987</v>
          </cell>
          <cell r="CF28">
            <v>79.650911999999977</v>
          </cell>
          <cell r="CG28">
            <v>99.67773899999986</v>
          </cell>
          <cell r="CH28">
            <v>0.25257200000000007</v>
          </cell>
          <cell r="CI28">
            <v>50.252719999999982</v>
          </cell>
          <cell r="CJ28">
            <v>28.890543000000005</v>
          </cell>
          <cell r="CK28">
            <v>1.1699490000000003</v>
          </cell>
          <cell r="CL28">
            <v>15.781932999999986</v>
          </cell>
          <cell r="CM28">
            <v>7.4190319999999987</v>
          </cell>
          <cell r="CN28">
            <v>7.0881E-2</v>
          </cell>
          <cell r="CO28">
            <v>2.7885029999999995</v>
          </cell>
          <cell r="CP28">
            <v>26.362117000000023</v>
          </cell>
          <cell r="CQ28">
            <v>1.628908</v>
          </cell>
          <cell r="CR28">
            <v>2.592471000000002</v>
          </cell>
          <cell r="CS28">
            <v>0.26636900000000008</v>
          </cell>
          <cell r="CT28">
            <v>0</v>
          </cell>
          <cell r="CU28">
            <v>1.8254179999999998</v>
          </cell>
        </row>
        <row r="29">
          <cell r="B29">
            <v>10.099647999999998</v>
          </cell>
          <cell r="C29">
            <v>3.6082979999999991</v>
          </cell>
          <cell r="D29">
            <v>14.483233</v>
          </cell>
          <cell r="E29">
            <v>8.6653020000000005</v>
          </cell>
          <cell r="F29">
            <v>2.9464799999999998</v>
          </cell>
          <cell r="G29">
            <v>0.23471500000000003</v>
          </cell>
          <cell r="H29">
            <v>2.0204620000000002</v>
          </cell>
          <cell r="I29">
            <v>5.1837799999999978</v>
          </cell>
          <cell r="J29">
            <v>1.9906239999999993</v>
          </cell>
          <cell r="K29">
            <v>2.3590119999999994</v>
          </cell>
          <cell r="L29">
            <v>2.4593840000000009</v>
          </cell>
          <cell r="M29">
            <v>0.24529700000000002</v>
          </cell>
          <cell r="N29">
            <v>2.1895000000000001E-2</v>
          </cell>
          <cell r="O29">
            <v>7.3999999999999996E-5</v>
          </cell>
          <cell r="P29">
            <v>34.761443000000014</v>
          </cell>
          <cell r="Q29">
            <v>5.4024830000000019</v>
          </cell>
          <cell r="R29">
            <v>0.92188400000000015</v>
          </cell>
          <cell r="S29">
            <v>1.076451</v>
          </cell>
          <cell r="T29">
            <v>11.690523999999995</v>
          </cell>
          <cell r="U29">
            <v>9.0433150000000015</v>
          </cell>
          <cell r="V29">
            <v>4.4984779999999986</v>
          </cell>
          <cell r="W29">
            <v>38.651607999999953</v>
          </cell>
          <cell r="X29">
            <v>2.7551769999999998</v>
          </cell>
          <cell r="Y29">
            <v>2.8636309999999994</v>
          </cell>
          <cell r="Z29">
            <v>9.6428300000000036</v>
          </cell>
          <cell r="AA29">
            <v>6.1032110000000008</v>
          </cell>
          <cell r="AB29">
            <v>105.72051999999996</v>
          </cell>
          <cell r="AC29">
            <v>1.590344</v>
          </cell>
          <cell r="AD29">
            <v>41.341813000000009</v>
          </cell>
          <cell r="AE29">
            <v>25.677322999999991</v>
          </cell>
          <cell r="AF29">
            <v>1.615119</v>
          </cell>
          <cell r="AG29">
            <v>3.8877569999999997</v>
          </cell>
          <cell r="AH29">
            <v>4.2119780000000029</v>
          </cell>
          <cell r="AI29">
            <v>3.3467490000000009</v>
          </cell>
          <cell r="AJ29">
            <v>2.4343079999999997</v>
          </cell>
          <cell r="AK29">
            <v>4.3530000000000006E-2</v>
          </cell>
          <cell r="AL29">
            <v>0.29285600000000012</v>
          </cell>
          <cell r="AM29">
            <v>8.0656849999999984</v>
          </cell>
          <cell r="AN29">
            <v>34.263320000000007</v>
          </cell>
          <cell r="AO29">
            <v>27.896266999999995</v>
          </cell>
          <cell r="AP29">
            <v>1.836311</v>
          </cell>
          <cell r="AQ29">
            <v>2.1669380000000005</v>
          </cell>
          <cell r="AR29">
            <v>7.3318000000000008E-2</v>
          </cell>
          <cell r="AS29">
            <v>9.1123710000000049</v>
          </cell>
          <cell r="AT29">
            <v>28.773931999999995</v>
          </cell>
          <cell r="AU29">
            <v>3.4619999999999994E-3</v>
          </cell>
          <cell r="AV29">
            <v>13.218125000000001</v>
          </cell>
          <cell r="AW29">
            <v>54.514867000000024</v>
          </cell>
          <cell r="AX29">
            <v>5.6114559999999978</v>
          </cell>
          <cell r="AY29">
            <v>1.6135999999999998E-2</v>
          </cell>
          <cell r="AZ29">
            <v>0.48420199999999991</v>
          </cell>
          <cell r="BA29">
            <v>2.7799400000000007</v>
          </cell>
          <cell r="BB29">
            <v>2.8297999999999997E-2</v>
          </cell>
          <cell r="BC29">
            <v>1.6403369999999999</v>
          </cell>
          <cell r="BD29">
            <v>7.7869960000000047</v>
          </cell>
          <cell r="BE29">
            <v>4.6704069999999991</v>
          </cell>
          <cell r="BF29">
            <v>3.1942420000000009</v>
          </cell>
          <cell r="BG29">
            <v>1.8710869999999995</v>
          </cell>
          <cell r="BH29">
            <v>7.7775740000000004</v>
          </cell>
          <cell r="BI29">
            <v>1.3170569999999997</v>
          </cell>
          <cell r="BJ29">
            <v>8.4934670000000079</v>
          </cell>
          <cell r="BK29">
            <v>8.9313040000000008</v>
          </cell>
          <cell r="BL29">
            <v>19.532714000000006</v>
          </cell>
          <cell r="BM29">
            <v>15.010515999999999</v>
          </cell>
          <cell r="BN29">
            <v>0.98741099999999971</v>
          </cell>
          <cell r="BO29">
            <v>4.8867000000000001E-2</v>
          </cell>
          <cell r="BP29">
            <v>9.2974000000000015E-2</v>
          </cell>
          <cell r="BQ29">
            <v>11.822865000000006</v>
          </cell>
          <cell r="BR29">
            <v>13.573619000000003</v>
          </cell>
          <cell r="BS29">
            <v>6.3722679999999965</v>
          </cell>
          <cell r="BT29">
            <v>1.6707259999999993</v>
          </cell>
          <cell r="BU29">
            <v>18.159668000000003</v>
          </cell>
          <cell r="BV29">
            <v>29.561915000000003</v>
          </cell>
          <cell r="BW29">
            <v>3.0834889999999993</v>
          </cell>
          <cell r="BX29">
            <v>9.9629999999999996E-3</v>
          </cell>
          <cell r="BY29">
            <v>5.2817870000000022</v>
          </cell>
          <cell r="BZ29">
            <v>6.2399999999999999E-4</v>
          </cell>
          <cell r="CA29">
            <v>0.139628</v>
          </cell>
          <cell r="CB29">
            <v>0.10602</v>
          </cell>
          <cell r="CC29">
            <v>4.3716999999999999E-2</v>
          </cell>
          <cell r="CD29">
            <v>4.5118999999999989</v>
          </cell>
          <cell r="CE29">
            <v>4.0803279999999962</v>
          </cell>
          <cell r="CF29">
            <v>74.211047000000093</v>
          </cell>
          <cell r="CG29">
            <v>104.35201400000004</v>
          </cell>
          <cell r="CH29">
            <v>0.191862</v>
          </cell>
          <cell r="CI29">
            <v>58.749639999999957</v>
          </cell>
          <cell r="CJ29">
            <v>10.299008999999998</v>
          </cell>
          <cell r="CK29">
            <v>0.53875600000000001</v>
          </cell>
          <cell r="CL29">
            <v>15.027722000000004</v>
          </cell>
          <cell r="CM29">
            <v>9.924790999999999</v>
          </cell>
          <cell r="CN29">
            <v>4.6579999999999996E-2</v>
          </cell>
          <cell r="CO29">
            <v>2.0664279999999997</v>
          </cell>
          <cell r="CP29">
            <v>23.472085000000025</v>
          </cell>
          <cell r="CQ29">
            <v>1.337043999999999</v>
          </cell>
          <cell r="CR29">
            <v>2.0238049999999999</v>
          </cell>
          <cell r="CS29">
            <v>0.170014</v>
          </cell>
          <cell r="CT29">
            <v>0</v>
          </cell>
          <cell r="CU29">
            <v>1.339542</v>
          </cell>
        </row>
        <row r="30">
          <cell r="B30">
            <v>11.377369</v>
          </cell>
          <cell r="C30">
            <v>4.2049229999999982</v>
          </cell>
          <cell r="D30">
            <v>18.61902899999998</v>
          </cell>
          <cell r="E30">
            <v>11.596299999999998</v>
          </cell>
          <cell r="F30">
            <v>3.0853920000000001</v>
          </cell>
          <cell r="G30">
            <v>0.33931600000000006</v>
          </cell>
          <cell r="H30">
            <v>3.2442909999999991</v>
          </cell>
          <cell r="I30">
            <v>8.3009310000000038</v>
          </cell>
          <cell r="J30">
            <v>4.209560999999999</v>
          </cell>
          <cell r="K30">
            <v>2.0874980000000005</v>
          </cell>
          <cell r="L30">
            <v>4.0744110000000013</v>
          </cell>
          <cell r="M30">
            <v>0.58660199999999973</v>
          </cell>
          <cell r="N30">
            <v>3.1447999999999997E-2</v>
          </cell>
          <cell r="O30">
            <v>2.1000000000000001E-4</v>
          </cell>
          <cell r="P30">
            <v>33.168309000000001</v>
          </cell>
          <cell r="Q30">
            <v>8.2856560000000119</v>
          </cell>
          <cell r="R30">
            <v>1.0853609999999998</v>
          </cell>
          <cell r="S30">
            <v>1.9933940000000006</v>
          </cell>
          <cell r="T30">
            <v>11.180288000000003</v>
          </cell>
          <cell r="U30">
            <v>14.332741999999984</v>
          </cell>
          <cell r="V30">
            <v>5.5523620000000022</v>
          </cell>
          <cell r="W30">
            <v>49.292312000000017</v>
          </cell>
          <cell r="X30">
            <v>2.956144000000001</v>
          </cell>
          <cell r="Y30">
            <v>2.8474480000000004</v>
          </cell>
          <cell r="Z30">
            <v>13.002829999999994</v>
          </cell>
          <cell r="AA30">
            <v>3.4491680000000002</v>
          </cell>
          <cell r="AB30">
            <v>72.816460000000021</v>
          </cell>
          <cell r="AC30">
            <v>1.7009430000000001</v>
          </cell>
          <cell r="AD30">
            <v>51.093014000000018</v>
          </cell>
          <cell r="AE30">
            <v>29.869422999999994</v>
          </cell>
          <cell r="AF30">
            <v>1.7537349999999998</v>
          </cell>
          <cell r="AG30">
            <v>4.9786919999999997</v>
          </cell>
          <cell r="AH30">
            <v>4.7254310000000066</v>
          </cell>
          <cell r="AI30">
            <v>4.6179189999999997</v>
          </cell>
          <cell r="AJ30">
            <v>2.7817829999999995</v>
          </cell>
          <cell r="AK30">
            <v>4.7996000000000004E-2</v>
          </cell>
          <cell r="AL30">
            <v>0.19889499999999996</v>
          </cell>
          <cell r="AM30">
            <v>11.043018999999999</v>
          </cell>
          <cell r="AN30">
            <v>44.145039999999952</v>
          </cell>
          <cell r="AO30">
            <v>29.060672000000022</v>
          </cell>
          <cell r="AP30">
            <v>4.1673049999999989</v>
          </cell>
          <cell r="AQ30">
            <v>3.0039929999999968</v>
          </cell>
          <cell r="AR30">
            <v>9.2376000000000014E-2</v>
          </cell>
          <cell r="AS30">
            <v>16.398896000000004</v>
          </cell>
          <cell r="AT30">
            <v>41.831612000000007</v>
          </cell>
          <cell r="AU30">
            <v>4.3061000000000002E-2</v>
          </cell>
          <cell r="AV30">
            <v>17.478527000000003</v>
          </cell>
          <cell r="AW30">
            <v>55.554296000000065</v>
          </cell>
          <cell r="AX30">
            <v>1.2943650000000007</v>
          </cell>
          <cell r="AY30">
            <v>7.8100000000000001E-3</v>
          </cell>
          <cell r="AZ30">
            <v>1.3206559999999998</v>
          </cell>
          <cell r="BA30">
            <v>3.2151160000000001</v>
          </cell>
          <cell r="BB30">
            <v>7.4672000000000016E-2</v>
          </cell>
          <cell r="BC30">
            <v>2.9307990000000004</v>
          </cell>
          <cell r="BD30">
            <v>8.4682499999999994</v>
          </cell>
          <cell r="BE30">
            <v>5.9123719999999995</v>
          </cell>
          <cell r="BF30">
            <v>2.123097</v>
          </cell>
          <cell r="BG30">
            <v>1.9231960000000003</v>
          </cell>
          <cell r="BH30">
            <v>8.4864650000000008</v>
          </cell>
          <cell r="BI30">
            <v>1.5109760000000001</v>
          </cell>
          <cell r="BJ30">
            <v>15.100758999999988</v>
          </cell>
          <cell r="BK30">
            <v>12.659039000000019</v>
          </cell>
          <cell r="BL30">
            <v>20.494275000000005</v>
          </cell>
          <cell r="BM30">
            <v>22.826562000000028</v>
          </cell>
          <cell r="BN30">
            <v>1.3824559999999999</v>
          </cell>
          <cell r="BO30">
            <v>6.0422999999999998E-2</v>
          </cell>
          <cell r="BP30">
            <v>9.8379000000000022E-2</v>
          </cell>
          <cell r="BQ30">
            <v>15.027493000000005</v>
          </cell>
          <cell r="BR30">
            <v>18.72091099999999</v>
          </cell>
          <cell r="BS30">
            <v>8.4903020000000105</v>
          </cell>
          <cell r="BT30">
            <v>1.5549260000000009</v>
          </cell>
          <cell r="BU30">
            <v>37.279250000000026</v>
          </cell>
          <cell r="BV30">
            <v>33.460124</v>
          </cell>
          <cell r="BW30">
            <v>3.628216999999998</v>
          </cell>
          <cell r="BX30">
            <v>1.8886E-2</v>
          </cell>
          <cell r="BY30">
            <v>7.6594649999999946</v>
          </cell>
          <cell r="BZ30">
            <v>1.0790000000000001E-3</v>
          </cell>
          <cell r="CA30">
            <v>0.169624</v>
          </cell>
          <cell r="CB30">
            <v>0.13420599999999999</v>
          </cell>
          <cell r="CC30">
            <v>3.2487999999999996E-2</v>
          </cell>
          <cell r="CD30">
            <v>6.157673</v>
          </cell>
          <cell r="CE30">
            <v>5.1009079999999969</v>
          </cell>
          <cell r="CF30">
            <v>93.515477000000104</v>
          </cell>
          <cell r="CG30">
            <v>110.82262099999998</v>
          </cell>
          <cell r="CH30">
            <v>0.21199499999999999</v>
          </cell>
          <cell r="CI30">
            <v>42.559851000000016</v>
          </cell>
          <cell r="CJ30">
            <v>17.435976999999998</v>
          </cell>
          <cell r="CK30">
            <v>1.3207100000000003</v>
          </cell>
          <cell r="CL30">
            <v>21.214167999999997</v>
          </cell>
          <cell r="CM30">
            <v>11.033780000000004</v>
          </cell>
          <cell r="CN30">
            <v>7.9995999999999998E-2</v>
          </cell>
          <cell r="CO30">
            <v>1.3566840000000002</v>
          </cell>
          <cell r="CP30">
            <v>29.341780000000018</v>
          </cell>
          <cell r="CQ30">
            <v>2.6873139999999989</v>
          </cell>
          <cell r="CR30">
            <v>2.7183129999999993</v>
          </cell>
          <cell r="CS30">
            <v>0.46011200000000002</v>
          </cell>
          <cell r="CT30">
            <v>0</v>
          </cell>
          <cell r="CU30">
            <v>1.6064500000000002</v>
          </cell>
        </row>
        <row r="31">
          <cell r="B31">
            <v>5.7254349999999992</v>
          </cell>
          <cell r="C31">
            <v>3.9029020000000001</v>
          </cell>
          <cell r="D31">
            <v>14.662913999999999</v>
          </cell>
          <cell r="E31">
            <v>11.992631999999999</v>
          </cell>
          <cell r="F31">
            <v>4.2191319999999992</v>
          </cell>
          <cell r="G31">
            <v>0.10078299999999998</v>
          </cell>
          <cell r="H31">
            <v>2.8181379999999994</v>
          </cell>
          <cell r="I31">
            <v>14.248697000000003</v>
          </cell>
          <cell r="J31">
            <v>2.814697999999999</v>
          </cell>
          <cell r="K31">
            <v>3.0500479999999999</v>
          </cell>
          <cell r="L31">
            <v>4.1332619999999993</v>
          </cell>
          <cell r="M31">
            <v>0.6280880000000002</v>
          </cell>
          <cell r="N31">
            <v>4.3704E-2</v>
          </cell>
          <cell r="O31">
            <v>2.5620999999999998E-2</v>
          </cell>
          <cell r="P31">
            <v>34.269628000000026</v>
          </cell>
          <cell r="Q31">
            <v>6.0057250000000035</v>
          </cell>
          <cell r="R31">
            <v>0.70076300000000002</v>
          </cell>
          <cell r="S31">
            <v>1.6013999999999997</v>
          </cell>
          <cell r="T31">
            <v>7.9076939999999976</v>
          </cell>
          <cell r="U31">
            <v>13.496308000000004</v>
          </cell>
          <cell r="V31">
            <v>4.7853260000000004</v>
          </cell>
          <cell r="W31">
            <v>42.000773999999957</v>
          </cell>
          <cell r="X31">
            <v>2.6009669999999998</v>
          </cell>
          <cell r="Y31">
            <v>2.2887870000000001</v>
          </cell>
          <cell r="Z31">
            <v>9.786855000000001</v>
          </cell>
          <cell r="AA31">
            <v>5.9015089999999999</v>
          </cell>
          <cell r="AB31">
            <v>86.233646999999991</v>
          </cell>
          <cell r="AC31">
            <v>3.3477270000000017</v>
          </cell>
          <cell r="AD31">
            <v>49.520531999999996</v>
          </cell>
          <cell r="AE31">
            <v>26.379734999999993</v>
          </cell>
          <cell r="AF31">
            <v>1.4530319999999999</v>
          </cell>
          <cell r="AG31">
            <v>4.8772370000000018</v>
          </cell>
          <cell r="AH31">
            <v>4.3427299999999995</v>
          </cell>
          <cell r="AI31">
            <v>3.1174769999999996</v>
          </cell>
          <cell r="AJ31">
            <v>2.4062419999999989</v>
          </cell>
          <cell r="AK31">
            <v>8.7629999999999986E-2</v>
          </cell>
          <cell r="AL31">
            <v>0.31692800000000004</v>
          </cell>
          <cell r="AM31">
            <v>9.3410939999999947</v>
          </cell>
          <cell r="AN31">
            <v>40.95250399999999</v>
          </cell>
          <cell r="AO31">
            <v>32.034899000000017</v>
          </cell>
          <cell r="AP31">
            <v>3.5061970000000011</v>
          </cell>
          <cell r="AQ31">
            <v>3.2504350000000013</v>
          </cell>
          <cell r="AR31">
            <v>0.12264099999999999</v>
          </cell>
          <cell r="AS31">
            <v>13.140125000000005</v>
          </cell>
          <cell r="AT31">
            <v>34.606506000000024</v>
          </cell>
          <cell r="AU31">
            <v>1.0790000000000001E-2</v>
          </cell>
          <cell r="AV31">
            <v>20.419461999999999</v>
          </cell>
          <cell r="AW31">
            <v>47.666027999999997</v>
          </cell>
          <cell r="AX31">
            <v>1.7899869999999993</v>
          </cell>
          <cell r="AY31">
            <v>1.6289999999999998E-3</v>
          </cell>
          <cell r="AZ31">
            <v>1.1238630000000001</v>
          </cell>
          <cell r="BA31">
            <v>3.3698160000000015</v>
          </cell>
          <cell r="BB31">
            <v>0.25795299999999999</v>
          </cell>
          <cell r="BC31">
            <v>2.2591550000000002</v>
          </cell>
          <cell r="BD31">
            <v>8.1273759999999964</v>
          </cell>
          <cell r="BE31">
            <v>6.0839800000000013</v>
          </cell>
          <cell r="BF31">
            <v>3.0228190000000001</v>
          </cell>
          <cell r="BG31">
            <v>1.7103529999999989</v>
          </cell>
          <cell r="BH31">
            <v>8.4396240000000073</v>
          </cell>
          <cell r="BI31">
            <v>2.6080720000000013</v>
          </cell>
          <cell r="BJ31">
            <v>12.181257999999987</v>
          </cell>
          <cell r="BK31">
            <v>12.149003999999991</v>
          </cell>
          <cell r="BL31">
            <v>20.223438000000019</v>
          </cell>
          <cell r="BM31">
            <v>21.501513999999997</v>
          </cell>
          <cell r="BN31">
            <v>1.6062179999999993</v>
          </cell>
          <cell r="BO31">
            <v>0.12007799999999996</v>
          </cell>
          <cell r="BP31">
            <v>3.4519000000000001E-2</v>
          </cell>
          <cell r="BQ31">
            <v>16.112138999999999</v>
          </cell>
          <cell r="BR31">
            <v>16.184295000000006</v>
          </cell>
          <cell r="BS31">
            <v>6.6823580000000042</v>
          </cell>
          <cell r="BT31">
            <v>1.644909999999999</v>
          </cell>
          <cell r="BU31">
            <v>23.245740999999999</v>
          </cell>
          <cell r="BV31">
            <v>33.408366000000036</v>
          </cell>
          <cell r="BW31">
            <v>2.2885950000000004</v>
          </cell>
          <cell r="BX31">
            <v>1.4346000000000001E-2</v>
          </cell>
          <cell r="BY31">
            <v>6.305117000000001</v>
          </cell>
          <cell r="BZ31">
            <v>4.2369999999999994E-3</v>
          </cell>
          <cell r="CA31">
            <v>0.15965699999999997</v>
          </cell>
          <cell r="CB31">
            <v>0.107153</v>
          </cell>
          <cell r="CC31">
            <v>6.1886999999999998E-2</v>
          </cell>
          <cell r="CD31">
            <v>5.8877390000000007</v>
          </cell>
          <cell r="CE31">
            <v>4.2073370000000008</v>
          </cell>
          <cell r="CF31">
            <v>82.160394000000153</v>
          </cell>
          <cell r="CG31">
            <v>110.43039300000007</v>
          </cell>
          <cell r="CH31">
            <v>0.40350400000000008</v>
          </cell>
          <cell r="CI31">
            <v>37.988051000000006</v>
          </cell>
          <cell r="CJ31">
            <v>23.195511999999997</v>
          </cell>
          <cell r="CK31">
            <v>1.213576</v>
          </cell>
          <cell r="CL31">
            <v>18.588459999999987</v>
          </cell>
          <cell r="CM31">
            <v>12.426158999999997</v>
          </cell>
          <cell r="CN31">
            <v>0.10231099999999999</v>
          </cell>
          <cell r="CO31">
            <v>2.9907089999999998</v>
          </cell>
          <cell r="CP31">
            <v>31.642410999999953</v>
          </cell>
          <cell r="CQ31">
            <v>1.975786</v>
          </cell>
          <cell r="CR31">
            <v>2.7026789999999998</v>
          </cell>
          <cell r="CS31">
            <v>0.21026900000000001</v>
          </cell>
          <cell r="CT31">
            <v>0</v>
          </cell>
          <cell r="CU31">
            <v>2.5810259999999996</v>
          </cell>
        </row>
        <row r="32">
          <cell r="B32">
            <v>5.5749089999999999</v>
          </cell>
          <cell r="C32">
            <v>3.2150950000000003</v>
          </cell>
          <cell r="D32">
            <v>10.715890999999999</v>
          </cell>
          <cell r="E32">
            <v>8.7280340000000063</v>
          </cell>
          <cell r="F32">
            <v>4.3399660000000004</v>
          </cell>
          <cell r="G32">
            <v>0.15464599999999998</v>
          </cell>
          <cell r="H32">
            <v>2.3361869999999993</v>
          </cell>
          <cell r="I32">
            <v>7.655260999999995</v>
          </cell>
          <cell r="J32">
            <v>1.6335019999999998</v>
          </cell>
          <cell r="K32">
            <v>2.3860790000000001</v>
          </cell>
          <cell r="L32">
            <v>4.9721360000000008</v>
          </cell>
          <cell r="M32">
            <v>0.19946100000000008</v>
          </cell>
          <cell r="N32">
            <v>1.0052000000000002E-2</v>
          </cell>
          <cell r="O32">
            <v>2.3500000000000002E-4</v>
          </cell>
          <cell r="P32">
            <v>23.594125999999999</v>
          </cell>
          <cell r="Q32">
            <v>7.1414360000000006</v>
          </cell>
          <cell r="R32">
            <v>0.49679800000000035</v>
          </cell>
          <cell r="S32">
            <v>0.93058100000000032</v>
          </cell>
          <cell r="T32">
            <v>7.1499789999999983</v>
          </cell>
          <cell r="U32">
            <v>11.581228000000003</v>
          </cell>
          <cell r="V32">
            <v>4.036802999999999</v>
          </cell>
          <cell r="W32">
            <v>33.924551000000001</v>
          </cell>
          <cell r="X32">
            <v>2.7051540000000003</v>
          </cell>
          <cell r="Y32">
            <v>1.1358759999999997</v>
          </cell>
          <cell r="Z32">
            <v>10.248279999999999</v>
          </cell>
          <cell r="AA32">
            <v>5.4565479999999997</v>
          </cell>
          <cell r="AB32">
            <v>122.29151400000001</v>
          </cell>
          <cell r="AC32">
            <v>1.3397810000000006</v>
          </cell>
          <cell r="AD32">
            <v>29.080528000000001</v>
          </cell>
          <cell r="AE32">
            <v>25.64738100000001</v>
          </cell>
          <cell r="AF32">
            <v>0.94771899999999998</v>
          </cell>
          <cell r="AG32">
            <v>3.8667079999999978</v>
          </cell>
          <cell r="AH32">
            <v>2.9384370000000053</v>
          </cell>
          <cell r="AI32">
            <v>3.5649809999999995</v>
          </cell>
          <cell r="AJ32">
            <v>1.7833119999999998</v>
          </cell>
          <cell r="AK32">
            <v>4.3674000000000011E-2</v>
          </cell>
          <cell r="AL32">
            <v>0.25909999999999994</v>
          </cell>
          <cell r="AM32">
            <v>6.6500400000000015</v>
          </cell>
          <cell r="AN32">
            <v>36.274723999999999</v>
          </cell>
          <cell r="AO32">
            <v>21.111267000000012</v>
          </cell>
          <cell r="AP32">
            <v>2.5634280000000005</v>
          </cell>
          <cell r="AQ32">
            <v>2.1904819999999994</v>
          </cell>
          <cell r="AR32">
            <v>0.10280700000000001</v>
          </cell>
          <cell r="AS32">
            <v>14.164879000000003</v>
          </cell>
          <cell r="AT32">
            <v>30.449705000000002</v>
          </cell>
          <cell r="AU32">
            <v>9.7759999999999982E-3</v>
          </cell>
          <cell r="AV32">
            <v>11.628552000000003</v>
          </cell>
          <cell r="AW32">
            <v>59.327384000000031</v>
          </cell>
          <cell r="AX32">
            <v>1.0867750000000005</v>
          </cell>
          <cell r="AY32">
            <v>4.95E-4</v>
          </cell>
          <cell r="AZ32">
            <v>1.0691229999999998</v>
          </cell>
          <cell r="BA32">
            <v>3.9839899999999995</v>
          </cell>
          <cell r="BB32">
            <v>0.18739999999999998</v>
          </cell>
          <cell r="BC32">
            <v>2.1351810000000007</v>
          </cell>
          <cell r="BD32">
            <v>6.1918399999999991</v>
          </cell>
          <cell r="BE32">
            <v>7.8649639999999987</v>
          </cell>
          <cell r="BF32">
            <v>2.1958540000000002</v>
          </cell>
          <cell r="BG32">
            <v>1.4689960000000002</v>
          </cell>
          <cell r="BH32">
            <v>8.0298660000000002</v>
          </cell>
          <cell r="BI32">
            <v>2.1724019999999999</v>
          </cell>
          <cell r="BJ32">
            <v>13.536144999999994</v>
          </cell>
          <cell r="BK32">
            <v>9.6270590000000187</v>
          </cell>
          <cell r="BL32">
            <v>15.988260000000002</v>
          </cell>
          <cell r="BM32">
            <v>25.98601600000001</v>
          </cell>
          <cell r="BN32">
            <v>1.0117909999999999</v>
          </cell>
          <cell r="BO32">
            <v>5.8893999999999988E-2</v>
          </cell>
          <cell r="BP32">
            <v>4.1082E-2</v>
          </cell>
          <cell r="BQ32">
            <v>12.399578000000007</v>
          </cell>
          <cell r="BR32">
            <v>14.271561000000013</v>
          </cell>
          <cell r="BS32">
            <v>6.7771349999999995</v>
          </cell>
          <cell r="BT32">
            <v>5.5485430000000004</v>
          </cell>
          <cell r="BU32">
            <v>38.728874999999995</v>
          </cell>
          <cell r="BV32">
            <v>30.795652999999984</v>
          </cell>
          <cell r="BW32">
            <v>1.3283149999999999</v>
          </cell>
          <cell r="BX32">
            <v>8.6499999999999997E-3</v>
          </cell>
          <cell r="BY32">
            <v>5.8082329999999969</v>
          </cell>
          <cell r="BZ32">
            <v>2.1580000000000002E-3</v>
          </cell>
          <cell r="CA32">
            <v>7.8439999999999996E-2</v>
          </cell>
          <cell r="CB32">
            <v>0.64064599999999994</v>
          </cell>
          <cell r="CC32">
            <v>5.8631000000000003E-2</v>
          </cell>
          <cell r="CD32">
            <v>5.0466650000000008</v>
          </cell>
          <cell r="CE32">
            <v>4.6185280000000031</v>
          </cell>
          <cell r="CF32">
            <v>92.259556000000231</v>
          </cell>
          <cell r="CG32">
            <v>101.64142900000004</v>
          </cell>
          <cell r="CH32">
            <v>0.33854599999999996</v>
          </cell>
          <cell r="CI32">
            <v>30.756329000000015</v>
          </cell>
          <cell r="CJ32">
            <v>19.577461000000007</v>
          </cell>
          <cell r="CK32">
            <v>1.20451</v>
          </cell>
          <cell r="CL32">
            <v>14.587020999999998</v>
          </cell>
          <cell r="CM32">
            <v>11.082049</v>
          </cell>
          <cell r="CN32">
            <v>5.8051999999999999E-2</v>
          </cell>
          <cell r="CO32">
            <v>4.0364770000000005</v>
          </cell>
          <cell r="CP32">
            <v>28.246696999999994</v>
          </cell>
          <cell r="CQ32">
            <v>0.85080299999999953</v>
          </cell>
          <cell r="CR32">
            <v>1.936652999999998</v>
          </cell>
          <cell r="CS32">
            <v>0.378442</v>
          </cell>
          <cell r="CT32">
            <v>0</v>
          </cell>
          <cell r="CU32">
            <v>1.5107590000000002</v>
          </cell>
        </row>
      </sheetData>
      <sheetData sheetId="1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DECLARADOS"/>
      <sheetName val="ABAIXO_LIMIAR"/>
      <sheetName val="TOTAL"/>
    </sheetNames>
    <sheetDataSet>
      <sheetData sheetId="0"/>
      <sheetData sheetId="1"/>
      <sheetData sheetId="2">
        <row r="3">
          <cell r="B3">
            <v>15.299913999999999</v>
          </cell>
          <cell r="C3">
            <v>95.693147999999994</v>
          </cell>
          <cell r="D3">
            <v>88.819840999999997</v>
          </cell>
          <cell r="E3">
            <v>44.173707</v>
          </cell>
          <cell r="F3">
            <v>5.7070550000000004</v>
          </cell>
          <cell r="G3">
            <v>10.145635</v>
          </cell>
          <cell r="H3">
            <v>48.554898999999999</v>
          </cell>
          <cell r="I3">
            <v>35.835099999999997</v>
          </cell>
          <cell r="J3">
            <v>12.116004999999999</v>
          </cell>
          <cell r="K3">
            <v>50.132624</v>
          </cell>
          <cell r="L3">
            <v>7.6440469999999996</v>
          </cell>
          <cell r="M3">
            <v>26.228051000000001</v>
          </cell>
          <cell r="N3">
            <v>0.84310300000000005</v>
          </cell>
          <cell r="O3">
            <v>0.22555800000000001</v>
          </cell>
          <cell r="P3">
            <v>42.667302999999997</v>
          </cell>
          <cell r="Q3">
            <v>21.646076999999998</v>
          </cell>
          <cell r="R3">
            <v>7.896344</v>
          </cell>
          <cell r="S3">
            <v>16.141473000000001</v>
          </cell>
          <cell r="T3">
            <v>44.793590000000002</v>
          </cell>
          <cell r="U3">
            <v>28.305372999999999</v>
          </cell>
          <cell r="V3">
            <v>26.085239000000001</v>
          </cell>
          <cell r="W3">
            <v>32.943984999999998</v>
          </cell>
          <cell r="X3">
            <v>28.018315999999999</v>
          </cell>
          <cell r="Y3">
            <v>16.092147000000001</v>
          </cell>
          <cell r="Z3">
            <v>15.383236</v>
          </cell>
          <cell r="AA3">
            <v>1.4683919999999999</v>
          </cell>
          <cell r="AB3">
            <v>157.526453</v>
          </cell>
          <cell r="AC3">
            <v>28.305603999999999</v>
          </cell>
          <cell r="AD3">
            <v>65.054908999999995</v>
          </cell>
          <cell r="AE3">
            <v>210.77741</v>
          </cell>
          <cell r="AF3">
            <v>12.371554</v>
          </cell>
          <cell r="AG3">
            <v>47.972093999999998</v>
          </cell>
          <cell r="AH3">
            <v>55.990157000000004</v>
          </cell>
          <cell r="AI3">
            <v>39.966951999999999</v>
          </cell>
          <cell r="AJ3">
            <v>7.835731</v>
          </cell>
          <cell r="AK3">
            <v>0.914134</v>
          </cell>
          <cell r="AL3">
            <v>3.6111879999999998</v>
          </cell>
          <cell r="AM3">
            <v>114.40303299999999</v>
          </cell>
          <cell r="AN3">
            <v>263.106493</v>
          </cell>
          <cell r="AO3">
            <v>62.632745999999997</v>
          </cell>
          <cell r="AP3">
            <v>25.931315999999999</v>
          </cell>
          <cell r="AQ3">
            <v>24.976095999999998</v>
          </cell>
          <cell r="AR3">
            <v>0.54652500000000004</v>
          </cell>
          <cell r="AS3">
            <v>44.570588000000001</v>
          </cell>
          <cell r="AT3">
            <v>11.833959999999999</v>
          </cell>
          <cell r="AU3">
            <v>0.34881699999999999</v>
          </cell>
          <cell r="AV3">
            <v>9.8936229999999998</v>
          </cell>
          <cell r="AW3">
            <v>87.553985999999995</v>
          </cell>
          <cell r="AX3">
            <v>10.396305999999999</v>
          </cell>
          <cell r="AY3">
            <v>0.53587700000000005</v>
          </cell>
          <cell r="AZ3">
            <v>8.2125970000000006</v>
          </cell>
          <cell r="BA3">
            <v>11.779241000000001</v>
          </cell>
          <cell r="BB3">
            <v>2.8275779999999999</v>
          </cell>
          <cell r="BC3">
            <v>19.420083000000002</v>
          </cell>
          <cell r="BD3">
            <v>12.922584000000001</v>
          </cell>
          <cell r="BE3">
            <v>8.6196760000000001</v>
          </cell>
          <cell r="BF3">
            <v>4.9758449999999996</v>
          </cell>
          <cell r="BG3">
            <v>2.7105549999999998</v>
          </cell>
          <cell r="BH3">
            <v>9.8268520000000006</v>
          </cell>
          <cell r="BI3">
            <v>7.8713150000000001</v>
          </cell>
          <cell r="BJ3">
            <v>87.61045</v>
          </cell>
          <cell r="BK3">
            <v>90.326393999999993</v>
          </cell>
          <cell r="BL3">
            <v>11.068579</v>
          </cell>
          <cell r="BM3">
            <v>55.049962000000001</v>
          </cell>
          <cell r="BN3">
            <v>2.9481199999999999</v>
          </cell>
          <cell r="BO3">
            <v>1.0788599999999999</v>
          </cell>
          <cell r="BP3">
            <v>1.201635</v>
          </cell>
          <cell r="BQ3">
            <v>16.587008999999998</v>
          </cell>
          <cell r="BR3">
            <v>12.322245000000001</v>
          </cell>
          <cell r="BS3">
            <v>37.617753</v>
          </cell>
          <cell r="BT3">
            <v>14.883124</v>
          </cell>
          <cell r="BU3">
            <v>160.299418</v>
          </cell>
          <cell r="BV3">
            <v>91.847476999999998</v>
          </cell>
          <cell r="BW3">
            <v>45.285400000000003</v>
          </cell>
          <cell r="BX3">
            <v>1.136741</v>
          </cell>
          <cell r="BY3">
            <v>61.559078</v>
          </cell>
          <cell r="BZ3">
            <v>3.0987879999999999</v>
          </cell>
          <cell r="CA3">
            <v>6.4258740000000003</v>
          </cell>
          <cell r="CB3">
            <v>1.5124</v>
          </cell>
          <cell r="CC3">
            <v>1.5270969999999999</v>
          </cell>
          <cell r="CD3">
            <v>20.396585000000002</v>
          </cell>
          <cell r="CE3">
            <v>31.952134000000001</v>
          </cell>
          <cell r="CF3">
            <v>539.50490200000002</v>
          </cell>
          <cell r="CG3">
            <v>453.94662199999999</v>
          </cell>
          <cell r="CH3">
            <v>1.483546</v>
          </cell>
          <cell r="CI3">
            <v>715.64058899999998</v>
          </cell>
          <cell r="CJ3">
            <v>285.02173900000003</v>
          </cell>
          <cell r="CK3">
            <v>0.63400000000000001</v>
          </cell>
          <cell r="CL3">
            <v>110.944498</v>
          </cell>
          <cell r="CM3">
            <v>17.095455999999999</v>
          </cell>
          <cell r="CN3">
            <v>2.4503180000000002</v>
          </cell>
          <cell r="CO3">
            <v>3.8371949999999999</v>
          </cell>
          <cell r="CP3">
            <v>84.260985000000005</v>
          </cell>
          <cell r="CQ3">
            <v>21.834264000000001</v>
          </cell>
          <cell r="CR3">
            <v>21.839182999999998</v>
          </cell>
          <cell r="CS3">
            <v>0.121128</v>
          </cell>
          <cell r="CT3">
            <v>0</v>
          </cell>
          <cell r="CU3">
            <v>0</v>
          </cell>
        </row>
        <row r="4">
          <cell r="B4">
            <v>12.703744</v>
          </cell>
          <cell r="C4">
            <v>86.535692999999995</v>
          </cell>
          <cell r="D4">
            <v>85.597736999999995</v>
          </cell>
          <cell r="E4">
            <v>42.356420999999997</v>
          </cell>
          <cell r="F4">
            <v>5.6394539999999997</v>
          </cell>
          <cell r="G4">
            <v>10.335013</v>
          </cell>
          <cell r="H4">
            <v>39.901598999999997</v>
          </cell>
          <cell r="I4">
            <v>37.847040999999997</v>
          </cell>
          <cell r="J4">
            <v>16.009039999999999</v>
          </cell>
          <cell r="K4">
            <v>36.012815000000003</v>
          </cell>
          <cell r="L4">
            <v>7.532292</v>
          </cell>
          <cell r="M4">
            <v>17.031828999999998</v>
          </cell>
          <cell r="N4">
            <v>1.3353060000000001</v>
          </cell>
          <cell r="O4">
            <v>0.27307100000000001</v>
          </cell>
          <cell r="P4">
            <v>48.73265</v>
          </cell>
          <cell r="Q4">
            <v>21.294933</v>
          </cell>
          <cell r="R4">
            <v>8.0872630000000001</v>
          </cell>
          <cell r="S4">
            <v>19.294733000000001</v>
          </cell>
          <cell r="T4">
            <v>45.893039000000002</v>
          </cell>
          <cell r="U4">
            <v>26.602028000000001</v>
          </cell>
          <cell r="V4">
            <v>30.065487999999998</v>
          </cell>
          <cell r="W4">
            <v>35.651977000000002</v>
          </cell>
          <cell r="X4">
            <v>28.234304000000002</v>
          </cell>
          <cell r="Y4">
            <v>16.296741999999998</v>
          </cell>
          <cell r="Z4">
            <v>13.367046</v>
          </cell>
          <cell r="AA4">
            <v>1.3955439999999999</v>
          </cell>
          <cell r="AB4">
            <v>137.82774699999999</v>
          </cell>
          <cell r="AC4">
            <v>29.099641999999999</v>
          </cell>
          <cell r="AD4">
            <v>95.178702000000001</v>
          </cell>
          <cell r="AE4">
            <v>181.433829</v>
          </cell>
          <cell r="AF4">
            <v>15.398256</v>
          </cell>
          <cell r="AG4">
            <v>46.574556999999999</v>
          </cell>
          <cell r="AH4">
            <v>52.209423000000001</v>
          </cell>
          <cell r="AI4">
            <v>34.618927999999997</v>
          </cell>
          <cell r="AJ4">
            <v>7.5198549999999997</v>
          </cell>
          <cell r="AK4">
            <v>1.5703320000000001</v>
          </cell>
          <cell r="AL4">
            <v>3.087075</v>
          </cell>
          <cell r="AM4">
            <v>121.166657</v>
          </cell>
          <cell r="AN4">
            <v>256.862866</v>
          </cell>
          <cell r="AO4">
            <v>59.594824000000003</v>
          </cell>
          <cell r="AP4">
            <v>22.677125</v>
          </cell>
          <cell r="AQ4">
            <v>21.024055000000001</v>
          </cell>
          <cell r="AR4">
            <v>0.36500100000000002</v>
          </cell>
          <cell r="AS4">
            <v>47.096702999999998</v>
          </cell>
          <cell r="AT4">
            <v>10.308762</v>
          </cell>
          <cell r="AU4">
            <v>0.32836599999999999</v>
          </cell>
          <cell r="AV4">
            <v>6.564972</v>
          </cell>
          <cell r="AW4">
            <v>86.080641</v>
          </cell>
          <cell r="AX4">
            <v>12.149661999999999</v>
          </cell>
          <cell r="AY4">
            <v>1.010143</v>
          </cell>
          <cell r="AZ4">
            <v>8.2598889999999994</v>
          </cell>
          <cell r="BA4">
            <v>9.8629689999999997</v>
          </cell>
          <cell r="BB4">
            <v>4.2290049999999999</v>
          </cell>
          <cell r="BC4">
            <v>17.911788999999999</v>
          </cell>
          <cell r="BD4">
            <v>12.904665</v>
          </cell>
          <cell r="BE4">
            <v>8.4733719999999995</v>
          </cell>
          <cell r="BF4">
            <v>4.6677689999999998</v>
          </cell>
          <cell r="BG4">
            <v>2.6499760000000001</v>
          </cell>
          <cell r="BH4">
            <v>9.4573630000000009</v>
          </cell>
          <cell r="BI4">
            <v>6.5561480000000003</v>
          </cell>
          <cell r="BJ4">
            <v>68.757947999999999</v>
          </cell>
          <cell r="BK4">
            <v>78.676976999999994</v>
          </cell>
          <cell r="BL4">
            <v>10.920343000000001</v>
          </cell>
          <cell r="BM4">
            <v>50.663753</v>
          </cell>
          <cell r="BN4">
            <v>2.4796770000000001</v>
          </cell>
          <cell r="BO4">
            <v>0.84903200000000001</v>
          </cell>
          <cell r="BP4">
            <v>1.080924</v>
          </cell>
          <cell r="BQ4">
            <v>16.844315999999999</v>
          </cell>
          <cell r="BR4">
            <v>11.371994000000001</v>
          </cell>
          <cell r="BS4">
            <v>34.584623000000001</v>
          </cell>
          <cell r="BT4">
            <v>11.887718</v>
          </cell>
          <cell r="BU4">
            <v>170.234554</v>
          </cell>
          <cell r="BV4">
            <v>93.668171000000001</v>
          </cell>
          <cell r="BW4">
            <v>47.962031000000003</v>
          </cell>
          <cell r="BX4">
            <v>1.122662</v>
          </cell>
          <cell r="BY4">
            <v>67.594611</v>
          </cell>
          <cell r="BZ4">
            <v>3.972674</v>
          </cell>
          <cell r="CA4">
            <v>5.4335909999999998</v>
          </cell>
          <cell r="CB4">
            <v>0.90488900000000005</v>
          </cell>
          <cell r="CC4">
            <v>1.9380569999999999</v>
          </cell>
          <cell r="CD4">
            <v>19.049665999999998</v>
          </cell>
          <cell r="CE4">
            <v>31.682507999999999</v>
          </cell>
          <cell r="CF4">
            <v>513.04352100000006</v>
          </cell>
          <cell r="CG4">
            <v>432.02997800000003</v>
          </cell>
          <cell r="CH4">
            <v>1.5215019999999999</v>
          </cell>
          <cell r="CI4">
            <v>783.88757299999997</v>
          </cell>
          <cell r="CJ4">
            <v>66.973971000000006</v>
          </cell>
          <cell r="CK4">
            <v>2.301609</v>
          </cell>
          <cell r="CL4">
            <v>117.804699</v>
          </cell>
          <cell r="CM4">
            <v>14.471548</v>
          </cell>
          <cell r="CN4">
            <v>2.1620659999999998</v>
          </cell>
          <cell r="CO4">
            <v>1.8034600000000001</v>
          </cell>
          <cell r="CP4">
            <v>86.282532000000003</v>
          </cell>
          <cell r="CQ4">
            <v>22.271449</v>
          </cell>
          <cell r="CR4">
            <v>19.457812000000001</v>
          </cell>
          <cell r="CS4">
            <v>6.8488999999999994E-2</v>
          </cell>
          <cell r="CT4">
            <v>0</v>
          </cell>
          <cell r="CU4">
            <v>0</v>
          </cell>
        </row>
        <row r="5">
          <cell r="B5">
            <v>14.313879</v>
          </cell>
          <cell r="C5">
            <v>92.302494999999993</v>
          </cell>
          <cell r="D5">
            <v>111.72901400000001</v>
          </cell>
          <cell r="E5">
            <v>47.213456999999998</v>
          </cell>
          <cell r="F5">
            <v>6.7661009999999999</v>
          </cell>
          <cell r="G5">
            <v>12.181944</v>
          </cell>
          <cell r="H5">
            <v>38.719608000000001</v>
          </cell>
          <cell r="I5">
            <v>43.914509000000002</v>
          </cell>
          <cell r="J5">
            <v>15.449268999999999</v>
          </cell>
          <cell r="K5">
            <v>37.732239999999997</v>
          </cell>
          <cell r="L5">
            <v>7.4299099999999996</v>
          </cell>
          <cell r="M5">
            <v>31.876110000000001</v>
          </cell>
          <cell r="N5">
            <v>1.2321500000000001</v>
          </cell>
          <cell r="O5">
            <v>0.15836700000000001</v>
          </cell>
          <cell r="P5">
            <v>48.520746000000003</v>
          </cell>
          <cell r="Q5">
            <v>21.230578999999999</v>
          </cell>
          <cell r="R5">
            <v>8.2681799999999992</v>
          </cell>
          <cell r="S5">
            <v>17.829782000000002</v>
          </cell>
          <cell r="T5">
            <v>47.454694000000003</v>
          </cell>
          <cell r="U5">
            <v>30.266839000000001</v>
          </cell>
          <cell r="V5">
            <v>35.382281999999996</v>
          </cell>
          <cell r="W5">
            <v>37.116095999999999</v>
          </cell>
          <cell r="X5">
            <v>29.535539</v>
          </cell>
          <cell r="Y5">
            <v>17.204986999999999</v>
          </cell>
          <cell r="Z5">
            <v>16.270294</v>
          </cell>
          <cell r="AA5">
            <v>1.512656</v>
          </cell>
          <cell r="AB5">
            <v>184.88819899999999</v>
          </cell>
          <cell r="AC5">
            <v>27.836361</v>
          </cell>
          <cell r="AD5">
            <v>80.885529000000005</v>
          </cell>
          <cell r="AE5">
            <v>203.28836999999999</v>
          </cell>
          <cell r="AF5">
            <v>25.814700999999999</v>
          </cell>
          <cell r="AG5">
            <v>50.780028000000001</v>
          </cell>
          <cell r="AH5">
            <v>65.040222999999997</v>
          </cell>
          <cell r="AI5">
            <v>39.685307999999999</v>
          </cell>
          <cell r="AJ5">
            <v>6.6320759999999996</v>
          </cell>
          <cell r="AK5">
            <v>0.91589699999999996</v>
          </cell>
          <cell r="AL5">
            <v>3.87629</v>
          </cell>
          <cell r="AM5">
            <v>130.83985000000001</v>
          </cell>
          <cell r="AN5">
            <v>276.49145299999998</v>
          </cell>
          <cell r="AO5">
            <v>63.859318999999999</v>
          </cell>
          <cell r="AP5">
            <v>27.307071000000001</v>
          </cell>
          <cell r="AQ5">
            <v>22.230799000000001</v>
          </cell>
          <cell r="AR5">
            <v>1.0091380000000001</v>
          </cell>
          <cell r="AS5">
            <v>51.551285999999998</v>
          </cell>
          <cell r="AT5">
            <v>15.585058</v>
          </cell>
          <cell r="AU5">
            <v>0.58989400000000003</v>
          </cell>
          <cell r="AV5">
            <v>4.449173</v>
          </cell>
          <cell r="AW5">
            <v>88.227335999999994</v>
          </cell>
          <cell r="AX5">
            <v>12.516698999999999</v>
          </cell>
          <cell r="AY5">
            <v>0.92785600000000001</v>
          </cell>
          <cell r="AZ5">
            <v>9.3900590000000008</v>
          </cell>
          <cell r="BA5">
            <v>10.837313999999999</v>
          </cell>
          <cell r="BB5">
            <v>3.9335290000000001</v>
          </cell>
          <cell r="BC5">
            <v>21.604243</v>
          </cell>
          <cell r="BD5">
            <v>14.764362</v>
          </cell>
          <cell r="BE5">
            <v>7.7952159999999999</v>
          </cell>
          <cell r="BF5">
            <v>4.8010950000000001</v>
          </cell>
          <cell r="BG5">
            <v>2.6789459999999998</v>
          </cell>
          <cell r="BH5">
            <v>11.151199999999999</v>
          </cell>
          <cell r="BI5">
            <v>8.2114689999999992</v>
          </cell>
          <cell r="BJ5">
            <v>72.502514000000005</v>
          </cell>
          <cell r="BK5">
            <v>85.529336999999998</v>
          </cell>
          <cell r="BL5">
            <v>10.023173999999999</v>
          </cell>
          <cell r="BM5">
            <v>55.416519999999998</v>
          </cell>
          <cell r="BN5">
            <v>2.6992419999999999</v>
          </cell>
          <cell r="BO5">
            <v>1.0645020000000001</v>
          </cell>
          <cell r="BP5">
            <v>1.818641</v>
          </cell>
          <cell r="BQ5">
            <v>17.647755</v>
          </cell>
          <cell r="BR5">
            <v>12.124563999999999</v>
          </cell>
          <cell r="BS5">
            <v>38.535400000000003</v>
          </cell>
          <cell r="BT5">
            <v>15.052619999999999</v>
          </cell>
          <cell r="BU5">
            <v>174.589765</v>
          </cell>
          <cell r="BV5">
            <v>99.364344000000003</v>
          </cell>
          <cell r="BW5">
            <v>52.753360000000001</v>
          </cell>
          <cell r="BX5">
            <v>1.171713</v>
          </cell>
          <cell r="BY5">
            <v>68.617769999999993</v>
          </cell>
          <cell r="BZ5">
            <v>2.6525919999999998</v>
          </cell>
          <cell r="CA5">
            <v>6.4935280000000004</v>
          </cell>
          <cell r="CB5">
            <v>2.2840479999999999</v>
          </cell>
          <cell r="CC5">
            <v>2.1497630000000001</v>
          </cell>
          <cell r="CD5">
            <v>21.309529000000001</v>
          </cell>
          <cell r="CE5">
            <v>35.517513999999998</v>
          </cell>
          <cell r="CF5">
            <v>607.76511300000004</v>
          </cell>
          <cell r="CG5">
            <v>453.15378399999997</v>
          </cell>
          <cell r="CH5">
            <v>0.94801500000000005</v>
          </cell>
          <cell r="CI5">
            <v>867.77588000000003</v>
          </cell>
          <cell r="CJ5">
            <v>283.19993099999999</v>
          </cell>
          <cell r="CK5">
            <v>0.977186</v>
          </cell>
          <cell r="CL5">
            <v>134.663692</v>
          </cell>
          <cell r="CM5">
            <v>15.37194</v>
          </cell>
          <cell r="CN5">
            <v>2.2399019999999998</v>
          </cell>
          <cell r="CO5">
            <v>2.5383559999999998</v>
          </cell>
          <cell r="CP5">
            <v>94.103678000000002</v>
          </cell>
          <cell r="CQ5">
            <v>25.923898000000001</v>
          </cell>
          <cell r="CR5">
            <v>22.243756999999999</v>
          </cell>
          <cell r="CS5">
            <v>9.9709999999999993E-2</v>
          </cell>
          <cell r="CT5">
            <v>0</v>
          </cell>
          <cell r="CU5">
            <v>0</v>
          </cell>
        </row>
        <row r="21">
          <cell r="B21">
            <v>5.7435510000000001</v>
          </cell>
          <cell r="C21">
            <v>10.306201</v>
          </cell>
          <cell r="D21">
            <v>53.009788</v>
          </cell>
          <cell r="E21">
            <v>18.150623</v>
          </cell>
          <cell r="F21">
            <v>5.3833580000000003</v>
          </cell>
          <cell r="G21">
            <v>7.9384600000000001</v>
          </cell>
          <cell r="H21">
            <v>22.238188000000001</v>
          </cell>
          <cell r="I21">
            <v>38.093994000000002</v>
          </cell>
          <cell r="J21">
            <v>4.3973579999999997</v>
          </cell>
          <cell r="K21">
            <v>9.8422680000000007</v>
          </cell>
          <cell r="L21">
            <v>2.7886540000000002</v>
          </cell>
          <cell r="M21">
            <v>5.7746500000000003</v>
          </cell>
          <cell r="N21">
            <v>0.56711800000000001</v>
          </cell>
          <cell r="O21">
            <v>4.5998999999999998E-2</v>
          </cell>
          <cell r="P21">
            <v>30.192404</v>
          </cell>
          <cell r="Q21">
            <v>18.743824</v>
          </cell>
          <cell r="R21">
            <v>7.0507850000000003</v>
          </cell>
          <cell r="S21">
            <v>1.3827579999999999</v>
          </cell>
          <cell r="T21">
            <v>20.07039</v>
          </cell>
          <cell r="U21">
            <v>25.413294</v>
          </cell>
          <cell r="V21">
            <v>9.5961909999999992</v>
          </cell>
          <cell r="W21">
            <v>45.048535999999999</v>
          </cell>
          <cell r="X21">
            <v>10.42065</v>
          </cell>
          <cell r="Y21">
            <v>49.069609</v>
          </cell>
          <cell r="Z21">
            <v>14.886305999999999</v>
          </cell>
          <cell r="AA21">
            <v>22.327642000000001</v>
          </cell>
          <cell r="AB21">
            <v>186.63303999999999</v>
          </cell>
          <cell r="AC21">
            <v>5.6171129999999998</v>
          </cell>
          <cell r="AD21">
            <v>41.840600000000002</v>
          </cell>
          <cell r="AE21">
            <v>56.074702000000002</v>
          </cell>
          <cell r="AF21">
            <v>9.1407520000000009</v>
          </cell>
          <cell r="AG21">
            <v>10.318514</v>
          </cell>
          <cell r="AH21">
            <v>8.7813499999999998</v>
          </cell>
          <cell r="AI21">
            <v>9.3726230000000008</v>
          </cell>
          <cell r="AJ21">
            <v>5.7310119999999998</v>
          </cell>
          <cell r="AK21">
            <v>0.34682600000000002</v>
          </cell>
          <cell r="AL21">
            <v>0.44553199999999998</v>
          </cell>
          <cell r="AM21">
            <v>21.762056000000001</v>
          </cell>
          <cell r="AN21">
            <v>208.619032</v>
          </cell>
          <cell r="AO21">
            <v>71.550405999999995</v>
          </cell>
          <cell r="AP21">
            <v>5.0344889999999998</v>
          </cell>
          <cell r="AQ21">
            <v>11.572912000000001</v>
          </cell>
          <cell r="AR21">
            <v>0.41447699999999998</v>
          </cell>
          <cell r="AS21">
            <v>43.981749999999998</v>
          </cell>
          <cell r="AT21">
            <v>55.695774999999998</v>
          </cell>
          <cell r="AU21">
            <v>1.5755000000000002E-2</v>
          </cell>
          <cell r="AV21">
            <v>54.853859</v>
          </cell>
          <cell r="AW21">
            <v>123.46975500000001</v>
          </cell>
          <cell r="AX21">
            <v>2.5922130000000001</v>
          </cell>
          <cell r="AY21">
            <v>1.7769999999999999E-3</v>
          </cell>
          <cell r="AZ21">
            <v>3.628269</v>
          </cell>
          <cell r="BA21">
            <v>10.992004</v>
          </cell>
          <cell r="BB21">
            <v>0.60519199999999995</v>
          </cell>
          <cell r="BC21">
            <v>4.2737319999999999</v>
          </cell>
          <cell r="BD21">
            <v>13.549344</v>
          </cell>
          <cell r="BE21">
            <v>11.865952999999999</v>
          </cell>
          <cell r="BF21">
            <v>4.5203689999999996</v>
          </cell>
          <cell r="BG21">
            <v>7.845745</v>
          </cell>
          <cell r="BH21">
            <v>19.102786999999999</v>
          </cell>
          <cell r="BI21">
            <v>7.4876860000000001</v>
          </cell>
          <cell r="BJ21">
            <v>172.65103999999999</v>
          </cell>
          <cell r="BK21">
            <v>71.860496999999995</v>
          </cell>
          <cell r="BL21">
            <v>34.680439999999997</v>
          </cell>
          <cell r="BM21">
            <v>143.356717</v>
          </cell>
          <cell r="BN21">
            <v>3.143472</v>
          </cell>
          <cell r="BO21">
            <v>0.62473299999999998</v>
          </cell>
          <cell r="BP21">
            <v>0.29652800000000001</v>
          </cell>
          <cell r="BQ21">
            <v>26.104849000000002</v>
          </cell>
          <cell r="BR21">
            <v>45.877864000000002</v>
          </cell>
          <cell r="BS21">
            <v>44.796404000000003</v>
          </cell>
          <cell r="BT21">
            <v>19.817409000000001</v>
          </cell>
          <cell r="BU21">
            <v>90.038439999999994</v>
          </cell>
          <cell r="BV21">
            <v>103.094548</v>
          </cell>
          <cell r="BW21">
            <v>15.859489999999999</v>
          </cell>
          <cell r="BX21">
            <v>0.24405499999999999</v>
          </cell>
          <cell r="BY21">
            <v>50.860188999999998</v>
          </cell>
          <cell r="BZ21">
            <v>1.6578930000000001</v>
          </cell>
          <cell r="CA21">
            <v>0.66479600000000005</v>
          </cell>
          <cell r="CB21">
            <v>1.0176080000000001</v>
          </cell>
          <cell r="CC21">
            <v>0.106778</v>
          </cell>
          <cell r="CD21">
            <v>11.229228000000001</v>
          </cell>
          <cell r="CE21">
            <v>27.701750000000001</v>
          </cell>
          <cell r="CF21">
            <v>205.609657</v>
          </cell>
          <cell r="CG21">
            <v>304.90909099999999</v>
          </cell>
          <cell r="CH21">
            <v>0.15837499999999999</v>
          </cell>
          <cell r="CI21">
            <v>782.82312300000001</v>
          </cell>
          <cell r="CJ21">
            <v>5.9292829999999999</v>
          </cell>
          <cell r="CK21">
            <v>2.7091500000000002</v>
          </cell>
          <cell r="CL21">
            <v>112.01754099999999</v>
          </cell>
          <cell r="CM21">
            <v>1.9460200000000001</v>
          </cell>
          <cell r="CN21">
            <v>0.46273900000000001</v>
          </cell>
          <cell r="CO21">
            <v>1.148371</v>
          </cell>
          <cell r="CP21">
            <v>134.57384400000001</v>
          </cell>
          <cell r="CQ21">
            <v>3.0251929999999998</v>
          </cell>
          <cell r="CR21">
            <v>7.9142400000000004</v>
          </cell>
          <cell r="CS21">
            <v>1.3181E-2</v>
          </cell>
          <cell r="CT21">
            <v>0</v>
          </cell>
          <cell r="CU21">
            <v>4.6636410000000001</v>
          </cell>
        </row>
        <row r="22">
          <cell r="B22">
            <v>5.402768</v>
          </cell>
          <cell r="C22">
            <v>11.146186</v>
          </cell>
          <cell r="D22">
            <v>48.247568999999999</v>
          </cell>
          <cell r="E22">
            <v>23.863458000000001</v>
          </cell>
          <cell r="F22">
            <v>4.8395919999999997</v>
          </cell>
          <cell r="G22">
            <v>10.497877000000001</v>
          </cell>
          <cell r="H22">
            <v>24.009933</v>
          </cell>
          <cell r="I22">
            <v>33.485363999999997</v>
          </cell>
          <cell r="J22">
            <v>4.1745270000000003</v>
          </cell>
          <cell r="K22">
            <v>6.5356589999999999</v>
          </cell>
          <cell r="L22">
            <v>2.2926190000000002</v>
          </cell>
          <cell r="M22">
            <v>5.8639729999999997</v>
          </cell>
          <cell r="N22">
            <v>0.44253799999999999</v>
          </cell>
          <cell r="O22">
            <v>1.5386E-2</v>
          </cell>
          <cell r="P22">
            <v>27.059360000000002</v>
          </cell>
          <cell r="Q22">
            <v>18.777775999999999</v>
          </cell>
          <cell r="R22">
            <v>6.8216210000000004</v>
          </cell>
          <cell r="S22">
            <v>1.496855</v>
          </cell>
          <cell r="T22">
            <v>20.180572000000002</v>
          </cell>
          <cell r="U22">
            <v>25.220306999999998</v>
          </cell>
          <cell r="V22">
            <v>12.384484</v>
          </cell>
          <cell r="W22">
            <v>45.279535000000003</v>
          </cell>
          <cell r="X22">
            <v>10.797948999999999</v>
          </cell>
          <cell r="Y22">
            <v>49.919206000000003</v>
          </cell>
          <cell r="Z22">
            <v>11.516449</v>
          </cell>
          <cell r="AA22">
            <v>32.692250000000001</v>
          </cell>
          <cell r="AB22">
            <v>111.186961</v>
          </cell>
          <cell r="AC22">
            <v>5.3075760000000001</v>
          </cell>
          <cell r="AD22">
            <v>32.288105999999999</v>
          </cell>
          <cell r="AE22">
            <v>52.841143000000002</v>
          </cell>
          <cell r="AF22">
            <v>8.3361149999999995</v>
          </cell>
          <cell r="AG22">
            <v>10.903744</v>
          </cell>
          <cell r="AH22">
            <v>8.795833</v>
          </cell>
          <cell r="AI22">
            <v>11.061849</v>
          </cell>
          <cell r="AJ22">
            <v>5.5595980000000003</v>
          </cell>
          <cell r="AK22">
            <v>0.37284</v>
          </cell>
          <cell r="AL22">
            <v>0.18739</v>
          </cell>
          <cell r="AM22">
            <v>22.086461</v>
          </cell>
          <cell r="AN22">
            <v>201.54178300000001</v>
          </cell>
          <cell r="AO22">
            <v>74.446229000000002</v>
          </cell>
          <cell r="AP22">
            <v>4.6877240000000002</v>
          </cell>
          <cell r="AQ22">
            <v>10.473879</v>
          </cell>
          <cell r="AR22">
            <v>0.77486600000000005</v>
          </cell>
          <cell r="AS22">
            <v>46.768858000000002</v>
          </cell>
          <cell r="AT22">
            <v>55.733972999999999</v>
          </cell>
          <cell r="AU22">
            <v>2.2835000000000001E-2</v>
          </cell>
          <cell r="AV22">
            <v>26.342244999999998</v>
          </cell>
          <cell r="AW22">
            <v>110.700294</v>
          </cell>
          <cell r="AX22">
            <v>2.5145279999999999</v>
          </cell>
          <cell r="AY22">
            <v>3.2966000000000002E-2</v>
          </cell>
          <cell r="AZ22">
            <v>4.2949520000000003</v>
          </cell>
          <cell r="BA22">
            <v>9.3828580000000006</v>
          </cell>
          <cell r="BB22">
            <v>0.23613200000000001</v>
          </cell>
          <cell r="BC22">
            <v>3.9626250000000001</v>
          </cell>
          <cell r="BD22">
            <v>15.742259000000001</v>
          </cell>
          <cell r="BE22">
            <v>15.100911</v>
          </cell>
          <cell r="BF22">
            <v>4.3559799999999997</v>
          </cell>
          <cell r="BG22">
            <v>7.544359</v>
          </cell>
          <cell r="BH22">
            <v>17.046382000000001</v>
          </cell>
          <cell r="BI22">
            <v>9.2290670000000006</v>
          </cell>
          <cell r="BJ22">
            <v>159.527691</v>
          </cell>
          <cell r="BK22">
            <v>74.707751000000002</v>
          </cell>
          <cell r="BL22">
            <v>35.601672000000001</v>
          </cell>
          <cell r="BM22">
            <v>140.234905</v>
          </cell>
          <cell r="BN22">
            <v>2.6988989999999999</v>
          </cell>
          <cell r="BO22">
            <v>0.71583399999999997</v>
          </cell>
          <cell r="BP22">
            <v>0.39525399999999999</v>
          </cell>
          <cell r="BQ22">
            <v>26.792960000000001</v>
          </cell>
          <cell r="BR22">
            <v>44.704476</v>
          </cell>
          <cell r="BS22">
            <v>37.855041</v>
          </cell>
          <cell r="BT22">
            <v>21.921199000000001</v>
          </cell>
          <cell r="BU22">
            <v>87.050704999999994</v>
          </cell>
          <cell r="BV22">
            <v>103.844735</v>
          </cell>
          <cell r="BW22">
            <v>18.276859000000002</v>
          </cell>
          <cell r="BX22">
            <v>0.100485</v>
          </cell>
          <cell r="BY22">
            <v>51.96049</v>
          </cell>
          <cell r="BZ22">
            <v>1.9350769999999999</v>
          </cell>
          <cell r="CA22">
            <v>0.80399100000000001</v>
          </cell>
          <cell r="CB22">
            <v>0.60130799999999995</v>
          </cell>
          <cell r="CC22">
            <v>7.3445999999999997E-2</v>
          </cell>
          <cell r="CD22">
            <v>11.798555</v>
          </cell>
          <cell r="CE22">
            <v>21.250166</v>
          </cell>
          <cell r="CF22">
            <v>216.30318</v>
          </cell>
          <cell r="CG22">
            <v>297.39080899999999</v>
          </cell>
          <cell r="CH22">
            <v>0.14610000000000001</v>
          </cell>
          <cell r="CI22">
            <v>758.39326600000004</v>
          </cell>
          <cell r="CJ22">
            <v>15.602905</v>
          </cell>
          <cell r="CK22">
            <v>2.6928489999999998</v>
          </cell>
          <cell r="CL22">
            <v>112.161039</v>
          </cell>
          <cell r="CM22">
            <v>1.79802</v>
          </cell>
          <cell r="CN22">
            <v>0.54783400000000004</v>
          </cell>
          <cell r="CO22">
            <v>1.404361</v>
          </cell>
          <cell r="CP22">
            <v>140.550735</v>
          </cell>
          <cell r="CQ22">
            <v>4.2319370000000003</v>
          </cell>
          <cell r="CR22">
            <v>7.7966170000000004</v>
          </cell>
          <cell r="CS22">
            <v>0.171569</v>
          </cell>
          <cell r="CT22">
            <v>0</v>
          </cell>
          <cell r="CU22">
            <v>3.917767</v>
          </cell>
        </row>
        <row r="23">
          <cell r="B23">
            <v>10.079613999999999</v>
          </cell>
          <cell r="C23">
            <v>12.029858000000001</v>
          </cell>
          <cell r="D23">
            <v>56.850230000000003</v>
          </cell>
          <cell r="E23">
            <v>16.803242999999998</v>
          </cell>
          <cell r="F23">
            <v>4.9374900000000004</v>
          </cell>
          <cell r="G23">
            <v>11.958164</v>
          </cell>
          <cell r="H23">
            <v>26.382484000000002</v>
          </cell>
          <cell r="I23">
            <v>44.561354000000001</v>
          </cell>
          <cell r="J23">
            <v>5.9518529999999998</v>
          </cell>
          <cell r="K23">
            <v>6.174175</v>
          </cell>
          <cell r="L23">
            <v>2.3771110000000002</v>
          </cell>
          <cell r="M23">
            <v>6.0721239999999996</v>
          </cell>
          <cell r="N23">
            <v>0.41001599999999999</v>
          </cell>
          <cell r="O23">
            <v>4.3478000000000003E-2</v>
          </cell>
          <cell r="P23">
            <v>32.966737000000002</v>
          </cell>
          <cell r="Q23">
            <v>17.928913000000001</v>
          </cell>
          <cell r="R23">
            <v>7.024775</v>
          </cell>
          <cell r="S23">
            <v>1.6520189999999999</v>
          </cell>
          <cell r="T23">
            <v>20.434594000000001</v>
          </cell>
          <cell r="U23">
            <v>24.448571999999999</v>
          </cell>
          <cell r="V23">
            <v>15.010945</v>
          </cell>
          <cell r="W23">
            <v>52.006936000000003</v>
          </cell>
          <cell r="X23">
            <v>10.868703</v>
          </cell>
          <cell r="Y23">
            <v>53.113376000000002</v>
          </cell>
          <cell r="Z23">
            <v>12.906694999999999</v>
          </cell>
          <cell r="AA23">
            <v>38.950130000000001</v>
          </cell>
          <cell r="AB23">
            <v>127.532759</v>
          </cell>
          <cell r="AC23">
            <v>5.5209409999999997</v>
          </cell>
          <cell r="AD23">
            <v>46.903562999999998</v>
          </cell>
          <cell r="AE23">
            <v>55.375222000000001</v>
          </cell>
          <cell r="AF23">
            <v>8.2118230000000008</v>
          </cell>
          <cell r="AG23">
            <v>14.647489</v>
          </cell>
          <cell r="AH23">
            <v>10.61524</v>
          </cell>
          <cell r="AI23">
            <v>9.7518960000000003</v>
          </cell>
          <cell r="AJ23">
            <v>5.5755210000000002</v>
          </cell>
          <cell r="AK23">
            <v>0.42626199999999997</v>
          </cell>
          <cell r="AL23">
            <v>0.315608</v>
          </cell>
          <cell r="AM23">
            <v>27.177008000000001</v>
          </cell>
          <cell r="AN23">
            <v>225.53085899999999</v>
          </cell>
          <cell r="AO23">
            <v>79.805310000000006</v>
          </cell>
          <cell r="AP23">
            <v>6.1190959999999999</v>
          </cell>
          <cell r="AQ23">
            <v>10.827787000000001</v>
          </cell>
          <cell r="AR23">
            <v>1.0149900000000001</v>
          </cell>
          <cell r="AS23">
            <v>51.532637999999999</v>
          </cell>
          <cell r="AT23">
            <v>60.662179000000002</v>
          </cell>
          <cell r="AU23">
            <v>2.0971E-2</v>
          </cell>
          <cell r="AV23">
            <v>32.714036999999998</v>
          </cell>
          <cell r="AW23">
            <v>112.8143</v>
          </cell>
          <cell r="AX23">
            <v>2.3082639999999999</v>
          </cell>
          <cell r="AY23">
            <v>1.5610000000000001E-3</v>
          </cell>
          <cell r="AZ23">
            <v>4.2961539999999996</v>
          </cell>
          <cell r="BA23">
            <v>10.532809</v>
          </cell>
          <cell r="BB23">
            <v>0.53947800000000001</v>
          </cell>
          <cell r="BC23">
            <v>3.9437500000000001</v>
          </cell>
          <cell r="BD23">
            <v>16.093684</v>
          </cell>
          <cell r="BE23">
            <v>18.015552</v>
          </cell>
          <cell r="BF23">
            <v>4.5640770000000002</v>
          </cell>
          <cell r="BG23">
            <v>8.591189</v>
          </cell>
          <cell r="BH23">
            <v>17.529509000000001</v>
          </cell>
          <cell r="BI23">
            <v>11.713310999999999</v>
          </cell>
          <cell r="BJ23">
            <v>177.26597100000001</v>
          </cell>
          <cell r="BK23">
            <v>76.299043999999995</v>
          </cell>
          <cell r="BL23">
            <v>36.808405999999998</v>
          </cell>
          <cell r="BM23">
            <v>121.738178</v>
          </cell>
          <cell r="BN23">
            <v>3.2076419999999999</v>
          </cell>
          <cell r="BO23">
            <v>0.74160800000000004</v>
          </cell>
          <cell r="BP23">
            <v>0.35796099999999997</v>
          </cell>
          <cell r="BQ23">
            <v>29.065586</v>
          </cell>
          <cell r="BR23">
            <v>46.397067999999997</v>
          </cell>
          <cell r="BS23">
            <v>44.797640999999999</v>
          </cell>
          <cell r="BT23">
            <v>18.572890999999998</v>
          </cell>
          <cell r="BU23">
            <v>100.06133800000001</v>
          </cell>
          <cell r="BV23">
            <v>102.792737</v>
          </cell>
          <cell r="BW23">
            <v>16.456319000000001</v>
          </cell>
          <cell r="BX23">
            <v>0.24632399999999999</v>
          </cell>
          <cell r="BY23">
            <v>55.601129999999998</v>
          </cell>
          <cell r="BZ23">
            <v>1.8810480000000001</v>
          </cell>
          <cell r="CA23">
            <v>0.79110199999999997</v>
          </cell>
          <cell r="CB23">
            <v>1.453227</v>
          </cell>
          <cell r="CC23">
            <v>0.101659</v>
          </cell>
          <cell r="CD23">
            <v>11.046993000000001</v>
          </cell>
          <cell r="CE23">
            <v>29.733964</v>
          </cell>
          <cell r="CF23">
            <v>236.79061799999999</v>
          </cell>
          <cell r="CG23">
            <v>324.933875</v>
          </cell>
          <cell r="CH23">
            <v>0.16991300000000001</v>
          </cell>
          <cell r="CI23">
            <v>766.37970199999995</v>
          </cell>
          <cell r="CJ23">
            <v>5.8105169999999999</v>
          </cell>
          <cell r="CK23">
            <v>34.909914999999998</v>
          </cell>
          <cell r="CL23">
            <v>110.992468</v>
          </cell>
          <cell r="CM23">
            <v>1.899661</v>
          </cell>
          <cell r="CN23">
            <v>0.57636500000000002</v>
          </cell>
          <cell r="CO23">
            <v>1.324524</v>
          </cell>
          <cell r="CP23">
            <v>147.85351</v>
          </cell>
          <cell r="CQ23">
            <v>4.1119859999999999</v>
          </cell>
          <cell r="CR23">
            <v>8.0093720000000008</v>
          </cell>
          <cell r="CS23">
            <v>0.30529600000000001</v>
          </cell>
          <cell r="CT23">
            <v>0</v>
          </cell>
          <cell r="CU23">
            <v>5.1367789999999998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DECLARADOS"/>
      <sheetName val="NC2_EXTRA_N"/>
    </sheetNames>
    <sheetDataSet>
      <sheetData sheetId="0">
        <row r="3">
          <cell r="B3">
            <v>8.6839E-2</v>
          </cell>
          <cell r="C3">
            <v>1.3577600000000001</v>
          </cell>
          <cell r="D3">
            <v>51.971882999999956</v>
          </cell>
          <cell r="E3">
            <v>1.3241420000000002</v>
          </cell>
          <cell r="F3">
            <v>3.3658030000000001</v>
          </cell>
          <cell r="G3">
            <v>7.8847E-2</v>
          </cell>
          <cell r="H3">
            <v>6.0634019999999982</v>
          </cell>
          <cell r="I3">
            <v>15.327692000000001</v>
          </cell>
          <cell r="J3">
            <v>10.194886999999996</v>
          </cell>
          <cell r="K3">
            <v>25.919785999999998</v>
          </cell>
          <cell r="L3">
            <v>0.21799499999999999</v>
          </cell>
          <cell r="M3">
            <v>32.496597000000001</v>
          </cell>
          <cell r="N3">
            <v>2.8816169999999994</v>
          </cell>
          <cell r="O3">
            <v>0.135326</v>
          </cell>
          <cell r="P3">
            <v>6.7718720000000001</v>
          </cell>
          <cell r="Q3">
            <v>9.8737090000000016</v>
          </cell>
          <cell r="R3">
            <v>6.3327890000000009</v>
          </cell>
          <cell r="S3">
            <v>0.72119899999999992</v>
          </cell>
          <cell r="T3">
            <v>1.063237</v>
          </cell>
          <cell r="U3">
            <v>1.8395139999999999</v>
          </cell>
          <cell r="V3">
            <v>1.6196110000000001</v>
          </cell>
          <cell r="W3">
            <v>2.3916250000000003</v>
          </cell>
          <cell r="X3">
            <v>2.716332</v>
          </cell>
          <cell r="Y3">
            <v>4.5658209999999997</v>
          </cell>
          <cell r="Z3">
            <v>1.9854439999999998</v>
          </cell>
          <cell r="AA3">
            <v>0.41783199999999998</v>
          </cell>
          <cell r="AB3">
            <v>661.53954400000009</v>
          </cell>
          <cell r="AC3">
            <v>15.994000999999999</v>
          </cell>
          <cell r="AD3">
            <v>87.916865999999999</v>
          </cell>
          <cell r="AE3">
            <v>22.366579000000002</v>
          </cell>
          <cell r="AF3">
            <v>3.5791489999999997</v>
          </cell>
          <cell r="AG3">
            <v>4.0061799999999987</v>
          </cell>
          <cell r="AH3">
            <v>0.48373700000000008</v>
          </cell>
          <cell r="AI3">
            <v>0.7138739999999999</v>
          </cell>
          <cell r="AJ3">
            <v>0.18135100000000004</v>
          </cell>
          <cell r="AK3">
            <v>0.16681299999999999</v>
          </cell>
          <cell r="AL3">
            <v>8.2299999999999995E-4</v>
          </cell>
          <cell r="AM3">
            <v>4.6874690000000019</v>
          </cell>
          <cell r="AN3">
            <v>59.792494000000026</v>
          </cell>
          <cell r="AO3">
            <v>23.642458000000019</v>
          </cell>
          <cell r="AP3">
            <v>8.2862899999999939</v>
          </cell>
          <cell r="AQ3">
            <v>13.992295000000006</v>
          </cell>
          <cell r="AR3">
            <v>0.30069599999999996</v>
          </cell>
          <cell r="AS3">
            <v>16.351431999999988</v>
          </cell>
          <cell r="AT3">
            <v>3.9147819999999998</v>
          </cell>
          <cell r="AU3">
            <v>0.28040199999999998</v>
          </cell>
          <cell r="AV3">
            <v>0.83201600000000009</v>
          </cell>
          <cell r="AW3">
            <v>9.3135940000000002</v>
          </cell>
          <cell r="AX3">
            <v>0.96727699999999961</v>
          </cell>
          <cell r="AY3">
            <v>7.9467999999999997E-2</v>
          </cell>
          <cell r="AZ3">
            <v>0.94717600000000002</v>
          </cell>
          <cell r="BA3">
            <v>36.979145999999993</v>
          </cell>
          <cell r="BB3">
            <v>3.5618179999999988</v>
          </cell>
          <cell r="BC3">
            <v>13.966271999999988</v>
          </cell>
          <cell r="BD3">
            <v>15.500395000000001</v>
          </cell>
          <cell r="BE3">
            <v>2.0276660000000004</v>
          </cell>
          <cell r="BF3">
            <v>1.7057050000000002</v>
          </cell>
          <cell r="BG3">
            <v>1.4495710000000011</v>
          </cell>
          <cell r="BH3">
            <v>1.8419469999999998</v>
          </cell>
          <cell r="BI3">
            <v>2.906858999999999</v>
          </cell>
          <cell r="BJ3">
            <v>19.498054000000028</v>
          </cell>
          <cell r="BK3">
            <v>21.176818999999963</v>
          </cell>
          <cell r="BL3">
            <v>4.7944080000000007</v>
          </cell>
          <cell r="BM3">
            <v>22.421964000000024</v>
          </cell>
          <cell r="BN3">
            <v>0.76580900000000007</v>
          </cell>
          <cell r="BO3">
            <v>0.95841299999999985</v>
          </cell>
          <cell r="BP3">
            <v>0.92295399999999994</v>
          </cell>
          <cell r="BQ3">
            <v>2.5156769999999993</v>
          </cell>
          <cell r="BR3">
            <v>3.0782689999999984</v>
          </cell>
          <cell r="BS3">
            <v>5.6399700000000008</v>
          </cell>
          <cell r="BT3">
            <v>2.293661999999999</v>
          </cell>
          <cell r="BU3">
            <v>89.251038999999977</v>
          </cell>
          <cell r="BV3">
            <v>14.415709999999997</v>
          </cell>
          <cell r="BW3">
            <v>1.7202159999999997</v>
          </cell>
          <cell r="BX3">
            <v>8.2390999999999992E-2</v>
          </cell>
          <cell r="BY3">
            <v>7.9722299999999979</v>
          </cell>
          <cell r="BZ3">
            <v>1.3111699999999999</v>
          </cell>
          <cell r="CA3">
            <v>1.2546409999999999</v>
          </cell>
          <cell r="CB3">
            <v>0.33794400000000002</v>
          </cell>
          <cell r="CC3">
            <v>0.38784499999999988</v>
          </cell>
          <cell r="CD3">
            <v>3.5893460000000004</v>
          </cell>
          <cell r="CE3">
            <v>4.6152729999999966</v>
          </cell>
          <cell r="CF3">
            <v>91.004124999999945</v>
          </cell>
          <cell r="CG3">
            <v>139.41060900000025</v>
          </cell>
          <cell r="CH3">
            <v>0.115855</v>
          </cell>
          <cell r="CI3">
            <v>80.232995000000059</v>
          </cell>
          <cell r="CJ3">
            <v>11.611000000000001</v>
          </cell>
          <cell r="CK3">
            <v>0.11734700000000001</v>
          </cell>
          <cell r="CL3">
            <v>17.952838</v>
          </cell>
          <cell r="CM3">
            <v>3.3690529999999992</v>
          </cell>
          <cell r="CN3">
            <v>0.19874</v>
          </cell>
          <cell r="CO3">
            <v>0.72775599999999996</v>
          </cell>
          <cell r="CP3">
            <v>16.495931000000002</v>
          </cell>
          <cell r="CQ3">
            <v>4.6032230000000025</v>
          </cell>
          <cell r="CR3">
            <v>3.1236070000000016</v>
          </cell>
          <cell r="CS3">
            <v>0.50962099999999999</v>
          </cell>
          <cell r="CT3">
            <v>0</v>
          </cell>
          <cell r="CU3">
            <v>0</v>
          </cell>
        </row>
        <row r="4">
          <cell r="B4">
            <v>0.15273600000000001</v>
          </cell>
          <cell r="C4">
            <v>0.86482799999999993</v>
          </cell>
          <cell r="D4">
            <v>38.865518000000002</v>
          </cell>
          <cell r="E4">
            <v>0.54276800000000003</v>
          </cell>
          <cell r="F4">
            <v>2.196847</v>
          </cell>
          <cell r="G4">
            <v>0.55566500000000008</v>
          </cell>
          <cell r="H4">
            <v>3.5734059999999994</v>
          </cell>
          <cell r="I4">
            <v>13.685955999999997</v>
          </cell>
          <cell r="J4">
            <v>7.5459079999999989</v>
          </cell>
          <cell r="K4">
            <v>32.185333</v>
          </cell>
          <cell r="L4">
            <v>0.22927099999999997</v>
          </cell>
          <cell r="M4">
            <v>30.309078</v>
          </cell>
          <cell r="N4">
            <v>2.3295980000000003</v>
          </cell>
          <cell r="O4">
            <v>0.20128800000000002</v>
          </cell>
          <cell r="P4">
            <v>7.6661049999999991</v>
          </cell>
          <cell r="Q4">
            <v>3.2296340000000008</v>
          </cell>
          <cell r="R4">
            <v>7.2931450000000009</v>
          </cell>
          <cell r="S4">
            <v>0.48134299999999997</v>
          </cell>
          <cell r="T4">
            <v>0.98875400000000013</v>
          </cell>
          <cell r="U4">
            <v>1.614781</v>
          </cell>
          <cell r="V4">
            <v>1.4203070000000002</v>
          </cell>
          <cell r="W4">
            <v>1.9824240000000002</v>
          </cell>
          <cell r="X4">
            <v>11.159129</v>
          </cell>
          <cell r="Y4">
            <v>4.2234040000000004</v>
          </cell>
          <cell r="Z4">
            <v>3.5079720000000001</v>
          </cell>
          <cell r="AA4">
            <v>0.12596599999999999</v>
          </cell>
          <cell r="AB4">
            <v>587.99105900000029</v>
          </cell>
          <cell r="AC4">
            <v>11.432182999999995</v>
          </cell>
          <cell r="AD4">
            <v>29.131247999999996</v>
          </cell>
          <cell r="AE4">
            <v>10.771370999999993</v>
          </cell>
          <cell r="AF4">
            <v>2.973363</v>
          </cell>
          <cell r="AG4">
            <v>2.5747930000000001</v>
          </cell>
          <cell r="AH4">
            <v>0.49718100000000004</v>
          </cell>
          <cell r="AI4">
            <v>0.71449099999999999</v>
          </cell>
          <cell r="AJ4">
            <v>0.52572800000000008</v>
          </cell>
          <cell r="AK4">
            <v>0.50942100000000001</v>
          </cell>
          <cell r="AL4">
            <v>1.3842E-2</v>
          </cell>
          <cell r="AM4">
            <v>2.8442149999999997</v>
          </cell>
          <cell r="AN4">
            <v>58.17666700000003</v>
          </cell>
          <cell r="AO4">
            <v>18.72791999999998</v>
          </cell>
          <cell r="AP4">
            <v>6.6240060000000014</v>
          </cell>
          <cell r="AQ4">
            <v>8.069509</v>
          </cell>
          <cell r="AR4">
            <v>0.24549300000000002</v>
          </cell>
          <cell r="AS4">
            <v>27.814212000000008</v>
          </cell>
          <cell r="AT4">
            <v>3.9742369999999996</v>
          </cell>
          <cell r="AU4">
            <v>0.23661600000000002</v>
          </cell>
          <cell r="AV4">
            <v>0.65362700000000007</v>
          </cell>
          <cell r="AW4">
            <v>5.800507000000005</v>
          </cell>
          <cell r="AX4">
            <v>1.0081689999999999</v>
          </cell>
          <cell r="AY4">
            <v>6.5440000000000012E-2</v>
          </cell>
          <cell r="AZ4">
            <v>0.67297099999999999</v>
          </cell>
          <cell r="BA4">
            <v>31.213902000000008</v>
          </cell>
          <cell r="BB4">
            <v>2.198334</v>
          </cell>
          <cell r="BC4">
            <v>11.862601</v>
          </cell>
          <cell r="BD4">
            <v>12.349576999999996</v>
          </cell>
          <cell r="BE4">
            <v>1.9960819999999999</v>
          </cell>
          <cell r="BF4">
            <v>2.3187679999999999</v>
          </cell>
          <cell r="BG4">
            <v>0.61758199999999974</v>
          </cell>
          <cell r="BH4">
            <v>2.2918449999999999</v>
          </cell>
          <cell r="BI4">
            <v>1.9203580000000007</v>
          </cell>
          <cell r="BJ4">
            <v>15.106836999999981</v>
          </cell>
          <cell r="BK4">
            <v>16.944734000000011</v>
          </cell>
          <cell r="BL4">
            <v>3.7616079999999981</v>
          </cell>
          <cell r="BM4">
            <v>21.957208999999999</v>
          </cell>
          <cell r="BN4">
            <v>1.022821</v>
          </cell>
          <cell r="BO4">
            <v>1.0787319999999998</v>
          </cell>
          <cell r="BP4">
            <v>0.88805300000000009</v>
          </cell>
          <cell r="BQ4">
            <v>1.6614669999999998</v>
          </cell>
          <cell r="BR4">
            <v>2.3305940000000005</v>
          </cell>
          <cell r="BS4">
            <v>5.4068150000000008</v>
          </cell>
          <cell r="BT4">
            <v>1.6737060000000006</v>
          </cell>
          <cell r="BU4">
            <v>41.820444000000002</v>
          </cell>
          <cell r="BV4">
            <v>14.150824000000002</v>
          </cell>
          <cell r="BW4">
            <v>1.4684699999999997</v>
          </cell>
          <cell r="BX4">
            <v>8.1609000000000001E-2</v>
          </cell>
          <cell r="BY4">
            <v>6.3956419999999987</v>
          </cell>
          <cell r="BZ4">
            <v>3.2421999999999995</v>
          </cell>
          <cell r="CA4">
            <v>0.89784399999999998</v>
          </cell>
          <cell r="CB4">
            <v>8.7735000000000007E-2</v>
          </cell>
          <cell r="CC4">
            <v>1.1170990000000001</v>
          </cell>
          <cell r="CD4">
            <v>3.2038629999999997</v>
          </cell>
          <cell r="CE4">
            <v>3.3938539999999984</v>
          </cell>
          <cell r="CF4">
            <v>80.829478000000165</v>
          </cell>
          <cell r="CG4">
            <v>119.83474800000018</v>
          </cell>
          <cell r="CH4">
            <v>5.0871000000000006E-2</v>
          </cell>
          <cell r="CI4">
            <v>68.359974999999977</v>
          </cell>
          <cell r="CJ4">
            <v>11.473728000000001</v>
          </cell>
          <cell r="CK4">
            <v>7.7789999999999995E-3</v>
          </cell>
          <cell r="CL4">
            <v>14.451160999999994</v>
          </cell>
          <cell r="CM4">
            <v>2.0388910000000005</v>
          </cell>
          <cell r="CN4">
            <v>0.27585300000000001</v>
          </cell>
          <cell r="CO4">
            <v>0.53676699999999999</v>
          </cell>
          <cell r="CP4">
            <v>14.625255000000006</v>
          </cell>
          <cell r="CQ4">
            <v>4.2118960000000003</v>
          </cell>
          <cell r="CR4">
            <v>1.6645650000000012</v>
          </cell>
          <cell r="CS4">
            <v>0.79715500000000006</v>
          </cell>
          <cell r="CT4">
            <v>0</v>
          </cell>
          <cell r="CU4">
            <v>0</v>
          </cell>
        </row>
        <row r="5">
          <cell r="B5">
            <v>0.13360299999999997</v>
          </cell>
          <cell r="C5">
            <v>2.1573870000000004</v>
          </cell>
          <cell r="D5">
            <v>40.389659000000023</v>
          </cell>
          <cell r="E5">
            <v>0.27936800000000001</v>
          </cell>
          <cell r="F5">
            <v>1.2472040000000002</v>
          </cell>
          <cell r="G5">
            <v>0.439884</v>
          </cell>
          <cell r="H5">
            <v>6.0230980000000001</v>
          </cell>
          <cell r="I5">
            <v>19.046073</v>
          </cell>
          <cell r="J5">
            <v>7.1689699999999998</v>
          </cell>
          <cell r="K5">
            <v>33.700718000000009</v>
          </cell>
          <cell r="L5">
            <v>0.23862800000000001</v>
          </cell>
          <cell r="M5">
            <v>32.477161999999993</v>
          </cell>
          <cell r="N5">
            <v>1.6744950000000001</v>
          </cell>
          <cell r="O5">
            <v>0.256158</v>
          </cell>
          <cell r="P5">
            <v>1.112895</v>
          </cell>
          <cell r="Q5">
            <v>4.1202370000000004</v>
          </cell>
          <cell r="R5">
            <v>8.9844109999999997</v>
          </cell>
          <cell r="S5">
            <v>0.65607399999999982</v>
          </cell>
          <cell r="T5">
            <v>1.0668620000000002</v>
          </cell>
          <cell r="U5">
            <v>1.3675760000000001</v>
          </cell>
          <cell r="V5">
            <v>1.3422410000000005</v>
          </cell>
          <cell r="W5">
            <v>0.50593200000000005</v>
          </cell>
          <cell r="X5">
            <v>12.248793000000001</v>
          </cell>
          <cell r="Y5">
            <v>1.6006239999999998</v>
          </cell>
          <cell r="Z5">
            <v>2.3385789999999997</v>
          </cell>
          <cell r="AA5">
            <v>0.12953500000000001</v>
          </cell>
          <cell r="AB5">
            <v>511.48371600000002</v>
          </cell>
          <cell r="AC5">
            <v>11.065967000000002</v>
          </cell>
          <cell r="AD5">
            <v>69.491417999999982</v>
          </cell>
          <cell r="AE5">
            <v>18.293432000000006</v>
          </cell>
          <cell r="AF5">
            <v>2.0271530000000002</v>
          </cell>
          <cell r="AG5">
            <v>2.285094</v>
          </cell>
          <cell r="AH5">
            <v>0.45536999999999994</v>
          </cell>
          <cell r="AI5">
            <v>0.66193199999999996</v>
          </cell>
          <cell r="AJ5">
            <v>0.24188099999999998</v>
          </cell>
          <cell r="AK5">
            <v>0.23020000000000002</v>
          </cell>
          <cell r="AL5">
            <v>1.0825999999999999E-2</v>
          </cell>
          <cell r="AM5">
            <v>5.0234659999999982</v>
          </cell>
          <cell r="AN5">
            <v>49.808281000000015</v>
          </cell>
          <cell r="AO5">
            <v>18.278758000000007</v>
          </cell>
          <cell r="AP5">
            <v>7.8577930000000018</v>
          </cell>
          <cell r="AQ5">
            <v>7.8960539999999986</v>
          </cell>
          <cell r="AR5">
            <v>0.28697699999999998</v>
          </cell>
          <cell r="AS5">
            <v>16.742181000000006</v>
          </cell>
          <cell r="AT5">
            <v>2.2460780000000002</v>
          </cell>
          <cell r="AU5">
            <v>0.18215300000000001</v>
          </cell>
          <cell r="AV5">
            <v>0.76562199999999991</v>
          </cell>
          <cell r="AW5">
            <v>6.401412999999998</v>
          </cell>
          <cell r="AX5">
            <v>0.93120299999999967</v>
          </cell>
          <cell r="AY5">
            <v>2.8879999999999999E-2</v>
          </cell>
          <cell r="AZ5">
            <v>1.145259</v>
          </cell>
          <cell r="BA5">
            <v>29.753823000000001</v>
          </cell>
          <cell r="BB5">
            <v>2.9902220000000015</v>
          </cell>
          <cell r="BC5">
            <v>9.2394170000000031</v>
          </cell>
          <cell r="BD5">
            <v>11.963918999999997</v>
          </cell>
          <cell r="BE5">
            <v>1.5212050000000004</v>
          </cell>
          <cell r="BF5">
            <v>1.4221200000000005</v>
          </cell>
          <cell r="BG5">
            <v>1.1648729999999994</v>
          </cell>
          <cell r="BH5">
            <v>1.9617020000000003</v>
          </cell>
          <cell r="BI5">
            <v>1.5921749999999997</v>
          </cell>
          <cell r="BJ5">
            <v>12.492262000000009</v>
          </cell>
          <cell r="BK5">
            <v>12.968245</v>
          </cell>
          <cell r="BL5">
            <v>3.8644610000000013</v>
          </cell>
          <cell r="BM5">
            <v>19.143936000000007</v>
          </cell>
          <cell r="BN5">
            <v>0.64432800000000001</v>
          </cell>
          <cell r="BO5">
            <v>0.61971299999999996</v>
          </cell>
          <cell r="BP5">
            <v>0.81788200000000022</v>
          </cell>
          <cell r="BQ5">
            <v>1.4529640000000006</v>
          </cell>
          <cell r="BR5">
            <v>1.4483149999999994</v>
          </cell>
          <cell r="BS5">
            <v>5.6003420000000004</v>
          </cell>
          <cell r="BT5">
            <v>1.5745159999999998</v>
          </cell>
          <cell r="BU5">
            <v>46.079013999999979</v>
          </cell>
          <cell r="BV5">
            <v>14.576580999999997</v>
          </cell>
          <cell r="BW5">
            <v>1.5326320000000004</v>
          </cell>
          <cell r="BX5">
            <v>4.2999999999999997E-2</v>
          </cell>
          <cell r="BY5">
            <v>7.1541490000000012</v>
          </cell>
          <cell r="BZ5">
            <v>1.598938</v>
          </cell>
          <cell r="CA5">
            <v>1.575558</v>
          </cell>
          <cell r="CB5">
            <v>0.46201599999999998</v>
          </cell>
          <cell r="CC5">
            <v>2.0221050000000003</v>
          </cell>
          <cell r="CD5">
            <v>2.6673010000000015</v>
          </cell>
          <cell r="CE5">
            <v>3.6163360000000004</v>
          </cell>
          <cell r="CF5">
            <v>86.01655899999983</v>
          </cell>
          <cell r="CG5">
            <v>130.38564800000003</v>
          </cell>
          <cell r="CH5">
            <v>6.1878999999999997E-2</v>
          </cell>
          <cell r="CI5">
            <v>75.492080999999985</v>
          </cell>
          <cell r="CJ5">
            <v>38.795543000000002</v>
          </cell>
          <cell r="CK5">
            <v>0.195322</v>
          </cell>
          <cell r="CL5">
            <v>18.030643000000001</v>
          </cell>
          <cell r="CM5">
            <v>1.624968</v>
          </cell>
          <cell r="CN5">
            <v>0.19362400000000002</v>
          </cell>
          <cell r="CO5">
            <v>0.602572</v>
          </cell>
          <cell r="CP5">
            <v>12.698194000000001</v>
          </cell>
          <cell r="CQ5">
            <v>4.4520820000000025</v>
          </cell>
          <cell r="CR5">
            <v>2.0204280000000008</v>
          </cell>
          <cell r="CS5">
            <v>0.43369499999999994</v>
          </cell>
          <cell r="CT5">
            <v>0</v>
          </cell>
          <cell r="CU5">
            <v>0</v>
          </cell>
        </row>
        <row r="21">
          <cell r="B21">
            <v>10.189581</v>
          </cell>
          <cell r="C21">
            <v>2.9887349999999984</v>
          </cell>
          <cell r="D21">
            <v>14.441684000000002</v>
          </cell>
          <cell r="E21">
            <v>8.2559870000000064</v>
          </cell>
          <cell r="F21">
            <v>2.7568699999999997</v>
          </cell>
          <cell r="G21">
            <v>0.33388399999999996</v>
          </cell>
          <cell r="H21">
            <v>2.9492230000000008</v>
          </cell>
          <cell r="I21">
            <v>6.8274220000000039</v>
          </cell>
          <cell r="J21">
            <v>3.0666460000000035</v>
          </cell>
          <cell r="K21">
            <v>2.8282660000000002</v>
          </cell>
          <cell r="L21">
            <v>2.9053800000000005</v>
          </cell>
          <cell r="M21">
            <v>0.36719299999999988</v>
          </cell>
          <cell r="N21">
            <v>8.1164E-2</v>
          </cell>
          <cell r="O21">
            <v>3.1999999999999999E-5</v>
          </cell>
          <cell r="P21">
            <v>41.399016000000003</v>
          </cell>
          <cell r="Q21">
            <v>4.9087369999999968</v>
          </cell>
          <cell r="R21">
            <v>0.84161299999999972</v>
          </cell>
          <cell r="S21">
            <v>1.3034629999999998</v>
          </cell>
          <cell r="T21">
            <v>7.1339149999999991</v>
          </cell>
          <cell r="U21">
            <v>11.166934000000008</v>
          </cell>
          <cell r="V21">
            <v>4.6712929999999968</v>
          </cell>
          <cell r="W21">
            <v>33.849330000000002</v>
          </cell>
          <cell r="X21">
            <v>3.289606</v>
          </cell>
          <cell r="Y21">
            <v>1.9748210000000002</v>
          </cell>
          <cell r="Z21">
            <v>11.988797000000002</v>
          </cell>
          <cell r="AA21">
            <v>12.228952000000001</v>
          </cell>
          <cell r="AB21">
            <v>106.32532599999999</v>
          </cell>
          <cell r="AC21">
            <v>1.6987420000000009</v>
          </cell>
          <cell r="AD21">
            <v>39.374937999999993</v>
          </cell>
          <cell r="AE21">
            <v>23.225646000000001</v>
          </cell>
          <cell r="AF21">
            <v>1.018162</v>
          </cell>
          <cell r="AG21">
            <v>4.0491299999999999</v>
          </cell>
          <cell r="AH21">
            <v>2.630374999999999</v>
          </cell>
          <cell r="AI21">
            <v>2.3015779999999997</v>
          </cell>
          <cell r="AJ21">
            <v>2.213248000000001</v>
          </cell>
          <cell r="AK21">
            <v>0.176257</v>
          </cell>
          <cell r="AL21">
            <v>0.32498499999999997</v>
          </cell>
          <cell r="AM21">
            <v>8.219361000000001</v>
          </cell>
          <cell r="AN21">
            <v>36.342962000000007</v>
          </cell>
          <cell r="AO21">
            <v>24.25037300000001</v>
          </cell>
          <cell r="AP21">
            <v>2.8479739999999993</v>
          </cell>
          <cell r="AQ21">
            <v>2.2177479999999989</v>
          </cell>
          <cell r="AR21">
            <v>0.30973699999999998</v>
          </cell>
          <cell r="AS21">
            <v>9.469167999999998</v>
          </cell>
          <cell r="AT21">
            <v>31.134971000000014</v>
          </cell>
          <cell r="AU21">
            <v>6.987000000000001E-3</v>
          </cell>
          <cell r="AV21">
            <v>12.082903999999997</v>
          </cell>
          <cell r="AW21">
            <v>48.87354700000008</v>
          </cell>
          <cell r="AX21">
            <v>1.4439480000000016</v>
          </cell>
          <cell r="AY21">
            <v>5.750000000000001E-4</v>
          </cell>
          <cell r="AZ21">
            <v>1.2929709999999999</v>
          </cell>
          <cell r="BA21">
            <v>2.188858999999999</v>
          </cell>
          <cell r="BB21">
            <v>0.13492600000000002</v>
          </cell>
          <cell r="BC21">
            <v>2.3492639999999998</v>
          </cell>
          <cell r="BD21">
            <v>8.1387409999999996</v>
          </cell>
          <cell r="BE21">
            <v>7.9569299999999972</v>
          </cell>
          <cell r="BF21">
            <v>1.8331830000000007</v>
          </cell>
          <cell r="BG21">
            <v>1.4737089999999999</v>
          </cell>
          <cell r="BH21">
            <v>8.1613320000000016</v>
          </cell>
          <cell r="BI21">
            <v>2.8246390000000008</v>
          </cell>
          <cell r="BJ21">
            <v>13.724005999999981</v>
          </cell>
          <cell r="BK21">
            <v>10.268232000000005</v>
          </cell>
          <cell r="BL21">
            <v>16.020538999999996</v>
          </cell>
          <cell r="BM21">
            <v>23.760398000000041</v>
          </cell>
          <cell r="BN21">
            <v>1.930463</v>
          </cell>
          <cell r="BO21">
            <v>0.12502199999999999</v>
          </cell>
          <cell r="BP21">
            <v>2.5661E-2</v>
          </cell>
          <cell r="BQ21">
            <v>14.735894999999999</v>
          </cell>
          <cell r="BR21">
            <v>15.355884999999999</v>
          </cell>
          <cell r="BS21">
            <v>5.491603999999997</v>
          </cell>
          <cell r="BT21">
            <v>1.2304660000000001</v>
          </cell>
          <cell r="BU21">
            <v>40.747173999999994</v>
          </cell>
          <cell r="BV21">
            <v>30.765120000000017</v>
          </cell>
          <cell r="BW21">
            <v>2.6344200000000009</v>
          </cell>
          <cell r="BX21">
            <v>1.5998999999999999E-2</v>
          </cell>
          <cell r="BY21">
            <v>6.0935849999999983</v>
          </cell>
          <cell r="BZ21">
            <v>1.291E-3</v>
          </cell>
          <cell r="CA21">
            <v>5.3837000000000003E-2</v>
          </cell>
          <cell r="CB21">
            <v>0.15173999999999999</v>
          </cell>
          <cell r="CC21">
            <v>2.9415E-2</v>
          </cell>
          <cell r="CD21">
            <v>3.3435359999999998</v>
          </cell>
          <cell r="CE21">
            <v>3.0876919999999992</v>
          </cell>
          <cell r="CF21">
            <v>64.771674999999846</v>
          </cell>
          <cell r="CG21">
            <v>87.195369999999954</v>
          </cell>
          <cell r="CH21">
            <v>0.10941499999999998</v>
          </cell>
          <cell r="CI21">
            <v>52.310108999999976</v>
          </cell>
          <cell r="CJ21">
            <v>10.396319</v>
          </cell>
          <cell r="CK21">
            <v>2.2437619999999994</v>
          </cell>
          <cell r="CL21">
            <v>15.272482999999985</v>
          </cell>
          <cell r="CM21">
            <v>8.566927999999999</v>
          </cell>
          <cell r="CN21">
            <v>2.9781000000000002E-2</v>
          </cell>
          <cell r="CO21">
            <v>2.1877880000000003</v>
          </cell>
          <cell r="CP21">
            <v>22.808669999999996</v>
          </cell>
          <cell r="CQ21">
            <v>0.60983299999999996</v>
          </cell>
          <cell r="CR21">
            <v>1.9636749999999987</v>
          </cell>
          <cell r="CS21">
            <v>0.19416599999999995</v>
          </cell>
          <cell r="CT21">
            <v>0</v>
          </cell>
          <cell r="CU21">
            <v>1.4013229999999999</v>
          </cell>
        </row>
        <row r="22">
          <cell r="B22">
            <v>8.3582009999999975</v>
          </cell>
          <cell r="C22">
            <v>2.8165680000000011</v>
          </cell>
          <cell r="D22">
            <v>14.275431000000006</v>
          </cell>
          <cell r="E22">
            <v>7.4680100000000023</v>
          </cell>
          <cell r="F22">
            <v>6.0116319999999996</v>
          </cell>
          <cell r="G22">
            <v>0.12423099999999999</v>
          </cell>
          <cell r="H22">
            <v>2.3322640000000003</v>
          </cell>
          <cell r="I22">
            <v>6.7215159999999958</v>
          </cell>
          <cell r="J22">
            <v>2.3526529999999992</v>
          </cell>
          <cell r="K22">
            <v>1.998275</v>
          </cell>
          <cell r="L22">
            <v>1.4927280000000005</v>
          </cell>
          <cell r="M22">
            <v>0.31631700000000007</v>
          </cell>
          <cell r="N22">
            <v>4.1062999999999995E-2</v>
          </cell>
          <cell r="O22">
            <v>5.4139999999999995E-3</v>
          </cell>
          <cell r="P22">
            <v>39.804928999999994</v>
          </cell>
          <cell r="Q22">
            <v>4.4923140000000048</v>
          </cell>
          <cell r="R22">
            <v>0.4582810000000001</v>
          </cell>
          <cell r="S22">
            <v>0.80153399999999997</v>
          </cell>
          <cell r="T22">
            <v>5.7282399999999924</v>
          </cell>
          <cell r="U22">
            <v>10.37161200000001</v>
          </cell>
          <cell r="V22">
            <v>4.1420229999999973</v>
          </cell>
          <cell r="W22">
            <v>39.039808999999998</v>
          </cell>
          <cell r="X22">
            <v>3.0725349999999998</v>
          </cell>
          <cell r="Y22">
            <v>1.7440939999999996</v>
          </cell>
          <cell r="Z22">
            <v>12.622924000000001</v>
          </cell>
          <cell r="AA22">
            <v>6.7803089999999999</v>
          </cell>
          <cell r="AB22">
            <v>104.51549700000001</v>
          </cell>
          <cell r="AC22">
            <v>1.1668519999999996</v>
          </cell>
          <cell r="AD22">
            <v>53.642412000000007</v>
          </cell>
          <cell r="AE22">
            <v>27.204881999999998</v>
          </cell>
          <cell r="AF22">
            <v>1.6287370000000001</v>
          </cell>
          <cell r="AG22">
            <v>4.8963290000000006</v>
          </cell>
          <cell r="AH22">
            <v>3.891052999999999</v>
          </cell>
          <cell r="AI22">
            <v>3.2640239999999974</v>
          </cell>
          <cell r="AJ22">
            <v>2.0824759999999998</v>
          </cell>
          <cell r="AK22">
            <v>5.5974000000000003E-2</v>
          </cell>
          <cell r="AL22">
            <v>0.29871799999999998</v>
          </cell>
          <cell r="AM22">
            <v>8.9701950000000021</v>
          </cell>
          <cell r="AN22">
            <v>40.583881000000034</v>
          </cell>
          <cell r="AO22">
            <v>25.328287000000003</v>
          </cell>
          <cell r="AP22">
            <v>2.5756020000000008</v>
          </cell>
          <cell r="AQ22">
            <v>2.8650510000000016</v>
          </cell>
          <cell r="AR22">
            <v>8.300600000000001E-2</v>
          </cell>
          <cell r="AS22">
            <v>8.0936569999999985</v>
          </cell>
          <cell r="AT22">
            <v>33.423320000000004</v>
          </cell>
          <cell r="AU22">
            <v>4.5850000000000005E-3</v>
          </cell>
          <cell r="AV22">
            <v>22.868144999999995</v>
          </cell>
          <cell r="AW22">
            <v>45.075483000000041</v>
          </cell>
          <cell r="AX22">
            <v>3.5473390000000014</v>
          </cell>
          <cell r="AY22">
            <v>3.3220000000000003E-3</v>
          </cell>
          <cell r="AZ22">
            <v>0.66538299999999995</v>
          </cell>
          <cell r="BA22">
            <v>3.207403999999999</v>
          </cell>
          <cell r="BB22">
            <v>0.15290500000000001</v>
          </cell>
          <cell r="BC22">
            <v>2.7822719999999985</v>
          </cell>
          <cell r="BD22">
            <v>7.5043559999999978</v>
          </cell>
          <cell r="BE22">
            <v>11.396582999999996</v>
          </cell>
          <cell r="BF22">
            <v>1.4980990000000003</v>
          </cell>
          <cell r="BG22">
            <v>1.8881089999999998</v>
          </cell>
          <cell r="BH22">
            <v>7.1635719999999994</v>
          </cell>
          <cell r="BI22">
            <v>3.8214819999999987</v>
          </cell>
          <cell r="BJ22">
            <v>13.972957999999997</v>
          </cell>
          <cell r="BK22">
            <v>13.801752000000013</v>
          </cell>
          <cell r="BL22">
            <v>15.115946999999995</v>
          </cell>
          <cell r="BM22">
            <v>24.215976000000001</v>
          </cell>
          <cell r="BN22">
            <v>1.8892100000000007</v>
          </cell>
          <cell r="BO22">
            <v>4.132100000000001E-2</v>
          </cell>
          <cell r="BP22">
            <v>2.5460999999999994E-2</v>
          </cell>
          <cell r="BQ22">
            <v>14.314393000000008</v>
          </cell>
          <cell r="BR22">
            <v>15.222909000000005</v>
          </cell>
          <cell r="BS22">
            <v>6.8941400000000002</v>
          </cell>
          <cell r="BT22">
            <v>1.2568780000000002</v>
          </cell>
          <cell r="BU22">
            <v>35.362457999999982</v>
          </cell>
          <cell r="BV22">
            <v>32.130235999999982</v>
          </cell>
          <cell r="BW22">
            <v>3.5747670000000009</v>
          </cell>
          <cell r="BX22">
            <v>0.112571</v>
          </cell>
          <cell r="BY22">
            <v>6.192600999999998</v>
          </cell>
          <cell r="BZ22">
            <v>2.3827000000000001E-2</v>
          </cell>
          <cell r="CA22">
            <v>4.9655999999999999E-2</v>
          </cell>
          <cell r="CB22">
            <v>0.24260199999999998</v>
          </cell>
          <cell r="CC22">
            <v>2.4615000000000001E-2</v>
          </cell>
          <cell r="CD22">
            <v>4.2563139999999988</v>
          </cell>
          <cell r="CE22">
            <v>4.2457540000000034</v>
          </cell>
          <cell r="CF22">
            <v>73.219699999999975</v>
          </cell>
          <cell r="CG22">
            <v>87.87877900000008</v>
          </cell>
          <cell r="CH22">
            <v>0.35206199999999999</v>
          </cell>
          <cell r="CI22">
            <v>41.629278000000006</v>
          </cell>
          <cell r="CJ22">
            <v>10.775988000000002</v>
          </cell>
          <cell r="CK22">
            <v>1.4035819999999999</v>
          </cell>
          <cell r="CL22">
            <v>17.777313000000003</v>
          </cell>
          <cell r="CM22">
            <v>9.233208000000003</v>
          </cell>
          <cell r="CN22">
            <v>6.0594000000000002E-2</v>
          </cell>
          <cell r="CO22">
            <v>0.54394600000000004</v>
          </cell>
          <cell r="CP22">
            <v>27.89801899999998</v>
          </cell>
          <cell r="CQ22">
            <v>0.97991700000000004</v>
          </cell>
          <cell r="CR22">
            <v>1.8754829999999993</v>
          </cell>
          <cell r="CS22">
            <v>0.49247399999999991</v>
          </cell>
          <cell r="CT22">
            <v>0</v>
          </cell>
          <cell r="CU22">
            <v>1.2771970000000001</v>
          </cell>
        </row>
        <row r="23">
          <cell r="B23">
            <v>13.745323000000001</v>
          </cell>
          <cell r="C23">
            <v>2.8492939999999978</v>
          </cell>
          <cell r="D23">
            <v>12.459471000000006</v>
          </cell>
          <cell r="E23">
            <v>9.2039810000000024</v>
          </cell>
          <cell r="F23">
            <v>3.2835489999999998</v>
          </cell>
          <cell r="G23">
            <v>0.28776499999999994</v>
          </cell>
          <cell r="H23">
            <v>1.9842119999999999</v>
          </cell>
          <cell r="I23">
            <v>5.2564400000000067</v>
          </cell>
          <cell r="J23">
            <v>2.4088260000000012</v>
          </cell>
          <cell r="K23">
            <v>2.4844239999999997</v>
          </cell>
          <cell r="L23">
            <v>3.1071740000000001</v>
          </cell>
          <cell r="M23">
            <v>0.18010199999999993</v>
          </cell>
          <cell r="N23">
            <v>2.5706000000000003E-2</v>
          </cell>
          <cell r="O23">
            <v>6.7899999999999992E-4</v>
          </cell>
          <cell r="P23">
            <v>32.812841000000013</v>
          </cell>
          <cell r="Q23">
            <v>7.4262460000000052</v>
          </cell>
          <cell r="R23">
            <v>0.69452199999999986</v>
          </cell>
          <cell r="S23">
            <v>1.0691789999999997</v>
          </cell>
          <cell r="T23">
            <v>5.7343719999999987</v>
          </cell>
          <cell r="U23">
            <v>10.418730000000002</v>
          </cell>
          <cell r="V23">
            <v>5.3805060000000022</v>
          </cell>
          <cell r="W23">
            <v>35.812741000000059</v>
          </cell>
          <cell r="X23">
            <v>2.8117650000000003</v>
          </cell>
          <cell r="Y23">
            <v>1.4204689999999998</v>
          </cell>
          <cell r="Z23">
            <v>16.056516000000006</v>
          </cell>
          <cell r="AA23">
            <v>6.8167659999999994</v>
          </cell>
          <cell r="AB23">
            <v>134.286395</v>
          </cell>
          <cell r="AC23">
            <v>2.3061739999999995</v>
          </cell>
          <cell r="AD23">
            <v>48.602460999999998</v>
          </cell>
          <cell r="AE23">
            <v>23.445997000000006</v>
          </cell>
          <cell r="AF23">
            <v>0.82992100000000002</v>
          </cell>
          <cell r="AG23">
            <v>4.4302480000000015</v>
          </cell>
          <cell r="AH23">
            <v>4.4073160000000042</v>
          </cell>
          <cell r="AI23">
            <v>3.0887360000000021</v>
          </cell>
          <cell r="AJ23">
            <v>2.4292830000000003</v>
          </cell>
          <cell r="AK23">
            <v>5.2855000000000013E-2</v>
          </cell>
          <cell r="AL23">
            <v>0.69660199999999983</v>
          </cell>
          <cell r="AM23">
            <v>9.7505130000000069</v>
          </cell>
          <cell r="AN23">
            <v>37.047498000000004</v>
          </cell>
          <cell r="AO23">
            <v>27.886281999999991</v>
          </cell>
          <cell r="AP23">
            <v>3.2401420000000005</v>
          </cell>
          <cell r="AQ23">
            <v>3.9042930000000013</v>
          </cell>
          <cell r="AR23">
            <v>0.10732499999999999</v>
          </cell>
          <cell r="AS23">
            <v>9.9236459999999891</v>
          </cell>
          <cell r="AT23">
            <v>35.240893000000014</v>
          </cell>
          <cell r="AU23">
            <v>6.515E-3</v>
          </cell>
          <cell r="AV23">
            <v>24.705344000000007</v>
          </cell>
          <cell r="AW23">
            <v>59.810392999999955</v>
          </cell>
          <cell r="AX23">
            <v>0.79122099999999984</v>
          </cell>
          <cell r="AY23">
            <v>1.9469999999999999E-3</v>
          </cell>
          <cell r="AZ23">
            <v>0.90498799999999968</v>
          </cell>
          <cell r="BA23">
            <v>3.5625359999999988</v>
          </cell>
          <cell r="BB23">
            <v>0.43091999999999997</v>
          </cell>
          <cell r="BC23">
            <v>3.0376819999999993</v>
          </cell>
          <cell r="BD23">
            <v>9.9181080000000001</v>
          </cell>
          <cell r="BE23">
            <v>10.184607</v>
          </cell>
          <cell r="BF23">
            <v>2.4925559999999995</v>
          </cell>
          <cell r="BG23">
            <v>2.0741449999999997</v>
          </cell>
          <cell r="BH23">
            <v>8.2616410000000027</v>
          </cell>
          <cell r="BI23">
            <v>4.3666719999999977</v>
          </cell>
          <cell r="BJ23">
            <v>14.056526999999987</v>
          </cell>
          <cell r="BK23">
            <v>10.281578000000003</v>
          </cell>
          <cell r="BL23">
            <v>15.453118999999999</v>
          </cell>
          <cell r="BM23">
            <v>18.453981000000013</v>
          </cell>
          <cell r="BN23">
            <v>1.5982069999999999</v>
          </cell>
          <cell r="BO23">
            <v>4.2761999999999988E-2</v>
          </cell>
          <cell r="BP23">
            <v>5.5216000000000001E-2</v>
          </cell>
          <cell r="BQ23">
            <v>14.696858000000006</v>
          </cell>
          <cell r="BR23">
            <v>16.627958000000003</v>
          </cell>
          <cell r="BS23">
            <v>5.6180530000000006</v>
          </cell>
          <cell r="BT23">
            <v>1.2129829999999995</v>
          </cell>
          <cell r="BU23">
            <v>27.341138000000001</v>
          </cell>
          <cell r="BV23">
            <v>29.807854999999993</v>
          </cell>
          <cell r="BW23">
            <v>2.2727699999999995</v>
          </cell>
          <cell r="BX23">
            <v>3.0776000000000001E-2</v>
          </cell>
          <cell r="BY23">
            <v>6.2914909999999979</v>
          </cell>
          <cell r="BZ23">
            <v>7.1569999999999993E-3</v>
          </cell>
          <cell r="CA23">
            <v>0.11917799999999999</v>
          </cell>
          <cell r="CB23">
            <v>0.17642200000000002</v>
          </cell>
          <cell r="CC23">
            <v>2.9087000000000002E-2</v>
          </cell>
          <cell r="CD23">
            <v>5.7156859999999989</v>
          </cell>
          <cell r="CE23">
            <v>4.492572</v>
          </cell>
          <cell r="CF23">
            <v>69.295115000000109</v>
          </cell>
          <cell r="CG23">
            <v>91.366320000000115</v>
          </cell>
          <cell r="CH23">
            <v>0.15162200000000001</v>
          </cell>
          <cell r="CI23">
            <v>41.868035000000006</v>
          </cell>
          <cell r="CJ23">
            <v>14.106584999999999</v>
          </cell>
          <cell r="CK23">
            <v>3.1872410000000002</v>
          </cell>
          <cell r="CL23">
            <v>21.261642999999989</v>
          </cell>
          <cell r="CM23">
            <v>9.3723939999999999</v>
          </cell>
          <cell r="CN23">
            <v>0.14228700000000002</v>
          </cell>
          <cell r="CO23">
            <v>5.0707320000000005</v>
          </cell>
          <cell r="CP23">
            <v>27.595687999999992</v>
          </cell>
          <cell r="CQ23">
            <v>1.1018750000000002</v>
          </cell>
          <cell r="CR23">
            <v>1.5359209999999992</v>
          </cell>
          <cell r="CS23">
            <v>0.43617500000000003</v>
          </cell>
          <cell r="CT23">
            <v>0</v>
          </cell>
          <cell r="CU23">
            <v>1.866784</v>
          </cell>
        </row>
      </sheetData>
      <sheetData sheetId="1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Q002_N"/>
      <sheetName val="Q002_N1"/>
      <sheetName val="_Q003"/>
      <sheetName val="Q001_N"/>
      <sheetName val="Q001_N1"/>
      <sheetName val="1 (M_MOV3M)_INTER"/>
    </sheetNames>
    <sheetDataSet>
      <sheetData sheetId="0">
        <row r="2">
          <cell r="C2">
            <v>445.44405500000011</v>
          </cell>
        </row>
        <row r="3">
          <cell r="C3">
            <v>85.01965899999999</v>
          </cell>
        </row>
        <row r="4">
          <cell r="C4">
            <v>1761.0143189999999</v>
          </cell>
        </row>
        <row r="5">
          <cell r="C5">
            <v>311.87141700000001</v>
          </cell>
        </row>
        <row r="6">
          <cell r="C6">
            <v>228.42657800000001</v>
          </cell>
        </row>
        <row r="7">
          <cell r="C7">
            <v>53.559113000000004</v>
          </cell>
        </row>
        <row r="8">
          <cell r="C8">
            <v>71.742093000000011</v>
          </cell>
        </row>
        <row r="9">
          <cell r="C9">
            <v>26.673428000000001</v>
          </cell>
        </row>
        <row r="10">
          <cell r="C10">
            <v>223.67755499999998</v>
          </cell>
        </row>
        <row r="11">
          <cell r="C11">
            <v>98.186950999999993</v>
          </cell>
        </row>
        <row r="12">
          <cell r="C12">
            <v>63.523108999999998</v>
          </cell>
        </row>
        <row r="13">
          <cell r="C13">
            <v>37.639741000000001</v>
          </cell>
        </row>
        <row r="14">
          <cell r="C14">
            <v>282.12501900000001</v>
          </cell>
        </row>
        <row r="15">
          <cell r="C15">
            <v>647.48116700000003</v>
          </cell>
        </row>
        <row r="16">
          <cell r="C16">
            <v>286.51437499999997</v>
          </cell>
        </row>
        <row r="17">
          <cell r="C17">
            <v>58.135770999999991</v>
          </cell>
        </row>
        <row r="18">
          <cell r="C18">
            <v>91.153185000000008</v>
          </cell>
        </row>
        <row r="19">
          <cell r="C19">
            <v>283.60010199999999</v>
          </cell>
        </row>
        <row r="20">
          <cell r="C20">
            <v>204.61929999999998</v>
          </cell>
        </row>
        <row r="21">
          <cell r="C21">
            <v>345.12721800000003</v>
          </cell>
        </row>
        <row r="22">
          <cell r="C22">
            <v>292.37418000000002</v>
          </cell>
        </row>
        <row r="23">
          <cell r="C23">
            <v>191.43928299999999</v>
          </cell>
        </row>
        <row r="24">
          <cell r="C24">
            <v>18.150877999999999</v>
          </cell>
        </row>
        <row r="25">
          <cell r="C25">
            <v>127.30374199999999</v>
          </cell>
        </row>
        <row r="26">
          <cell r="C26">
            <v>219.19832400000001</v>
          </cell>
        </row>
        <row r="27">
          <cell r="C27">
            <v>168.26402300000001</v>
          </cell>
        </row>
        <row r="28">
          <cell r="C28">
            <v>76.105052999999998</v>
          </cell>
        </row>
        <row r="29">
          <cell r="C29">
            <v>66.430355000000006</v>
          </cell>
        </row>
        <row r="30">
          <cell r="C30">
            <v>175.45195899999999</v>
          </cell>
        </row>
        <row r="31">
          <cell r="C31">
            <v>249.42334199999996</v>
          </cell>
        </row>
        <row r="32">
          <cell r="C32">
            <v>473.72695899999997</v>
          </cell>
        </row>
        <row r="33">
          <cell r="C33">
            <v>178.533998</v>
          </cell>
        </row>
        <row r="34">
          <cell r="C34">
            <v>81.716631000000007</v>
          </cell>
        </row>
        <row r="35">
          <cell r="C35">
            <v>114.41270000000002</v>
          </cell>
        </row>
      </sheetData>
      <sheetData sheetId="1">
        <row r="2">
          <cell r="C2">
            <v>455.51067900000004</v>
          </cell>
        </row>
        <row r="3">
          <cell r="C3">
            <v>59.419609999999992</v>
          </cell>
        </row>
        <row r="4">
          <cell r="C4">
            <v>1658.11276</v>
          </cell>
        </row>
        <row r="5">
          <cell r="C5">
            <v>202.33319</v>
          </cell>
        </row>
        <row r="6">
          <cell r="C6">
            <v>170.33642700000001</v>
          </cell>
        </row>
        <row r="7">
          <cell r="C7">
            <v>45.998505999999999</v>
          </cell>
        </row>
        <row r="8">
          <cell r="C8">
            <v>53.209215999999998</v>
          </cell>
        </row>
        <row r="9">
          <cell r="C9">
            <v>24.492588999999999</v>
          </cell>
        </row>
        <row r="10">
          <cell r="C10">
            <v>176.30128500000001</v>
          </cell>
        </row>
        <row r="11">
          <cell r="C11">
            <v>59.657300999999997</v>
          </cell>
        </row>
        <row r="12">
          <cell r="C12">
            <v>55.613140999999999</v>
          </cell>
        </row>
        <row r="13">
          <cell r="C13">
            <v>26.045346000000002</v>
          </cell>
        </row>
        <row r="14">
          <cell r="C14">
            <v>265.45007400000003</v>
          </cell>
        </row>
        <row r="15">
          <cell r="C15">
            <v>506.27958799999999</v>
          </cell>
        </row>
        <row r="16">
          <cell r="C16">
            <v>237.99902400000002</v>
          </cell>
        </row>
        <row r="17">
          <cell r="C17">
            <v>48.130609000000007</v>
          </cell>
        </row>
        <row r="18">
          <cell r="C18">
            <v>68.894031999999996</v>
          </cell>
        </row>
        <row r="19">
          <cell r="C19">
            <v>275.87360000000001</v>
          </cell>
        </row>
        <row r="20">
          <cell r="C20">
            <v>208.72670599999998</v>
          </cell>
        </row>
        <row r="21">
          <cell r="C21">
            <v>477.66361899999998</v>
          </cell>
        </row>
        <row r="22">
          <cell r="C22">
            <v>180.57193599999999</v>
          </cell>
        </row>
        <row r="23">
          <cell r="C23">
            <v>199.755247</v>
          </cell>
        </row>
        <row r="24">
          <cell r="C24">
            <v>15.678929</v>
          </cell>
        </row>
        <row r="25">
          <cell r="C25">
            <v>129.53720300000001</v>
          </cell>
        </row>
        <row r="26">
          <cell r="C26">
            <v>172.76424299999999</v>
          </cell>
        </row>
        <row r="27">
          <cell r="C27">
            <v>150.20595899999998</v>
          </cell>
        </row>
        <row r="28">
          <cell r="C28">
            <v>74.052223999999995</v>
          </cell>
        </row>
        <row r="29">
          <cell r="C29">
            <v>70.316917000000004</v>
          </cell>
        </row>
        <row r="30">
          <cell r="C30">
            <v>169.50839299999998</v>
          </cell>
        </row>
        <row r="31">
          <cell r="C31">
            <v>212.82856699999999</v>
          </cell>
        </row>
        <row r="32">
          <cell r="C32">
            <v>498.49703</v>
          </cell>
        </row>
        <row r="33">
          <cell r="C33">
            <v>242.54967900000003</v>
          </cell>
        </row>
        <row r="34">
          <cell r="C34">
            <v>71.759492999999992</v>
          </cell>
        </row>
        <row r="35">
          <cell r="C35">
            <v>121.20353300000002</v>
          </cell>
        </row>
      </sheetData>
      <sheetData sheetId="2"/>
      <sheetData sheetId="3" refreshError="1"/>
      <sheetData sheetId="4" refreshError="1"/>
      <sheetData sheetId="5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INPUT"/>
      <sheetName val="1 (M_MOV3M)_INTER"/>
    </sheetNames>
    <sheetDataSet>
      <sheetData sheetId="0">
        <row r="3">
          <cell r="K3" t="str">
            <v>JANUARY TO MARCH</v>
          </cell>
        </row>
        <row r="7">
          <cell r="A7" t="str">
            <v xml:space="preserve">    EXTRA EU</v>
          </cell>
        </row>
        <row r="8">
          <cell r="A8" t="str">
            <v>EFTA</v>
          </cell>
        </row>
        <row r="9">
          <cell r="A9" t="str">
            <v xml:space="preserve">     SWITZERLAND</v>
          </cell>
        </row>
        <row r="10">
          <cell r="A10" t="str">
            <v xml:space="preserve">     ICELAND</v>
          </cell>
        </row>
        <row r="11">
          <cell r="A11" t="str">
            <v xml:space="preserve">     LIECHTENSTEIN</v>
          </cell>
        </row>
        <row r="12">
          <cell r="A12" t="str">
            <v xml:space="preserve">     NORWAY</v>
          </cell>
        </row>
        <row r="13">
          <cell r="A13" t="str">
            <v>OPEC</v>
          </cell>
        </row>
        <row r="14">
          <cell r="A14" t="str">
            <v xml:space="preserve">     UNITED ARAB EMIRATES</v>
          </cell>
        </row>
        <row r="15">
          <cell r="A15" t="str">
            <v xml:space="preserve">     ANGOLA</v>
          </cell>
        </row>
        <row r="16">
          <cell r="A16" t="str">
            <v xml:space="preserve">     CONGO</v>
          </cell>
        </row>
        <row r="17">
          <cell r="A17" t="str">
            <v xml:space="preserve">     ALGERIA</v>
          </cell>
        </row>
        <row r="18">
          <cell r="A18" t="str">
            <v xml:space="preserve">     ECUADOR</v>
          </cell>
        </row>
        <row r="19">
          <cell r="A19" t="str">
            <v xml:space="preserve">     GABON</v>
          </cell>
        </row>
        <row r="20">
          <cell r="A20" t="str">
            <v xml:space="preserve">     EQUATORIAL GUINEA</v>
          </cell>
        </row>
        <row r="21">
          <cell r="A21" t="str">
            <v xml:space="preserve">     IRAQ</v>
          </cell>
        </row>
        <row r="22">
          <cell r="A22" t="str">
            <v xml:space="preserve">     IRAN, ISLAMIC REPUBLIC OF</v>
          </cell>
        </row>
        <row r="23">
          <cell r="A23" t="str">
            <v xml:space="preserve">     KUWAIT</v>
          </cell>
        </row>
        <row r="24">
          <cell r="A24" t="str">
            <v xml:space="preserve">     LIBYA</v>
          </cell>
        </row>
        <row r="25">
          <cell r="A25" t="str">
            <v xml:space="preserve">     NIGERIA</v>
          </cell>
        </row>
        <row r="26">
          <cell r="A26" t="str">
            <v xml:space="preserve">     SAUDI ARABIA</v>
          </cell>
        </row>
        <row r="27">
          <cell r="A27" t="str">
            <v xml:space="preserve">     VENEZUELA, BOLIVARIAN REPUBLIC OF</v>
          </cell>
        </row>
        <row r="28">
          <cell r="A28" t="str">
            <v>PALOP</v>
          </cell>
        </row>
        <row r="29">
          <cell r="A29" t="str">
            <v xml:space="preserve">     ANGOLA</v>
          </cell>
        </row>
        <row r="30">
          <cell r="A30" t="str">
            <v xml:space="preserve">     CAPE VERDE</v>
          </cell>
        </row>
        <row r="31">
          <cell r="A31" t="str">
            <v xml:space="preserve">     GUINEA-BISSAU</v>
          </cell>
        </row>
        <row r="32">
          <cell r="A32" t="str">
            <v xml:space="preserve">     MOZAMBIQUE</v>
          </cell>
        </row>
        <row r="33">
          <cell r="A33" t="str">
            <v xml:space="preserve">     SAO TOME AND PRINCIPE</v>
          </cell>
        </row>
        <row r="34">
          <cell r="A34" t="str">
            <v>OTHER COUNTRIES</v>
          </cell>
        </row>
        <row r="35">
          <cell r="A35" t="str">
            <v>EUROPE</v>
          </cell>
        </row>
        <row r="36">
          <cell r="A36" t="str">
            <v xml:space="preserve">     ANDORRA</v>
          </cell>
        </row>
        <row r="37">
          <cell r="A37" t="str">
            <v xml:space="preserve">     ALBANIA</v>
          </cell>
        </row>
        <row r="38">
          <cell r="A38" t="str">
            <v xml:space="preserve">     BOSNIA AND HERZEGOVINA</v>
          </cell>
        </row>
        <row r="39">
          <cell r="A39" t="str">
            <v xml:space="preserve">     BELARUS</v>
          </cell>
        </row>
        <row r="40">
          <cell r="A40" t="str">
            <v xml:space="preserve">     SWITZERLAND</v>
          </cell>
        </row>
        <row r="41">
          <cell r="A41" t="str">
            <v xml:space="preserve">     FAROE ISLANDS</v>
          </cell>
        </row>
        <row r="42">
          <cell r="A42" t="str">
            <v xml:space="preserve">     GIBRALTAR</v>
          </cell>
        </row>
        <row r="43">
          <cell r="A43" t="str">
            <v xml:space="preserve">     ICELAND</v>
          </cell>
        </row>
        <row r="44">
          <cell r="A44" t="str">
            <v xml:space="preserve">     LIECHTENSTEIN</v>
          </cell>
        </row>
        <row r="45">
          <cell r="A45" t="str">
            <v xml:space="preserve">     MOLDOVA, REPUBLIC OF</v>
          </cell>
        </row>
        <row r="46">
          <cell r="A46" t="str">
            <v xml:space="preserve">     MONTENEGRO</v>
          </cell>
        </row>
        <row r="47">
          <cell r="A47" t="str">
            <v xml:space="preserve">     MACEDONIA, THE FORMER YUGOSLAV REPU</v>
          </cell>
        </row>
        <row r="48">
          <cell r="A48" t="str">
            <v xml:space="preserve">     NORWAY</v>
          </cell>
        </row>
        <row r="49">
          <cell r="A49" t="str">
            <v xml:space="preserve">     RUSSIA</v>
          </cell>
        </row>
        <row r="50">
          <cell r="A50" t="str">
            <v xml:space="preserve">     SAN MARINO</v>
          </cell>
        </row>
        <row r="51">
          <cell r="A51" t="str">
            <v xml:space="preserve">     TURKEY</v>
          </cell>
        </row>
        <row r="52">
          <cell r="A52" t="str">
            <v xml:space="preserve">     UKRAINE</v>
          </cell>
        </row>
        <row r="53">
          <cell r="A53" t="str">
            <v xml:space="preserve">     HOLY SEE (VATICAN CITY STATE)</v>
          </cell>
        </row>
        <row r="54">
          <cell r="A54" t="str">
            <v xml:space="preserve">     KOSOVO</v>
          </cell>
        </row>
        <row r="55">
          <cell r="A55" t="str">
            <v xml:space="preserve">     SERBIA</v>
          </cell>
        </row>
        <row r="56">
          <cell r="A56" t="str">
            <v>AFRICA</v>
          </cell>
        </row>
        <row r="57">
          <cell r="A57" t="str">
            <v xml:space="preserve">     ANGOLA</v>
          </cell>
        </row>
        <row r="58">
          <cell r="A58" t="str">
            <v xml:space="preserve">     BURKINA FASO</v>
          </cell>
        </row>
        <row r="59">
          <cell r="A59" t="str">
            <v xml:space="preserve">     BURUNDI</v>
          </cell>
        </row>
        <row r="60">
          <cell r="A60" t="str">
            <v xml:space="preserve">     BENIN</v>
          </cell>
        </row>
        <row r="61">
          <cell r="A61" t="str">
            <v xml:space="preserve">     BOTSWANA</v>
          </cell>
        </row>
        <row r="62">
          <cell r="A62" t="str">
            <v xml:space="preserve">     CONGO, DEMOCRATIC REPUBLIC OF THE</v>
          </cell>
        </row>
        <row r="63">
          <cell r="A63" t="str">
            <v xml:space="preserve">     CENTRAL AFRICAN REPUBLIC</v>
          </cell>
        </row>
        <row r="64">
          <cell r="A64" t="str">
            <v xml:space="preserve">     CONGO</v>
          </cell>
        </row>
        <row r="65">
          <cell r="A65" t="str">
            <v xml:space="preserve">     COTE D'IVOIRE</v>
          </cell>
        </row>
        <row r="66">
          <cell r="A66" t="str">
            <v xml:space="preserve">     CAMEROON</v>
          </cell>
        </row>
        <row r="67">
          <cell r="A67" t="str">
            <v xml:space="preserve">     CAPE VERDE</v>
          </cell>
        </row>
        <row r="68">
          <cell r="A68" t="str">
            <v xml:space="preserve">     DJIBOUTI</v>
          </cell>
        </row>
        <row r="69">
          <cell r="A69" t="str">
            <v xml:space="preserve">     ALGERIA</v>
          </cell>
        </row>
        <row r="70">
          <cell r="A70" t="str">
            <v xml:space="preserve">     EGYPT</v>
          </cell>
        </row>
        <row r="71">
          <cell r="A71" t="str">
            <v xml:space="preserve">     ERITREA</v>
          </cell>
        </row>
        <row r="72">
          <cell r="A72" t="str">
            <v xml:space="preserve">     ETHIOPIA</v>
          </cell>
        </row>
        <row r="73">
          <cell r="A73" t="str">
            <v xml:space="preserve">     GABON</v>
          </cell>
        </row>
        <row r="74">
          <cell r="A74" t="str">
            <v xml:space="preserve">     GHANA</v>
          </cell>
        </row>
        <row r="75">
          <cell r="A75" t="str">
            <v xml:space="preserve">     GAMBIA</v>
          </cell>
        </row>
        <row r="76">
          <cell r="A76" t="str">
            <v xml:space="preserve">     GUINEA</v>
          </cell>
        </row>
        <row r="77">
          <cell r="A77" t="str">
            <v xml:space="preserve">     EQUATORIAL GUINEA</v>
          </cell>
        </row>
        <row r="78">
          <cell r="A78" t="str">
            <v xml:space="preserve">     GUINEA-BISSAU</v>
          </cell>
        </row>
        <row r="79">
          <cell r="A79" t="str">
            <v xml:space="preserve">     KENYA</v>
          </cell>
        </row>
        <row r="80">
          <cell r="A80" t="str">
            <v xml:space="preserve">     COMOROS</v>
          </cell>
        </row>
        <row r="81">
          <cell r="A81" t="str">
            <v xml:space="preserve">     LIBERIA</v>
          </cell>
        </row>
        <row r="82">
          <cell r="A82" t="str">
            <v xml:space="preserve">     LIBYA</v>
          </cell>
        </row>
        <row r="83">
          <cell r="A83" t="str">
            <v xml:space="preserve">     MOROCCO</v>
          </cell>
        </row>
        <row r="84">
          <cell r="A84" t="str">
            <v xml:space="preserve">     MADAGASCAR</v>
          </cell>
        </row>
        <row r="85">
          <cell r="A85" t="str">
            <v xml:space="preserve">     MALI</v>
          </cell>
        </row>
        <row r="86">
          <cell r="A86" t="str">
            <v xml:space="preserve">     MAURITANIA</v>
          </cell>
        </row>
        <row r="87">
          <cell r="A87" t="str">
            <v xml:space="preserve">     MAURITIUS</v>
          </cell>
        </row>
        <row r="88">
          <cell r="A88" t="str">
            <v xml:space="preserve">     MALAWI</v>
          </cell>
        </row>
        <row r="89">
          <cell r="A89" t="str">
            <v xml:space="preserve">     MOZAMBIQUE</v>
          </cell>
        </row>
        <row r="90">
          <cell r="A90" t="str">
            <v xml:space="preserve">     NAMIBIA</v>
          </cell>
        </row>
        <row r="91">
          <cell r="A91" t="str">
            <v xml:space="preserve">     NIGER</v>
          </cell>
        </row>
        <row r="92">
          <cell r="A92" t="str">
            <v xml:space="preserve">     NIGERIA</v>
          </cell>
        </row>
        <row r="93">
          <cell r="A93" t="str">
            <v xml:space="preserve">     RWANDA</v>
          </cell>
        </row>
        <row r="94">
          <cell r="A94" t="str">
            <v xml:space="preserve">     SEYCHELLES</v>
          </cell>
        </row>
        <row r="95">
          <cell r="A95" t="str">
            <v xml:space="preserve">     SUDAN</v>
          </cell>
        </row>
        <row r="96">
          <cell r="A96" t="str">
            <v xml:space="preserve">     SAINT HELENA, ASCENSION AND TRISTAN</v>
          </cell>
        </row>
        <row r="97">
          <cell r="A97" t="str">
            <v xml:space="preserve">     SIERRA LEONE</v>
          </cell>
        </row>
        <row r="98">
          <cell r="A98" t="str">
            <v xml:space="preserve">     SENEGAL</v>
          </cell>
        </row>
        <row r="99">
          <cell r="A99" t="str">
            <v xml:space="preserve">     SOMALIA</v>
          </cell>
        </row>
        <row r="100">
          <cell r="A100" t="str">
            <v xml:space="preserve">     SAO TOME AND PRINCIPE</v>
          </cell>
        </row>
        <row r="101">
          <cell r="A101" t="str">
            <v xml:space="preserve">     SWAZILAND</v>
          </cell>
        </row>
        <row r="102">
          <cell r="A102" t="str">
            <v xml:space="preserve">     CHAD</v>
          </cell>
        </row>
        <row r="103">
          <cell r="A103" t="str">
            <v xml:space="preserve">     TOGO</v>
          </cell>
        </row>
        <row r="104">
          <cell r="A104" t="str">
            <v xml:space="preserve">     TUNISIA</v>
          </cell>
        </row>
        <row r="105">
          <cell r="A105" t="str">
            <v xml:space="preserve">     TANZANIA, UNITED REPUBLIC OF</v>
          </cell>
        </row>
        <row r="106">
          <cell r="A106" t="str">
            <v xml:space="preserve">     UGANDA</v>
          </cell>
        </row>
        <row r="107">
          <cell r="A107" t="str">
            <v xml:space="preserve">     CEUTA</v>
          </cell>
        </row>
        <row r="108">
          <cell r="A108" t="str">
            <v xml:space="preserve">     MELILLA</v>
          </cell>
        </row>
        <row r="109">
          <cell r="A109" t="str">
            <v xml:space="preserve">     SOUTH AFRICA</v>
          </cell>
        </row>
        <row r="110">
          <cell r="A110" t="str">
            <v xml:space="preserve">     ZAMBIA</v>
          </cell>
        </row>
        <row r="111">
          <cell r="A111" t="str">
            <v xml:space="preserve">     ZIMBABWE</v>
          </cell>
        </row>
        <row r="112">
          <cell r="A112" t="str">
            <v>AMERICA</v>
          </cell>
        </row>
        <row r="113">
          <cell r="A113" t="str">
            <v xml:space="preserve">     ANTIGUA AND BARBUDA</v>
          </cell>
        </row>
        <row r="114">
          <cell r="A114" t="str">
            <v xml:space="preserve">     ANGUILHA</v>
          </cell>
        </row>
        <row r="115">
          <cell r="A115" t="str">
            <v xml:space="preserve">     ARGENTINA</v>
          </cell>
        </row>
        <row r="116">
          <cell r="A116" t="str">
            <v xml:space="preserve">     ARUBA</v>
          </cell>
        </row>
        <row r="117">
          <cell r="A117" t="str">
            <v xml:space="preserve">     BARBADOS</v>
          </cell>
        </row>
        <row r="118">
          <cell r="A118" t="str">
            <v xml:space="preserve">     SAINT BARTHELEMY</v>
          </cell>
        </row>
        <row r="119">
          <cell r="A119" t="str">
            <v xml:space="preserve">     BERMUDA</v>
          </cell>
        </row>
        <row r="120">
          <cell r="A120" t="str">
            <v xml:space="preserve">     BOLIVIA, PLURINATIONAL STATE</v>
          </cell>
        </row>
        <row r="121">
          <cell r="A121" t="str">
            <v xml:space="preserve">     BONAIRE, SAINT EUSTATIUS AND SABA</v>
          </cell>
        </row>
        <row r="122">
          <cell r="A122" t="str">
            <v xml:space="preserve">     BRAZIL</v>
          </cell>
        </row>
        <row r="123">
          <cell r="A123" t="str">
            <v xml:space="preserve">     BAHAMAS</v>
          </cell>
        </row>
        <row r="124">
          <cell r="A124" t="str">
            <v xml:space="preserve">     BELIZE</v>
          </cell>
        </row>
        <row r="125">
          <cell r="A125" t="str">
            <v xml:space="preserve">     CANADA</v>
          </cell>
        </row>
        <row r="126">
          <cell r="A126" t="str">
            <v xml:space="preserve">     CHILE</v>
          </cell>
        </row>
        <row r="127">
          <cell r="A127" t="str">
            <v xml:space="preserve">     COLOMBIA</v>
          </cell>
        </row>
        <row r="128">
          <cell r="A128" t="str">
            <v xml:space="preserve">     COSTA RICA</v>
          </cell>
        </row>
        <row r="129">
          <cell r="A129" t="str">
            <v xml:space="preserve">     CUBA</v>
          </cell>
        </row>
        <row r="130">
          <cell r="A130" t="str">
            <v xml:space="preserve">     CURAÇAO</v>
          </cell>
        </row>
        <row r="131">
          <cell r="A131" t="str">
            <v xml:space="preserve">     DOMINICA</v>
          </cell>
        </row>
        <row r="132">
          <cell r="A132" t="str">
            <v xml:space="preserve">     DOMINICAN REPUBLIC</v>
          </cell>
        </row>
        <row r="133">
          <cell r="A133" t="str">
            <v xml:space="preserve">     ECUADOR</v>
          </cell>
        </row>
        <row r="134">
          <cell r="A134" t="str">
            <v xml:space="preserve">     GRENADA</v>
          </cell>
        </row>
        <row r="135">
          <cell r="A135" t="str">
            <v xml:space="preserve">     GREENLAND</v>
          </cell>
        </row>
        <row r="136">
          <cell r="A136" t="str">
            <v xml:space="preserve">     GUATEMALA</v>
          </cell>
        </row>
        <row r="137">
          <cell r="A137" t="str">
            <v xml:space="preserve">     GUYANA</v>
          </cell>
        </row>
        <row r="138">
          <cell r="A138" t="str">
            <v xml:space="preserve">     HONDURAS</v>
          </cell>
        </row>
        <row r="139">
          <cell r="A139" t="str">
            <v xml:space="preserve">     HAITI</v>
          </cell>
        </row>
        <row r="140">
          <cell r="A140" t="str">
            <v xml:space="preserve">     JAMAICA</v>
          </cell>
        </row>
        <row r="141">
          <cell r="A141" t="str">
            <v xml:space="preserve">     SAINT KITTS AND NEVIS</v>
          </cell>
        </row>
        <row r="142">
          <cell r="A142" t="str">
            <v xml:space="preserve">     CAYMAN ISLANDS</v>
          </cell>
        </row>
        <row r="143">
          <cell r="A143" t="str">
            <v xml:space="preserve">     ST LUCIA</v>
          </cell>
        </row>
        <row r="144">
          <cell r="A144" t="str">
            <v xml:space="preserve">     MEXICO</v>
          </cell>
        </row>
        <row r="145">
          <cell r="A145" t="str">
            <v xml:space="preserve">     NICARAGUA</v>
          </cell>
        </row>
        <row r="146">
          <cell r="A146" t="str">
            <v xml:space="preserve">     PANAMA</v>
          </cell>
        </row>
        <row r="147">
          <cell r="A147" t="str">
            <v xml:space="preserve">     PERU</v>
          </cell>
        </row>
        <row r="148">
          <cell r="A148" t="str">
            <v xml:space="preserve">     ST PIERRE AND MIQUELON</v>
          </cell>
        </row>
        <row r="149">
          <cell r="A149" t="str">
            <v xml:space="preserve">     PARAGUAY</v>
          </cell>
        </row>
        <row r="150">
          <cell r="A150" t="str">
            <v xml:space="preserve">     SURINAME</v>
          </cell>
        </row>
        <row r="151">
          <cell r="A151" t="str">
            <v xml:space="preserve">     EL SALVADOR</v>
          </cell>
        </row>
        <row r="152">
          <cell r="A152" t="str">
            <v xml:space="preserve">     SINT MAARTEN (DUTCH PART)</v>
          </cell>
        </row>
        <row r="153">
          <cell r="A153" t="str">
            <v xml:space="preserve">     TURKS AND CAICOS ISLANDS</v>
          </cell>
        </row>
        <row r="154">
          <cell r="A154" t="str">
            <v xml:space="preserve">     TRINIDAD AND TOBAGO</v>
          </cell>
        </row>
        <row r="155">
          <cell r="A155" t="str">
            <v xml:space="preserve">     UNITED STATES</v>
          </cell>
        </row>
        <row r="156">
          <cell r="A156" t="str">
            <v xml:space="preserve">     URUGUAY</v>
          </cell>
        </row>
        <row r="157">
          <cell r="A157" t="str">
            <v xml:space="preserve">     ST VINCENT AND THE GRENADINES</v>
          </cell>
        </row>
        <row r="158">
          <cell r="A158" t="str">
            <v xml:space="preserve">     VENEZUELA, BOLIVARIAN REPUBLIC OF</v>
          </cell>
        </row>
        <row r="159">
          <cell r="A159" t="str">
            <v xml:space="preserve">     VIRGIN ISLANDS, BRITISH</v>
          </cell>
        </row>
        <row r="160">
          <cell r="A160" t="str">
            <v xml:space="preserve">     VIRGIN ISLANDS, UNITED STATES</v>
          </cell>
        </row>
        <row r="161">
          <cell r="A161" t="str">
            <v>ASIA</v>
          </cell>
        </row>
        <row r="162">
          <cell r="A162" t="str">
            <v xml:space="preserve">     UNITED ARAB EMIRATES</v>
          </cell>
        </row>
        <row r="163">
          <cell r="A163" t="str">
            <v xml:space="preserve">     AFGHANISTAN</v>
          </cell>
        </row>
        <row r="164">
          <cell r="A164" t="str">
            <v xml:space="preserve">     ARMENIA</v>
          </cell>
        </row>
        <row r="165">
          <cell r="A165" t="str">
            <v xml:space="preserve">     AZERBAIJAN</v>
          </cell>
        </row>
        <row r="166">
          <cell r="A166" t="str">
            <v xml:space="preserve">     BANGLADESH</v>
          </cell>
        </row>
        <row r="167">
          <cell r="A167" t="str">
            <v xml:space="preserve">     BAHRAIN</v>
          </cell>
        </row>
        <row r="168">
          <cell r="A168" t="str">
            <v xml:space="preserve">     BRUNEI DARUSSALAM</v>
          </cell>
        </row>
        <row r="169">
          <cell r="A169" t="str">
            <v xml:space="preserve">     BHUTAN</v>
          </cell>
        </row>
        <row r="170">
          <cell r="A170" t="str">
            <v xml:space="preserve">     CHINA</v>
          </cell>
        </row>
        <row r="171">
          <cell r="A171" t="str">
            <v xml:space="preserve">     GEORGIA</v>
          </cell>
        </row>
        <row r="172">
          <cell r="A172" t="str">
            <v xml:space="preserve">     HONG KONG</v>
          </cell>
        </row>
        <row r="173">
          <cell r="A173" t="str">
            <v xml:space="preserve">     INDONESIA</v>
          </cell>
        </row>
        <row r="174">
          <cell r="A174" t="str">
            <v xml:space="preserve">     ISRAEL</v>
          </cell>
        </row>
        <row r="175">
          <cell r="A175" t="str">
            <v xml:space="preserve">     INDIA</v>
          </cell>
        </row>
        <row r="176">
          <cell r="A176" t="str">
            <v xml:space="preserve">     IRAQ</v>
          </cell>
        </row>
        <row r="177">
          <cell r="A177" t="str">
            <v xml:space="preserve">     IRAN, ISLAMIC REPUBLIC OF</v>
          </cell>
        </row>
        <row r="178">
          <cell r="A178" t="str">
            <v xml:space="preserve">     JORDAN</v>
          </cell>
        </row>
        <row r="179">
          <cell r="A179" t="str">
            <v xml:space="preserve">     JAPAN</v>
          </cell>
        </row>
        <row r="180">
          <cell r="A180" t="str">
            <v xml:space="preserve">     KYRGYZ, REPUBLIC</v>
          </cell>
        </row>
        <row r="181">
          <cell r="A181" t="str">
            <v xml:space="preserve">     CAMBODIA</v>
          </cell>
        </row>
        <row r="182">
          <cell r="A182" t="str">
            <v xml:space="preserve">     KOREA, REPUBLIC OF</v>
          </cell>
        </row>
        <row r="183">
          <cell r="A183" t="str">
            <v xml:space="preserve">     KUWAIT</v>
          </cell>
        </row>
        <row r="184">
          <cell r="A184" t="str">
            <v xml:space="preserve">     KAZAKHSTAN</v>
          </cell>
        </row>
        <row r="185">
          <cell r="A185" t="str">
            <v xml:space="preserve">     LAO PEOPLE'S DEMOCRATIC REPUBLIC</v>
          </cell>
        </row>
        <row r="186">
          <cell r="A186" t="str">
            <v xml:space="preserve">     LEBANON</v>
          </cell>
        </row>
        <row r="187">
          <cell r="A187" t="str">
            <v xml:space="preserve">     SRI LANKA</v>
          </cell>
        </row>
        <row r="188">
          <cell r="A188" t="str">
            <v xml:space="preserve">     MYANMAR</v>
          </cell>
        </row>
        <row r="189">
          <cell r="A189" t="str">
            <v xml:space="preserve">     MONGOLIA</v>
          </cell>
        </row>
        <row r="190">
          <cell r="A190" t="str">
            <v xml:space="preserve">     MACAO</v>
          </cell>
        </row>
        <row r="191">
          <cell r="A191" t="str">
            <v xml:space="preserve">     MALDIVES</v>
          </cell>
        </row>
        <row r="192">
          <cell r="A192" t="str">
            <v xml:space="preserve">     MALAYSIA</v>
          </cell>
        </row>
        <row r="193">
          <cell r="A193" t="str">
            <v xml:space="preserve">     NEPAL</v>
          </cell>
        </row>
        <row r="194">
          <cell r="A194" t="str">
            <v xml:space="preserve">     OMAN</v>
          </cell>
        </row>
        <row r="195">
          <cell r="A195" t="str">
            <v xml:space="preserve">     PHILIPPINES</v>
          </cell>
        </row>
        <row r="196">
          <cell r="A196" t="str">
            <v xml:space="preserve">     PAKISTAN</v>
          </cell>
        </row>
        <row r="197">
          <cell r="A197" t="str">
            <v xml:space="preserve">     PALESTINIAN TERRITORY, OCCUPIED</v>
          </cell>
        </row>
        <row r="198">
          <cell r="A198" t="str">
            <v xml:space="preserve">     QATAR</v>
          </cell>
        </row>
        <row r="199">
          <cell r="A199" t="str">
            <v xml:space="preserve">     SAUDI ARABIA</v>
          </cell>
        </row>
        <row r="200">
          <cell r="A200" t="str">
            <v xml:space="preserve">     SINGAPORE</v>
          </cell>
        </row>
        <row r="201">
          <cell r="A201" t="str">
            <v xml:space="preserve">     SYRIAN ARAB REPUBLIC</v>
          </cell>
        </row>
        <row r="202">
          <cell r="A202" t="str">
            <v xml:space="preserve">     THAILAND</v>
          </cell>
        </row>
        <row r="203">
          <cell r="A203" t="str">
            <v xml:space="preserve">     TIMOR-LESTE</v>
          </cell>
        </row>
        <row r="204">
          <cell r="A204" t="str">
            <v xml:space="preserve">     TURKMENISTAN</v>
          </cell>
        </row>
        <row r="205">
          <cell r="A205" t="str">
            <v xml:space="preserve">     TAIWAN</v>
          </cell>
        </row>
        <row r="206">
          <cell r="A206" t="str">
            <v xml:space="preserve">     UZBEKISTAN</v>
          </cell>
        </row>
        <row r="207">
          <cell r="A207" t="str">
            <v xml:space="preserve">     VIET NAM</v>
          </cell>
        </row>
        <row r="208">
          <cell r="A208" t="str">
            <v xml:space="preserve">     YEMEN</v>
          </cell>
        </row>
        <row r="209">
          <cell r="A209" t="str">
            <v>AUST.OCE.OTH.</v>
          </cell>
        </row>
        <row r="210">
          <cell r="A210" t="str">
            <v xml:space="preserve">     AUSTRALIA</v>
          </cell>
        </row>
        <row r="211">
          <cell r="A211" t="str">
            <v xml:space="preserve">     FIJI</v>
          </cell>
        </row>
        <row r="212">
          <cell r="A212" t="str">
            <v xml:space="preserve">     GUAM</v>
          </cell>
        </row>
        <row r="213">
          <cell r="A213" t="str">
            <v xml:space="preserve">     KIRIBATI</v>
          </cell>
        </row>
        <row r="214">
          <cell r="A214" t="str">
            <v xml:space="preserve">     MARSHALL ISLANDS</v>
          </cell>
        </row>
        <row r="215">
          <cell r="A215" t="str">
            <v xml:space="preserve">     NORTHERN MARIANA ISLANDS</v>
          </cell>
        </row>
        <row r="216">
          <cell r="A216" t="str">
            <v xml:space="preserve">     NEW CALEDONIA</v>
          </cell>
        </row>
        <row r="217">
          <cell r="A217" t="str">
            <v xml:space="preserve">     NEW ZEALAND</v>
          </cell>
        </row>
        <row r="218">
          <cell r="A218" t="str">
            <v xml:space="preserve">     FRENCH POLYNESIA</v>
          </cell>
        </row>
        <row r="219">
          <cell r="A219" t="str">
            <v xml:space="preserve">     PAPUA NEW GUINEA</v>
          </cell>
        </row>
        <row r="220">
          <cell r="A220" t="str">
            <v xml:space="preserve">     UNITED STATES MINOR OUTLYING ISLAND</v>
          </cell>
        </row>
        <row r="221">
          <cell r="A221" t="str">
            <v xml:space="preserve">     VANUATU</v>
          </cell>
        </row>
        <row r="222">
          <cell r="A222" t="str">
            <v>DIV. EXTRA EU</v>
          </cell>
        </row>
        <row r="223">
          <cell r="A223" t="str">
            <v xml:space="preserve">     STORES AND PROVISIONS OF THIRD C. T</v>
          </cell>
        </row>
        <row r="224">
          <cell r="A224" t="str">
            <v xml:space="preserve">     C. AND T. NOT DETERMINED (THIRD COU</v>
          </cell>
        </row>
      </sheetData>
      <sheetData sheetId="1"/>
      <sheetData sheetId="2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INPUT"/>
      <sheetName val="00300000_EX"/>
      <sheetName val="1 (M_MOV3M)_INTER"/>
    </sheetNames>
    <sheetDataSet>
      <sheetData sheetId="0">
        <row r="7">
          <cell r="B7">
            <v>4113783.3770000003</v>
          </cell>
          <cell r="D7">
            <v>4772187.5349999974</v>
          </cell>
          <cell r="F7">
            <v>3271493.277999999</v>
          </cell>
          <cell r="H7">
            <v>3265878.0470000017</v>
          </cell>
          <cell r="J7">
            <v>-842290.09900000133</v>
          </cell>
          <cell r="K7">
            <v>-1506309.4879999957</v>
          </cell>
        </row>
        <row r="8">
          <cell r="B8">
            <v>117296.38400000002</v>
          </cell>
          <cell r="D8">
            <v>126866.84299999999</v>
          </cell>
          <cell r="F8">
            <v>188643.27400000003</v>
          </cell>
          <cell r="H8">
            <v>226680.106</v>
          </cell>
          <cell r="J8">
            <v>71346.890000000014</v>
          </cell>
          <cell r="K8">
            <v>99813.263000000006</v>
          </cell>
        </row>
        <row r="9">
          <cell r="B9">
            <v>70657.872000000003</v>
          </cell>
          <cell r="D9">
            <v>73861.380999999994</v>
          </cell>
          <cell r="F9">
            <v>140937.28400000001</v>
          </cell>
          <cell r="H9">
            <v>171710.185</v>
          </cell>
          <cell r="J9">
            <v>70279.412000000011</v>
          </cell>
          <cell r="K9">
            <v>97848.804000000004</v>
          </cell>
        </row>
        <row r="10">
          <cell r="B10">
            <v>7080.0240000000003</v>
          </cell>
          <cell r="D10">
            <v>4238.5959999999995</v>
          </cell>
          <cell r="F10">
            <v>3266.4769999999999</v>
          </cell>
          <cell r="H10">
            <v>1873.2760000000001</v>
          </cell>
          <cell r="J10">
            <v>-3813.5470000000005</v>
          </cell>
          <cell r="K10">
            <v>-2365.3199999999997</v>
          </cell>
        </row>
        <row r="11">
          <cell r="B11">
            <v>32.963000000000001</v>
          </cell>
          <cell r="D11">
            <v>14.645</v>
          </cell>
          <cell r="F11">
            <v>23.132000000000001</v>
          </cell>
          <cell r="H11">
            <v>42.918999999999997</v>
          </cell>
          <cell r="J11">
            <v>-9.8309999999999995</v>
          </cell>
          <cell r="K11">
            <v>28.273999999999997</v>
          </cell>
        </row>
        <row r="12">
          <cell r="B12">
            <v>39525.525000000001</v>
          </cell>
          <cell r="D12">
            <v>48752.220999999998</v>
          </cell>
          <cell r="F12">
            <v>44416.381000000001</v>
          </cell>
          <cell r="H12">
            <v>53053.726000000002</v>
          </cell>
          <cell r="J12">
            <v>4890.8559999999998</v>
          </cell>
          <cell r="K12">
            <v>4301.5050000000047</v>
          </cell>
        </row>
        <row r="13">
          <cell r="B13">
            <v>674968.59500000009</v>
          </cell>
          <cell r="D13">
            <v>985065.1120000002</v>
          </cell>
          <cell r="F13">
            <v>512912.43800000014</v>
          </cell>
          <cell r="H13">
            <v>455729.62199999997</v>
          </cell>
          <cell r="J13">
            <v>-162056.15699999995</v>
          </cell>
          <cell r="K13">
            <v>-529335.49000000022</v>
          </cell>
        </row>
        <row r="14">
          <cell r="B14">
            <v>13032.174999999999</v>
          </cell>
          <cell r="D14">
            <v>3479.8420000000001</v>
          </cell>
          <cell r="F14">
            <v>31111.374</v>
          </cell>
          <cell r="H14">
            <v>39345.542999999998</v>
          </cell>
          <cell r="J14">
            <v>18079.199000000001</v>
          </cell>
          <cell r="K14">
            <v>35865.701000000001</v>
          </cell>
        </row>
        <row r="15">
          <cell r="B15">
            <v>124872.96799999999</v>
          </cell>
          <cell r="D15">
            <v>235188.935</v>
          </cell>
          <cell r="F15">
            <v>348376.44300000003</v>
          </cell>
          <cell r="H15">
            <v>288275.48599999998</v>
          </cell>
          <cell r="J15">
            <v>223503.47500000003</v>
          </cell>
          <cell r="K15">
            <v>53086.550999999978</v>
          </cell>
        </row>
        <row r="16">
          <cell r="B16">
            <v>1339.5050000000001</v>
          </cell>
          <cell r="D16">
            <v>13622.084000000001</v>
          </cell>
          <cell r="F16">
            <v>1956.183</v>
          </cell>
          <cell r="H16">
            <v>3442.7049999999999</v>
          </cell>
          <cell r="J16">
            <v>616.67799999999988</v>
          </cell>
          <cell r="K16">
            <v>-10179.379000000001</v>
          </cell>
        </row>
        <row r="17">
          <cell r="B17">
            <v>165048.57800000001</v>
          </cell>
          <cell r="D17">
            <v>151369.54399999999</v>
          </cell>
          <cell r="F17">
            <v>69528.649000000005</v>
          </cell>
          <cell r="H17">
            <v>57960.288999999997</v>
          </cell>
          <cell r="J17">
            <v>-95519.929000000004</v>
          </cell>
          <cell r="K17">
            <v>-93409.255000000005</v>
          </cell>
        </row>
        <row r="18">
          <cell r="B18">
            <v>3798.3649999999998</v>
          </cell>
          <cell r="D18">
            <v>6973.7489999999998</v>
          </cell>
          <cell r="F18">
            <v>3533.895</v>
          </cell>
          <cell r="H18">
            <v>3631.6750000000002</v>
          </cell>
          <cell r="J18">
            <v>-264.4699999999998</v>
          </cell>
          <cell r="K18">
            <v>-3342.0739999999996</v>
          </cell>
        </row>
        <row r="19">
          <cell r="B19">
            <v>46796.807000000001</v>
          </cell>
          <cell r="D19">
            <v>804.36599999999999</v>
          </cell>
          <cell r="F19">
            <v>1872.3420000000001</v>
          </cell>
          <cell r="H19">
            <v>3099.15</v>
          </cell>
          <cell r="J19">
            <v>-44924.465000000004</v>
          </cell>
          <cell r="K19">
            <v>2294.7840000000001</v>
          </cell>
        </row>
        <row r="20">
          <cell r="B20">
            <v>107647.391</v>
          </cell>
          <cell r="D20">
            <v>56136.135000000002</v>
          </cell>
          <cell r="F20">
            <v>2034.489</v>
          </cell>
          <cell r="H20">
            <v>3197.098</v>
          </cell>
          <cell r="J20">
            <v>-105612.902</v>
          </cell>
          <cell r="K20">
            <v>-52939.037000000004</v>
          </cell>
        </row>
        <row r="21">
          <cell r="B21">
            <v>56691.877</v>
          </cell>
          <cell r="D21">
            <v>96903.604000000007</v>
          </cell>
          <cell r="F21">
            <v>5018.5389999999998</v>
          </cell>
          <cell r="H21">
            <v>5813.4120000000003</v>
          </cell>
          <cell r="J21">
            <v>-51673.338000000003</v>
          </cell>
          <cell r="K21">
            <v>-91090.19200000001</v>
          </cell>
        </row>
        <row r="22">
          <cell r="B22">
            <v>993.82100000000003</v>
          </cell>
          <cell r="D22">
            <v>220.74299999999999</v>
          </cell>
          <cell r="F22">
            <v>8408.0310000000009</v>
          </cell>
          <cell r="H22">
            <v>2596.3960000000002</v>
          </cell>
          <cell r="J22">
            <v>7414.2100000000009</v>
          </cell>
          <cell r="K22">
            <v>2375.6530000000002</v>
          </cell>
        </row>
        <row r="23">
          <cell r="B23">
            <v>4672.6319999999996</v>
          </cell>
          <cell r="D23">
            <v>5160.6620000000003</v>
          </cell>
          <cell r="F23">
            <v>6193.4489999999996</v>
          </cell>
          <cell r="H23">
            <v>10368.16</v>
          </cell>
          <cell r="J23">
            <v>1520.817</v>
          </cell>
          <cell r="K23">
            <v>5207.4979999999996</v>
          </cell>
        </row>
        <row r="24">
          <cell r="B24" t="str">
            <v>Ə</v>
          </cell>
          <cell r="D24">
            <v>7554.3379999999997</v>
          </cell>
          <cell r="F24">
            <v>2220.2170000000001</v>
          </cell>
          <cell r="H24">
            <v>5981.5240000000003</v>
          </cell>
          <cell r="J24">
            <v>2219.8430000000003</v>
          </cell>
          <cell r="K24">
            <v>-1572.8139999999994</v>
          </cell>
        </row>
        <row r="25">
          <cell r="B25">
            <v>871.05200000000002</v>
          </cell>
          <cell r="D25">
            <v>182066.22200000001</v>
          </cell>
          <cell r="F25">
            <v>4566.0420000000004</v>
          </cell>
          <cell r="H25">
            <v>4558.0829999999996</v>
          </cell>
          <cell r="J25">
            <v>3694.9900000000002</v>
          </cell>
          <cell r="K25">
            <v>-177508.139</v>
          </cell>
        </row>
        <row r="26">
          <cell r="B26">
            <v>146056.28700000001</v>
          </cell>
          <cell r="D26">
            <v>225303.88699999999</v>
          </cell>
          <cell r="F26">
            <v>26895.94</v>
          </cell>
          <cell r="H26">
            <v>26069.878000000001</v>
          </cell>
          <cell r="J26">
            <v>-119160.34700000001</v>
          </cell>
          <cell r="K26">
            <v>-199234.00899999999</v>
          </cell>
        </row>
        <row r="27">
          <cell r="B27">
            <v>3146.7629999999999</v>
          </cell>
          <cell r="D27">
            <v>281.00099999999998</v>
          </cell>
          <cell r="F27">
            <v>1196.845</v>
          </cell>
          <cell r="H27">
            <v>1390.223</v>
          </cell>
          <cell r="J27">
            <v>-1949.9179999999999</v>
          </cell>
          <cell r="K27">
            <v>1109.222</v>
          </cell>
        </row>
        <row r="28">
          <cell r="B28">
            <v>135505.33999999997</v>
          </cell>
          <cell r="D28">
            <v>248373.92499999999</v>
          </cell>
          <cell r="F28">
            <v>486102.03700000001</v>
          </cell>
          <cell r="H28">
            <v>425620.88499999995</v>
          </cell>
          <cell r="J28">
            <v>350596.69700000004</v>
          </cell>
          <cell r="K28">
            <v>177246.95999999996</v>
          </cell>
        </row>
        <row r="29">
          <cell r="B29">
            <v>124872.96799999999</v>
          </cell>
          <cell r="D29">
            <v>235188.935</v>
          </cell>
          <cell r="F29">
            <v>348376.44300000003</v>
          </cell>
          <cell r="H29">
            <v>288275.48599999998</v>
          </cell>
          <cell r="J29">
            <v>223503.47500000003</v>
          </cell>
          <cell r="K29">
            <v>53086.550999999978</v>
          </cell>
        </row>
        <row r="30">
          <cell r="B30">
            <v>3834.5259999999998</v>
          </cell>
          <cell r="D30">
            <v>3433.2289999999998</v>
          </cell>
          <cell r="F30">
            <v>59452.105000000003</v>
          </cell>
          <cell r="H30">
            <v>59885.006000000001</v>
          </cell>
          <cell r="J30">
            <v>55617.579000000005</v>
          </cell>
          <cell r="K30">
            <v>56451.777000000002</v>
          </cell>
        </row>
        <row r="31">
          <cell r="B31">
            <v>54.454000000000001</v>
          </cell>
          <cell r="D31">
            <v>238.245</v>
          </cell>
          <cell r="F31">
            <v>22190.34</v>
          </cell>
          <cell r="H31">
            <v>25322.024000000001</v>
          </cell>
          <cell r="J31">
            <v>22135.885999999999</v>
          </cell>
          <cell r="K31">
            <v>25083.779000000002</v>
          </cell>
        </row>
        <row r="32">
          <cell r="B32">
            <v>6573.2169999999996</v>
          </cell>
          <cell r="D32">
            <v>9455.0030000000006</v>
          </cell>
          <cell r="F32">
            <v>42975.870999999999</v>
          </cell>
          <cell r="H32">
            <v>41296.319000000003</v>
          </cell>
          <cell r="J32">
            <v>36402.654000000002</v>
          </cell>
          <cell r="K32">
            <v>31841.316000000003</v>
          </cell>
        </row>
        <row r="33">
          <cell r="B33">
            <v>170.17500000000001</v>
          </cell>
          <cell r="D33">
            <v>58.512999999999998</v>
          </cell>
          <cell r="F33">
            <v>13107.278</v>
          </cell>
          <cell r="H33">
            <v>10842.05</v>
          </cell>
          <cell r="J33">
            <v>12937.103000000001</v>
          </cell>
          <cell r="K33">
            <v>10783.536999999998</v>
          </cell>
        </row>
        <row r="34">
          <cell r="B34">
            <v>4007809.5290000006</v>
          </cell>
          <cell r="D34">
            <v>4771909.282999997</v>
          </cell>
          <cell r="F34">
            <v>3138746.7899999991</v>
          </cell>
          <cell r="H34">
            <v>3113415.5970000015</v>
          </cell>
          <cell r="J34">
            <v>-869062.73900000146</v>
          </cell>
          <cell r="K34">
            <v>-1658493.6859999956</v>
          </cell>
        </row>
        <row r="35">
          <cell r="B35">
            <v>631067.9430000002</v>
          </cell>
          <cell r="D35">
            <v>735818.478</v>
          </cell>
          <cell r="F35">
            <v>381204.38900000014</v>
          </cell>
          <cell r="H35">
            <v>458074.89400000003</v>
          </cell>
          <cell r="J35">
            <v>-249863.55400000006</v>
          </cell>
          <cell r="K35">
            <v>-277743.58399999997</v>
          </cell>
        </row>
        <row r="36">
          <cell r="B36">
            <v>52.709000000000003</v>
          </cell>
          <cell r="D36">
            <v>49.963999999999999</v>
          </cell>
          <cell r="F36">
            <v>895.303</v>
          </cell>
          <cell r="H36">
            <v>761.16200000000003</v>
          </cell>
          <cell r="J36">
            <v>842.59400000000005</v>
          </cell>
          <cell r="K36">
            <v>711.19800000000009</v>
          </cell>
        </row>
        <row r="37">
          <cell r="B37">
            <v>38.094999999999999</v>
          </cell>
          <cell r="D37">
            <v>82.891999999999996</v>
          </cell>
          <cell r="F37">
            <v>1601.0070000000001</v>
          </cell>
          <cell r="H37">
            <v>2297.38</v>
          </cell>
          <cell r="J37">
            <v>1562.912</v>
          </cell>
          <cell r="K37">
            <v>2214.4880000000003</v>
          </cell>
        </row>
        <row r="38">
          <cell r="B38">
            <v>330.35</v>
          </cell>
          <cell r="D38">
            <v>936.47299999999996</v>
          </cell>
          <cell r="F38">
            <v>370.58499999999998</v>
          </cell>
          <cell r="H38">
            <v>659.09799999999996</v>
          </cell>
          <cell r="J38">
            <v>40.234999999999957</v>
          </cell>
          <cell r="K38">
            <v>-277.375</v>
          </cell>
        </row>
        <row r="39">
          <cell r="B39">
            <v>63.122999999999998</v>
          </cell>
          <cell r="D39">
            <v>779.60799999999995</v>
          </cell>
          <cell r="F39">
            <v>3080.9389999999999</v>
          </cell>
          <cell r="H39">
            <v>4372.1840000000002</v>
          </cell>
          <cell r="J39">
            <v>3017.8159999999998</v>
          </cell>
          <cell r="K39">
            <v>3592.576</v>
          </cell>
        </row>
        <row r="40">
          <cell r="B40">
            <v>70657.872000000003</v>
          </cell>
          <cell r="D40">
            <v>73861.380999999994</v>
          </cell>
          <cell r="F40">
            <v>140937.28400000001</v>
          </cell>
          <cell r="H40">
            <v>171710.185</v>
          </cell>
          <cell r="J40">
            <v>70279.412000000011</v>
          </cell>
          <cell r="K40">
            <v>97848.804000000004</v>
          </cell>
        </row>
        <row r="41">
          <cell r="B41">
            <v>8.5860000000000003</v>
          </cell>
          <cell r="D41">
            <v>842.74900000000002</v>
          </cell>
          <cell r="F41">
            <v>441.76900000000001</v>
          </cell>
          <cell r="H41">
            <v>394.68099999999998</v>
          </cell>
          <cell r="J41">
            <v>433.18299999999999</v>
          </cell>
          <cell r="K41">
            <v>-448.06800000000004</v>
          </cell>
        </row>
        <row r="42">
          <cell r="B42">
            <v>354.56400000000002</v>
          </cell>
          <cell r="D42">
            <v>28.529</v>
          </cell>
          <cell r="F42">
            <v>33527.680999999997</v>
          </cell>
          <cell r="H42">
            <v>23812.228999999999</v>
          </cell>
          <cell r="J42">
            <v>33173.116999999998</v>
          </cell>
          <cell r="K42">
            <v>23783.7</v>
          </cell>
        </row>
        <row r="43">
          <cell r="B43">
            <v>7080.0240000000003</v>
          </cell>
          <cell r="D43">
            <v>4238.5959999999995</v>
          </cell>
          <cell r="F43">
            <v>3266.4769999999999</v>
          </cell>
          <cell r="H43">
            <v>1873.2760000000001</v>
          </cell>
          <cell r="J43">
            <v>-3813.5470000000005</v>
          </cell>
          <cell r="K43">
            <v>-2365.3199999999997</v>
          </cell>
        </row>
        <row r="44">
          <cell r="B44">
            <v>32.963000000000001</v>
          </cell>
          <cell r="D44">
            <v>14.645</v>
          </cell>
          <cell r="F44">
            <v>23.132000000000001</v>
          </cell>
          <cell r="H44">
            <v>42.918999999999997</v>
          </cell>
          <cell r="J44">
            <v>-9.8309999999999995</v>
          </cell>
          <cell r="K44">
            <v>28.273999999999997</v>
          </cell>
        </row>
        <row r="45">
          <cell r="B45">
            <v>228.01900000000001</v>
          </cell>
          <cell r="D45">
            <v>39.890999999999998</v>
          </cell>
          <cell r="F45">
            <v>1357.0820000000001</v>
          </cell>
          <cell r="H45">
            <v>1477.135</v>
          </cell>
          <cell r="J45">
            <v>1129.0630000000001</v>
          </cell>
          <cell r="K45">
            <v>1437.2439999999999</v>
          </cell>
        </row>
        <row r="46">
          <cell r="B46" t="str">
            <v>x</v>
          </cell>
          <cell r="D46">
            <v>1.4850000000000001</v>
          </cell>
          <cell r="F46">
            <v>250.03800000000001</v>
          </cell>
          <cell r="H46">
            <v>457.48200000000003</v>
          </cell>
          <cell r="J46">
            <v>250.03800000000001</v>
          </cell>
          <cell r="K46">
            <v>455.99700000000001</v>
          </cell>
        </row>
        <row r="47">
          <cell r="B47">
            <v>617.15</v>
          </cell>
          <cell r="D47">
            <v>1172.0150000000001</v>
          </cell>
          <cell r="F47">
            <v>4646.643</v>
          </cell>
          <cell r="H47">
            <v>5249.5410000000002</v>
          </cell>
          <cell r="J47">
            <v>4029.4929999999999</v>
          </cell>
          <cell r="K47">
            <v>4077.5259999999998</v>
          </cell>
        </row>
        <row r="48">
          <cell r="B48">
            <v>39525.525000000001</v>
          </cell>
          <cell r="D48">
            <v>48752.220999999998</v>
          </cell>
          <cell r="F48">
            <v>44416.381000000001</v>
          </cell>
          <cell r="H48">
            <v>53053.726000000002</v>
          </cell>
          <cell r="J48">
            <v>4890.8559999999998</v>
          </cell>
          <cell r="K48">
            <v>4301.5050000000047</v>
          </cell>
        </row>
        <row r="49">
          <cell r="B49">
            <v>231133.48199999999</v>
          </cell>
          <cell r="D49">
            <v>236463.31200000001</v>
          </cell>
          <cell r="F49">
            <v>46859.125</v>
          </cell>
          <cell r="H49">
            <v>43748.684999999998</v>
          </cell>
          <cell r="J49">
            <v>-184274.35699999999</v>
          </cell>
          <cell r="K49">
            <v>-192714.62700000001</v>
          </cell>
        </row>
        <row r="50">
          <cell r="B50">
            <v>304.767</v>
          </cell>
          <cell r="D50">
            <v>173.00200000000001</v>
          </cell>
          <cell r="F50">
            <v>259.14499999999998</v>
          </cell>
          <cell r="H50">
            <v>375.22899999999998</v>
          </cell>
          <cell r="J50">
            <v>-45.622000000000014</v>
          </cell>
          <cell r="K50">
            <v>202.22699999999998</v>
          </cell>
        </row>
        <row r="51">
          <cell r="B51">
            <v>198569.916</v>
          </cell>
          <cell r="D51">
            <v>254291.818</v>
          </cell>
          <cell r="F51">
            <v>85436.135999999999</v>
          </cell>
          <cell r="H51">
            <v>135659.55600000001</v>
          </cell>
          <cell r="J51">
            <v>-113133.78</v>
          </cell>
          <cell r="K51">
            <v>-118632.26199999999</v>
          </cell>
        </row>
        <row r="52">
          <cell r="B52">
            <v>79488.630999999994</v>
          </cell>
          <cell r="D52">
            <v>111677.18399999999</v>
          </cell>
          <cell r="F52">
            <v>5507.9049999999997</v>
          </cell>
          <cell r="H52">
            <v>6771.902</v>
          </cell>
          <cell r="J52">
            <v>-73980.725999999995</v>
          </cell>
          <cell r="K52">
            <v>-104905.28199999999</v>
          </cell>
        </row>
        <row r="53">
          <cell r="B53">
            <v>1.8660000000000001</v>
          </cell>
          <cell r="D53">
            <v>1.3440000000000001</v>
          </cell>
          <cell r="F53" t="str">
            <v>x</v>
          </cell>
          <cell r="H53">
            <v>0.83599999999999997</v>
          </cell>
          <cell r="J53">
            <v>-1.8660000000000001</v>
          </cell>
          <cell r="K53">
            <v>-0.50800000000000012</v>
          </cell>
        </row>
        <row r="54">
          <cell r="B54" t="str">
            <v>Ə</v>
          </cell>
          <cell r="D54" t="str">
            <v>x</v>
          </cell>
          <cell r="F54">
            <v>423.666</v>
          </cell>
          <cell r="H54">
            <v>94.525000000000006</v>
          </cell>
          <cell r="J54">
            <v>423.447</v>
          </cell>
          <cell r="K54">
            <v>94.525000000000006</v>
          </cell>
        </row>
        <row r="55">
          <cell r="B55">
            <v>2580.0819999999999</v>
          </cell>
          <cell r="D55">
            <v>2411.3690000000001</v>
          </cell>
          <cell r="F55">
            <v>7904.0910000000003</v>
          </cell>
          <cell r="H55">
            <v>5263.1629999999996</v>
          </cell>
          <cell r="J55">
            <v>5324.009</v>
          </cell>
          <cell r="K55">
            <v>2851.7939999999994</v>
          </cell>
        </row>
        <row r="56">
          <cell r="B56">
            <v>601231.12300000002</v>
          </cell>
          <cell r="D56">
            <v>878255.69700000016</v>
          </cell>
          <cell r="F56">
            <v>959330.87299999967</v>
          </cell>
          <cell r="H56">
            <v>865634.34399999992</v>
          </cell>
          <cell r="J56">
            <v>358099.74999999965</v>
          </cell>
          <cell r="K56">
            <v>-12621.353000000236</v>
          </cell>
        </row>
        <row r="57">
          <cell r="B57">
            <v>124872.96799999999</v>
          </cell>
          <cell r="D57">
            <v>235188.935</v>
          </cell>
          <cell r="F57">
            <v>348376.44300000003</v>
          </cell>
          <cell r="H57">
            <v>288275.48599999998</v>
          </cell>
          <cell r="J57">
            <v>223503.47500000003</v>
          </cell>
          <cell r="K57">
            <v>53086.550999999978</v>
          </cell>
        </row>
        <row r="58">
          <cell r="B58">
            <v>668.17399999999998</v>
          </cell>
          <cell r="D58">
            <v>314.86799999999999</v>
          </cell>
          <cell r="F58">
            <v>2531.355</v>
          </cell>
          <cell r="H58">
            <v>2806.384</v>
          </cell>
          <cell r="J58">
            <v>1863.181</v>
          </cell>
          <cell r="K58">
            <v>2491.5160000000001</v>
          </cell>
        </row>
        <row r="59">
          <cell r="B59" t="str">
            <v>x</v>
          </cell>
          <cell r="D59" t="str">
            <v>x</v>
          </cell>
          <cell r="F59">
            <v>403.88600000000002</v>
          </cell>
          <cell r="H59" t="str">
            <v>x</v>
          </cell>
          <cell r="J59">
            <v>403.88600000000002</v>
          </cell>
          <cell r="K59" t="str">
            <v>x</v>
          </cell>
        </row>
        <row r="60">
          <cell r="B60">
            <v>523.24099999999999</v>
          </cell>
          <cell r="D60">
            <v>10</v>
          </cell>
          <cell r="F60">
            <v>464.98599999999999</v>
          </cell>
          <cell r="H60">
            <v>1382.816</v>
          </cell>
          <cell r="J60">
            <v>-58.254999999999995</v>
          </cell>
          <cell r="K60">
            <v>1372.816</v>
          </cell>
        </row>
        <row r="61">
          <cell r="B61" t="str">
            <v>x</v>
          </cell>
          <cell r="D61" t="str">
            <v>x</v>
          </cell>
          <cell r="F61">
            <v>73.512</v>
          </cell>
          <cell r="H61">
            <v>68.602000000000004</v>
          </cell>
          <cell r="J61">
            <v>73.512</v>
          </cell>
          <cell r="K61">
            <v>68.602000000000004</v>
          </cell>
        </row>
        <row r="62">
          <cell r="B62">
            <v>952.57</v>
          </cell>
          <cell r="D62">
            <v>606.94600000000003</v>
          </cell>
          <cell r="F62">
            <v>4015.8389999999999</v>
          </cell>
          <cell r="H62">
            <v>1871.248</v>
          </cell>
          <cell r="J62">
            <v>3063.2689999999998</v>
          </cell>
          <cell r="K62">
            <v>1264.3020000000001</v>
          </cell>
        </row>
        <row r="63">
          <cell r="B63">
            <v>811.64499999999998</v>
          </cell>
          <cell r="D63">
            <v>386.86799999999999</v>
          </cell>
          <cell r="F63">
            <v>34.548000000000002</v>
          </cell>
          <cell r="H63">
            <v>37.25</v>
          </cell>
          <cell r="J63">
            <v>-777.09699999999998</v>
          </cell>
          <cell r="K63">
            <v>-349.61799999999999</v>
          </cell>
        </row>
        <row r="64">
          <cell r="B64">
            <v>1339.5050000000001</v>
          </cell>
          <cell r="D64">
            <v>13622.084000000001</v>
          </cell>
          <cell r="F64">
            <v>1956.183</v>
          </cell>
          <cell r="H64">
            <v>3442.7049999999999</v>
          </cell>
          <cell r="J64">
            <v>616.67799999999988</v>
          </cell>
          <cell r="K64">
            <v>-10179.379000000001</v>
          </cell>
        </row>
        <row r="65">
          <cell r="B65">
            <v>4108.05</v>
          </cell>
          <cell r="D65">
            <v>8537.4549999999999</v>
          </cell>
          <cell r="F65">
            <v>9515.0630000000001</v>
          </cell>
          <cell r="H65">
            <v>10160.084999999999</v>
          </cell>
          <cell r="J65">
            <v>5407.0129999999999</v>
          </cell>
          <cell r="K65">
            <v>1622.6299999999992</v>
          </cell>
        </row>
        <row r="66">
          <cell r="B66">
            <v>2084.5230000000001</v>
          </cell>
          <cell r="D66">
            <v>63399.446000000004</v>
          </cell>
          <cell r="F66">
            <v>6048.3029999999999</v>
          </cell>
          <cell r="H66">
            <v>9625.4110000000001</v>
          </cell>
          <cell r="J66">
            <v>3963.7799999999997</v>
          </cell>
          <cell r="K66">
            <v>-53774.035000000003</v>
          </cell>
        </row>
        <row r="67">
          <cell r="B67">
            <v>3834.5259999999998</v>
          </cell>
          <cell r="D67">
            <v>3433.2289999999998</v>
          </cell>
          <cell r="F67">
            <v>59452.105000000003</v>
          </cell>
          <cell r="H67">
            <v>59885.006000000001</v>
          </cell>
          <cell r="J67">
            <v>55617.579000000005</v>
          </cell>
          <cell r="K67">
            <v>56451.777000000002</v>
          </cell>
        </row>
        <row r="68">
          <cell r="B68" t="str">
            <v>Ə</v>
          </cell>
          <cell r="D68" t="str">
            <v>x</v>
          </cell>
          <cell r="F68">
            <v>4.9160000000000004</v>
          </cell>
          <cell r="H68">
            <v>105.652</v>
          </cell>
          <cell r="J68">
            <v>4.5180000000000007</v>
          </cell>
          <cell r="K68">
            <v>105.652</v>
          </cell>
        </row>
        <row r="69">
          <cell r="B69">
            <v>165048.57800000001</v>
          </cell>
          <cell r="D69">
            <v>151369.54399999999</v>
          </cell>
          <cell r="F69">
            <v>69528.649000000005</v>
          </cell>
          <cell r="H69">
            <v>57960.288999999997</v>
          </cell>
          <cell r="J69">
            <v>-95519.929000000004</v>
          </cell>
          <cell r="K69">
            <v>-93409.255000000005</v>
          </cell>
        </row>
        <row r="70">
          <cell r="B70">
            <v>17959.507000000001</v>
          </cell>
          <cell r="D70">
            <v>17979.806</v>
          </cell>
          <cell r="F70">
            <v>26081.56</v>
          </cell>
          <cell r="H70">
            <v>67374.527000000002</v>
          </cell>
          <cell r="J70">
            <v>8122.0529999999999</v>
          </cell>
          <cell r="K70">
            <v>49394.721000000005</v>
          </cell>
        </row>
        <row r="71">
          <cell r="B71" t="str">
            <v>x</v>
          </cell>
          <cell r="D71" t="str">
            <v>x</v>
          </cell>
          <cell r="F71">
            <v>99.96</v>
          </cell>
          <cell r="H71" t="str">
            <v>x</v>
          </cell>
          <cell r="J71">
            <v>99.96</v>
          </cell>
          <cell r="K71" t="str">
            <v>x</v>
          </cell>
        </row>
        <row r="72">
          <cell r="B72">
            <v>1125.9059999999999</v>
          </cell>
          <cell r="D72">
            <v>1966.4570000000001</v>
          </cell>
          <cell r="F72">
            <v>2748.0250000000001</v>
          </cell>
          <cell r="H72">
            <v>3229.721</v>
          </cell>
          <cell r="J72">
            <v>1622.1190000000001</v>
          </cell>
          <cell r="K72">
            <v>1263.2639999999999</v>
          </cell>
        </row>
        <row r="73">
          <cell r="B73">
            <v>46796.807000000001</v>
          </cell>
          <cell r="D73">
            <v>804.36599999999999</v>
          </cell>
          <cell r="F73">
            <v>1872.3420000000001</v>
          </cell>
          <cell r="H73">
            <v>3099.15</v>
          </cell>
          <cell r="J73">
            <v>-44924.465000000004</v>
          </cell>
          <cell r="K73">
            <v>2294.7840000000001</v>
          </cell>
        </row>
        <row r="74">
          <cell r="B74">
            <v>2521.395</v>
          </cell>
          <cell r="D74">
            <v>2639.6329999999998</v>
          </cell>
          <cell r="F74">
            <v>5828.0259999999998</v>
          </cell>
          <cell r="H74">
            <v>3844.317</v>
          </cell>
          <cell r="J74">
            <v>3306.6309999999999</v>
          </cell>
          <cell r="K74">
            <v>1204.6840000000002</v>
          </cell>
        </row>
        <row r="75">
          <cell r="B75">
            <v>52.021000000000001</v>
          </cell>
          <cell r="D75">
            <v>482.43099999999998</v>
          </cell>
          <cell r="F75">
            <v>283.57</v>
          </cell>
          <cell r="H75">
            <v>381.15100000000001</v>
          </cell>
          <cell r="J75">
            <v>231.54899999999998</v>
          </cell>
          <cell r="K75">
            <v>-101.27999999999997</v>
          </cell>
        </row>
        <row r="76">
          <cell r="B76">
            <v>137.32</v>
          </cell>
          <cell r="D76">
            <v>4.4470000000000001</v>
          </cell>
          <cell r="F76">
            <v>4180.9440000000004</v>
          </cell>
          <cell r="H76">
            <v>3143.7289999999998</v>
          </cell>
          <cell r="J76">
            <v>4043.6240000000003</v>
          </cell>
          <cell r="K76">
            <v>3139.2819999999997</v>
          </cell>
        </row>
        <row r="77">
          <cell r="B77">
            <v>107647.391</v>
          </cell>
          <cell r="D77">
            <v>56136.135000000002</v>
          </cell>
          <cell r="F77">
            <v>2034.489</v>
          </cell>
          <cell r="H77">
            <v>3197.098</v>
          </cell>
          <cell r="J77">
            <v>-105612.902</v>
          </cell>
          <cell r="K77">
            <v>-52939.037000000004</v>
          </cell>
        </row>
        <row r="78">
          <cell r="B78">
            <v>54.454000000000001</v>
          </cell>
          <cell r="D78">
            <v>238.245</v>
          </cell>
          <cell r="F78">
            <v>22190.34</v>
          </cell>
          <cell r="H78">
            <v>25322.024000000001</v>
          </cell>
          <cell r="J78">
            <v>22135.885999999999</v>
          </cell>
          <cell r="K78">
            <v>25083.779000000002</v>
          </cell>
        </row>
        <row r="79">
          <cell r="B79">
            <v>878.70699999999999</v>
          </cell>
          <cell r="D79">
            <v>1762.1089999999999</v>
          </cell>
          <cell r="F79">
            <v>2798.154</v>
          </cell>
          <cell r="H79">
            <v>2904.1709999999998</v>
          </cell>
          <cell r="J79">
            <v>1919.4470000000001</v>
          </cell>
          <cell r="K79">
            <v>1142.0619999999999</v>
          </cell>
        </row>
        <row r="80">
          <cell r="B80" t="str">
            <v>x</v>
          </cell>
          <cell r="D80" t="str">
            <v>x</v>
          </cell>
          <cell r="F80">
            <v>47.951999999999998</v>
          </cell>
          <cell r="H80">
            <v>107.646</v>
          </cell>
          <cell r="J80">
            <v>47.951999999999998</v>
          </cell>
          <cell r="K80">
            <v>107.646</v>
          </cell>
        </row>
        <row r="81">
          <cell r="B81">
            <v>28.51</v>
          </cell>
          <cell r="D81">
            <v>33.475000000000001</v>
          </cell>
          <cell r="F81">
            <v>228.173</v>
          </cell>
          <cell r="H81">
            <v>147.916</v>
          </cell>
          <cell r="J81">
            <v>199.66300000000001</v>
          </cell>
          <cell r="K81">
            <v>114.441</v>
          </cell>
        </row>
        <row r="82">
          <cell r="B82" t="str">
            <v>Ə</v>
          </cell>
          <cell r="D82">
            <v>7554.3379999999997</v>
          </cell>
          <cell r="F82">
            <v>2220.2170000000001</v>
          </cell>
          <cell r="H82">
            <v>5981.5240000000003</v>
          </cell>
          <cell r="J82">
            <v>2219.8430000000003</v>
          </cell>
          <cell r="K82">
            <v>-1572.8139999999994</v>
          </cell>
        </row>
        <row r="83">
          <cell r="B83">
            <v>31894.401000000002</v>
          </cell>
          <cell r="D83">
            <v>41825.321000000004</v>
          </cell>
          <cell r="F83">
            <v>144005.83100000001</v>
          </cell>
          <cell r="H83">
            <v>149399.42000000001</v>
          </cell>
          <cell r="J83">
            <v>112111.43000000001</v>
          </cell>
          <cell r="K83">
            <v>107574.09900000002</v>
          </cell>
        </row>
        <row r="84">
          <cell r="B84">
            <v>1396.7550000000001</v>
          </cell>
          <cell r="D84">
            <v>2088.7950000000001</v>
          </cell>
          <cell r="F84">
            <v>3067.2890000000002</v>
          </cell>
          <cell r="H84">
            <v>1396.4069999999999</v>
          </cell>
          <cell r="J84">
            <v>1670.5340000000001</v>
          </cell>
          <cell r="K84">
            <v>-692.38800000000015</v>
          </cell>
        </row>
        <row r="85">
          <cell r="B85">
            <v>2445.7939999999999</v>
          </cell>
          <cell r="D85">
            <v>885.60500000000002</v>
          </cell>
          <cell r="F85">
            <v>3921.1019999999999</v>
          </cell>
          <cell r="H85">
            <v>1960.8420000000001</v>
          </cell>
          <cell r="J85">
            <v>1475.308</v>
          </cell>
          <cell r="K85">
            <v>1075.2370000000001</v>
          </cell>
        </row>
        <row r="86">
          <cell r="B86">
            <v>5208.91</v>
          </cell>
          <cell r="D86">
            <v>3828.482</v>
          </cell>
          <cell r="F86">
            <v>2774.4929999999999</v>
          </cell>
          <cell r="H86">
            <v>5575.1880000000001</v>
          </cell>
          <cell r="J86">
            <v>-2434.4169999999999</v>
          </cell>
          <cell r="K86">
            <v>1746.7060000000001</v>
          </cell>
        </row>
        <row r="87">
          <cell r="B87">
            <v>3843.0279999999998</v>
          </cell>
          <cell r="D87">
            <v>1780.2529999999999</v>
          </cell>
          <cell r="F87">
            <v>4768.1750000000002</v>
          </cell>
          <cell r="H87">
            <v>1650.6590000000001</v>
          </cell>
          <cell r="J87">
            <v>925.14700000000039</v>
          </cell>
          <cell r="K87">
            <v>-129.59399999999982</v>
          </cell>
        </row>
        <row r="88">
          <cell r="B88">
            <v>553.99</v>
          </cell>
          <cell r="D88">
            <v>1204.9159999999999</v>
          </cell>
          <cell r="F88">
            <v>696.00599999999997</v>
          </cell>
          <cell r="H88">
            <v>1367.0029999999999</v>
          </cell>
          <cell r="J88">
            <v>142.01599999999996</v>
          </cell>
          <cell r="K88">
            <v>162.08699999999999</v>
          </cell>
        </row>
        <row r="89">
          <cell r="B89">
            <v>6573.2169999999996</v>
          </cell>
          <cell r="D89">
            <v>9455.0030000000006</v>
          </cell>
          <cell r="F89">
            <v>42975.870999999999</v>
          </cell>
          <cell r="H89">
            <v>41296.319000000003</v>
          </cell>
          <cell r="J89">
            <v>36402.654000000002</v>
          </cell>
          <cell r="K89">
            <v>31841.316000000003</v>
          </cell>
        </row>
        <row r="90">
          <cell r="B90">
            <v>7652.25</v>
          </cell>
          <cell r="D90">
            <v>6277.5910000000003</v>
          </cell>
          <cell r="F90">
            <v>1755.4649999999999</v>
          </cell>
          <cell r="H90">
            <v>827.32</v>
          </cell>
          <cell r="J90">
            <v>-5896.7849999999999</v>
          </cell>
          <cell r="K90">
            <v>-5450.2710000000006</v>
          </cell>
        </row>
        <row r="91">
          <cell r="B91" t="str">
            <v>x</v>
          </cell>
          <cell r="D91">
            <v>1.5109999999999999</v>
          </cell>
          <cell r="F91">
            <v>168.06100000000001</v>
          </cell>
          <cell r="H91">
            <v>5295.8789999999999</v>
          </cell>
          <cell r="J91">
            <v>168.06100000000001</v>
          </cell>
          <cell r="K91">
            <v>5294.3679999999995</v>
          </cell>
        </row>
        <row r="92">
          <cell r="B92">
            <v>871.05200000000002</v>
          </cell>
          <cell r="D92">
            <v>182066.22200000001</v>
          </cell>
          <cell r="F92">
            <v>4566.0420000000004</v>
          </cell>
          <cell r="H92">
            <v>4558.0829999999996</v>
          </cell>
          <cell r="J92">
            <v>3694.9900000000002</v>
          </cell>
          <cell r="K92">
            <v>-177508.139</v>
          </cell>
        </row>
        <row r="93">
          <cell r="B93" t="str">
            <v>Ə</v>
          </cell>
          <cell r="D93" t="str">
            <v>x</v>
          </cell>
          <cell r="F93">
            <v>1067.7280000000001</v>
          </cell>
          <cell r="H93">
            <v>1857.316</v>
          </cell>
          <cell r="J93">
            <v>1067.6790000000001</v>
          </cell>
          <cell r="K93">
            <v>1857.316</v>
          </cell>
        </row>
        <row r="94">
          <cell r="B94">
            <v>1007.384</v>
          </cell>
          <cell r="D94" t="str">
            <v>x</v>
          </cell>
          <cell r="F94">
            <v>313.80900000000003</v>
          </cell>
          <cell r="H94">
            <v>913.81799999999998</v>
          </cell>
          <cell r="J94">
            <v>-693.57500000000005</v>
          </cell>
          <cell r="K94">
            <v>913.81799999999998</v>
          </cell>
        </row>
        <row r="95">
          <cell r="B95">
            <v>11.523</v>
          </cell>
          <cell r="D95" t="str">
            <v>x</v>
          </cell>
          <cell r="F95">
            <v>3367.2289999999998</v>
          </cell>
          <cell r="H95">
            <v>2246.4029999999998</v>
          </cell>
          <cell r="J95">
            <v>3355.7059999999997</v>
          </cell>
          <cell r="K95">
            <v>2246.4029999999998</v>
          </cell>
        </row>
        <row r="96">
          <cell r="B96">
            <v>53.430999999999997</v>
          </cell>
          <cell r="D96" t="str">
            <v>x</v>
          </cell>
          <cell r="F96" t="str">
            <v>x</v>
          </cell>
          <cell r="H96" t="str">
            <v>x</v>
          </cell>
          <cell r="J96">
            <v>-53.430999999999997</v>
          </cell>
          <cell r="K96" t="str">
            <v>x</v>
          </cell>
        </row>
        <row r="97">
          <cell r="B97">
            <v>69.304000000000002</v>
          </cell>
          <cell r="D97">
            <v>27.957999999999998</v>
          </cell>
          <cell r="F97">
            <v>164.36699999999999</v>
          </cell>
          <cell r="H97">
            <v>741.38</v>
          </cell>
          <cell r="J97">
            <v>95.062999999999988</v>
          </cell>
          <cell r="K97">
            <v>713.42200000000003</v>
          </cell>
        </row>
        <row r="98">
          <cell r="B98">
            <v>5810.4549999999999</v>
          </cell>
          <cell r="D98">
            <v>7150.0330000000004</v>
          </cell>
          <cell r="F98">
            <v>12455.592000000001</v>
          </cell>
          <cell r="H98">
            <v>7241.8339999999998</v>
          </cell>
          <cell r="J98">
            <v>6645.1370000000006</v>
          </cell>
          <cell r="K98">
            <v>91.800999999999476</v>
          </cell>
        </row>
        <row r="99">
          <cell r="B99" t="str">
            <v>x</v>
          </cell>
          <cell r="D99" t="str">
            <v>x</v>
          </cell>
          <cell r="F99">
            <v>65.239000000000004</v>
          </cell>
          <cell r="H99">
            <v>182.334</v>
          </cell>
          <cell r="J99">
            <v>65.239000000000004</v>
          </cell>
          <cell r="K99">
            <v>182.334</v>
          </cell>
        </row>
        <row r="100">
          <cell r="B100">
            <v>170.17500000000001</v>
          </cell>
          <cell r="D100">
            <v>58.512999999999998</v>
          </cell>
          <cell r="F100">
            <v>13107.278</v>
          </cell>
          <cell r="H100">
            <v>10842.05</v>
          </cell>
          <cell r="J100">
            <v>12937.103000000001</v>
          </cell>
          <cell r="K100">
            <v>10783.536999999998</v>
          </cell>
        </row>
        <row r="101">
          <cell r="B101">
            <v>62.801000000000002</v>
          </cell>
          <cell r="D101">
            <v>7916.6959999999999</v>
          </cell>
          <cell r="F101">
            <v>345.79399999999998</v>
          </cell>
          <cell r="H101">
            <v>606.86</v>
          </cell>
          <cell r="J101">
            <v>282.99299999999999</v>
          </cell>
          <cell r="K101">
            <v>-7309.8360000000002</v>
          </cell>
        </row>
        <row r="102">
          <cell r="B102">
            <v>769.78099999999995</v>
          </cell>
          <cell r="D102">
            <v>377.488</v>
          </cell>
          <cell r="F102">
            <v>244.125</v>
          </cell>
          <cell r="H102">
            <v>2.1440000000000001</v>
          </cell>
          <cell r="J102">
            <v>-525.65599999999995</v>
          </cell>
          <cell r="K102">
            <v>-375.34399999999999</v>
          </cell>
        </row>
        <row r="103">
          <cell r="B103">
            <v>11.339</v>
          </cell>
          <cell r="D103">
            <v>671.19399999999996</v>
          </cell>
          <cell r="F103">
            <v>1619.239</v>
          </cell>
          <cell r="H103">
            <v>2377.7260000000001</v>
          </cell>
          <cell r="J103">
            <v>1607.9</v>
          </cell>
          <cell r="K103">
            <v>1706.5320000000002</v>
          </cell>
        </row>
        <row r="104">
          <cell r="B104">
            <v>8217.5709999999999</v>
          </cell>
          <cell r="D104">
            <v>8654.3979999999992</v>
          </cell>
          <cell r="F104">
            <v>99156.629000000001</v>
          </cell>
          <cell r="H104">
            <v>21622.413</v>
          </cell>
          <cell r="J104">
            <v>90939.058000000005</v>
          </cell>
          <cell r="K104">
            <v>12968.015000000001</v>
          </cell>
        </row>
        <row r="105">
          <cell r="B105">
            <v>4464.2070000000003</v>
          </cell>
          <cell r="D105">
            <v>4296.03</v>
          </cell>
          <cell r="F105">
            <v>1163.5650000000001</v>
          </cell>
          <cell r="H105">
            <v>423.822</v>
          </cell>
          <cell r="J105">
            <v>-3300.6420000000003</v>
          </cell>
          <cell r="K105">
            <v>-3872.2079999999996</v>
          </cell>
        </row>
        <row r="106">
          <cell r="B106">
            <v>6484.8069999999998</v>
          </cell>
          <cell r="D106">
            <v>5465.0050000000001</v>
          </cell>
          <cell r="F106">
            <v>903.05700000000002</v>
          </cell>
          <cell r="H106">
            <v>3362.4520000000002</v>
          </cell>
          <cell r="J106">
            <v>-5581.75</v>
          </cell>
          <cell r="K106">
            <v>-2102.5529999999999</v>
          </cell>
        </row>
        <row r="107">
          <cell r="B107" t="str">
            <v>x</v>
          </cell>
          <cell r="D107" t="str">
            <v>x</v>
          </cell>
          <cell r="F107">
            <v>359.08</v>
          </cell>
          <cell r="H107">
            <v>483.18900000000002</v>
          </cell>
          <cell r="J107">
            <v>359.08</v>
          </cell>
          <cell r="K107">
            <v>483.18900000000002</v>
          </cell>
        </row>
        <row r="108">
          <cell r="B108" t="str">
            <v>x</v>
          </cell>
          <cell r="D108" t="str">
            <v>x</v>
          </cell>
          <cell r="F108">
            <v>116.242</v>
          </cell>
          <cell r="H108">
            <v>191.82499999999999</v>
          </cell>
          <cell r="J108">
            <v>116.242</v>
          </cell>
          <cell r="K108">
            <v>191.82499999999999</v>
          </cell>
        </row>
        <row r="109">
          <cell r="B109">
            <v>31797.987000000001</v>
          </cell>
          <cell r="D109">
            <v>27627.17</v>
          </cell>
          <cell r="F109">
            <v>42741.218999999997</v>
          </cell>
          <cell r="H109">
            <v>44392.428999999996</v>
          </cell>
          <cell r="J109">
            <v>10943.231999999996</v>
          </cell>
          <cell r="K109">
            <v>16765.258999999998</v>
          </cell>
        </row>
        <row r="110">
          <cell r="B110">
            <v>2.7290000000000001</v>
          </cell>
          <cell r="D110">
            <v>4.5599999999999996</v>
          </cell>
          <cell r="F110">
            <v>212.23500000000001</v>
          </cell>
          <cell r="H110">
            <v>439.63400000000001</v>
          </cell>
          <cell r="J110">
            <v>209.506</v>
          </cell>
          <cell r="K110">
            <v>435.07400000000001</v>
          </cell>
        </row>
        <row r="111">
          <cell r="B111">
            <v>411.613</v>
          </cell>
          <cell r="D111">
            <v>122.136</v>
          </cell>
          <cell r="F111">
            <v>210.571</v>
          </cell>
          <cell r="H111">
            <v>25.687000000000001</v>
          </cell>
          <cell r="J111">
            <v>-201.042</v>
          </cell>
          <cell r="K111">
            <v>-96.448999999999998</v>
          </cell>
        </row>
        <row r="112">
          <cell r="B112">
            <v>902053.71499999985</v>
          </cell>
          <cell r="D112">
            <v>849507.86399999994</v>
          </cell>
          <cell r="F112">
            <v>1180881.2020000003</v>
          </cell>
          <cell r="H112">
            <v>1169314.8510000003</v>
          </cell>
          <cell r="J112">
            <v>278827.48700000043</v>
          </cell>
          <cell r="K112">
            <v>319806.98700000031</v>
          </cell>
        </row>
        <row r="113">
          <cell r="B113">
            <v>0.65800000000000003</v>
          </cell>
          <cell r="D113">
            <v>10.179</v>
          </cell>
          <cell r="F113">
            <v>53.098999999999997</v>
          </cell>
          <cell r="H113">
            <v>24.587</v>
          </cell>
          <cell r="J113">
            <v>52.440999999999995</v>
          </cell>
          <cell r="K113">
            <v>14.407999999999999</v>
          </cell>
        </row>
        <row r="114">
          <cell r="B114" t="str">
            <v>x</v>
          </cell>
          <cell r="D114" t="str">
            <v>x</v>
          </cell>
          <cell r="F114">
            <v>19.321000000000002</v>
          </cell>
          <cell r="H114">
            <v>30.132000000000001</v>
          </cell>
          <cell r="J114">
            <v>19.321000000000002</v>
          </cell>
          <cell r="K114">
            <v>30.132000000000001</v>
          </cell>
        </row>
        <row r="115">
          <cell r="B115">
            <v>14974.79</v>
          </cell>
          <cell r="D115">
            <v>18782.120999999999</v>
          </cell>
          <cell r="F115">
            <v>11661.959000000001</v>
          </cell>
          <cell r="H115">
            <v>9931.2510000000002</v>
          </cell>
          <cell r="J115">
            <v>-3312.8310000000001</v>
          </cell>
          <cell r="K115">
            <v>-8850.869999999999</v>
          </cell>
        </row>
        <row r="116">
          <cell r="B116">
            <v>1.335</v>
          </cell>
          <cell r="D116" t="str">
            <v>x</v>
          </cell>
          <cell r="F116">
            <v>76.688000000000002</v>
          </cell>
          <cell r="H116">
            <v>302.84699999999998</v>
          </cell>
          <cell r="J116">
            <v>75.353000000000009</v>
          </cell>
          <cell r="K116">
            <v>302.84699999999998</v>
          </cell>
        </row>
        <row r="117">
          <cell r="B117" t="str">
            <v>x</v>
          </cell>
          <cell r="D117" t="str">
            <v>x</v>
          </cell>
          <cell r="F117">
            <v>174.959</v>
          </cell>
          <cell r="H117">
            <v>236.66800000000001</v>
          </cell>
          <cell r="J117">
            <v>174.959</v>
          </cell>
          <cell r="K117">
            <v>236.66800000000001</v>
          </cell>
        </row>
        <row r="118">
          <cell r="B118" t="str">
            <v>x</v>
          </cell>
          <cell r="D118" t="str">
            <v>x</v>
          </cell>
          <cell r="F118">
            <v>1479.318</v>
          </cell>
          <cell r="H118">
            <v>1209.182</v>
          </cell>
          <cell r="J118">
            <v>1479.318</v>
          </cell>
          <cell r="K118">
            <v>1209.182</v>
          </cell>
        </row>
        <row r="119">
          <cell r="B119">
            <v>0.74299999999999999</v>
          </cell>
          <cell r="D119">
            <v>0.503</v>
          </cell>
          <cell r="F119">
            <v>429.48899999999998</v>
          </cell>
          <cell r="H119">
            <v>651.65200000000004</v>
          </cell>
          <cell r="J119">
            <v>428.74599999999998</v>
          </cell>
          <cell r="K119">
            <v>651.149</v>
          </cell>
        </row>
        <row r="120">
          <cell r="B120">
            <v>305.286</v>
          </cell>
          <cell r="D120">
            <v>173.70699999999999</v>
          </cell>
          <cell r="F120">
            <v>583.53099999999995</v>
          </cell>
          <cell r="H120">
            <v>3372.5729999999999</v>
          </cell>
          <cell r="J120">
            <v>278.24499999999995</v>
          </cell>
          <cell r="K120">
            <v>3198.866</v>
          </cell>
        </row>
        <row r="121">
          <cell r="B121" t="str">
            <v>x</v>
          </cell>
          <cell r="D121" t="str">
            <v>x</v>
          </cell>
          <cell r="F121">
            <v>275</v>
          </cell>
          <cell r="H121">
            <v>225.108</v>
          </cell>
          <cell r="J121">
            <v>275</v>
          </cell>
          <cell r="K121">
            <v>225.108</v>
          </cell>
        </row>
        <row r="122">
          <cell r="B122">
            <v>285944.47899999999</v>
          </cell>
          <cell r="D122">
            <v>175837.54399999999</v>
          </cell>
          <cell r="F122">
            <v>240349.08199999999</v>
          </cell>
          <cell r="H122">
            <v>195662.77900000001</v>
          </cell>
          <cell r="J122">
            <v>-45595.396999999997</v>
          </cell>
          <cell r="K122">
            <v>19825.235000000015</v>
          </cell>
        </row>
        <row r="123">
          <cell r="B123">
            <v>6.2439999999999998</v>
          </cell>
          <cell r="D123">
            <v>13.871</v>
          </cell>
          <cell r="F123">
            <v>1674.992</v>
          </cell>
          <cell r="H123">
            <v>1103.1969999999999</v>
          </cell>
          <cell r="J123">
            <v>1668.748</v>
          </cell>
          <cell r="K123">
            <v>1089.3259999999998</v>
          </cell>
        </row>
        <row r="124">
          <cell r="B124">
            <v>496.012</v>
          </cell>
          <cell r="D124">
            <v>287.35500000000002</v>
          </cell>
          <cell r="F124">
            <v>2.0099999999999998</v>
          </cell>
          <cell r="H124">
            <v>3.6669999999999998</v>
          </cell>
          <cell r="J124">
            <v>-494.00200000000001</v>
          </cell>
          <cell r="K124">
            <v>-283.68800000000005</v>
          </cell>
        </row>
        <row r="125">
          <cell r="B125">
            <v>101957.17600000001</v>
          </cell>
          <cell r="D125">
            <v>23580.878000000001</v>
          </cell>
          <cell r="F125">
            <v>81568.551999999996</v>
          </cell>
          <cell r="H125">
            <v>78419.963000000003</v>
          </cell>
          <cell r="J125">
            <v>-20388.624000000011</v>
          </cell>
          <cell r="K125">
            <v>54839.085000000006</v>
          </cell>
        </row>
        <row r="126">
          <cell r="B126">
            <v>7182.5460000000003</v>
          </cell>
          <cell r="D126">
            <v>6549.6030000000001</v>
          </cell>
          <cell r="F126">
            <v>32142.488000000001</v>
          </cell>
          <cell r="H126">
            <v>27630.419000000002</v>
          </cell>
          <cell r="J126">
            <v>24959.942000000003</v>
          </cell>
          <cell r="K126">
            <v>21080.816000000003</v>
          </cell>
        </row>
        <row r="127">
          <cell r="B127">
            <v>66444.035999999993</v>
          </cell>
          <cell r="D127">
            <v>82129.797999999995</v>
          </cell>
          <cell r="F127">
            <v>16002.543</v>
          </cell>
          <cell r="H127">
            <v>14304.665000000001</v>
          </cell>
          <cell r="J127">
            <v>-50441.492999999995</v>
          </cell>
          <cell r="K127">
            <v>-67825.133000000002</v>
          </cell>
        </row>
        <row r="128">
          <cell r="B128">
            <v>12258.953</v>
          </cell>
          <cell r="D128">
            <v>17485.062999999998</v>
          </cell>
          <cell r="F128">
            <v>1792.0070000000001</v>
          </cell>
          <cell r="H128">
            <v>1764.527</v>
          </cell>
          <cell r="J128">
            <v>-10466.946</v>
          </cell>
          <cell r="K128">
            <v>-15720.535999999998</v>
          </cell>
        </row>
        <row r="129">
          <cell r="B129">
            <v>4323.9620000000004</v>
          </cell>
          <cell r="D129">
            <v>11930.37</v>
          </cell>
          <cell r="F129">
            <v>11828.761</v>
          </cell>
          <cell r="H129">
            <v>10271.352999999999</v>
          </cell>
          <cell r="J129">
            <v>7504.799</v>
          </cell>
          <cell r="K129">
            <v>-1659.0170000000016</v>
          </cell>
        </row>
        <row r="130">
          <cell r="B130" t="str">
            <v>x</v>
          </cell>
          <cell r="D130" t="str">
            <v>x</v>
          </cell>
          <cell r="F130">
            <v>315.166</v>
          </cell>
          <cell r="H130">
            <v>203.25800000000001</v>
          </cell>
          <cell r="J130">
            <v>315.166</v>
          </cell>
          <cell r="K130">
            <v>203.25800000000001</v>
          </cell>
        </row>
        <row r="131">
          <cell r="B131" t="str">
            <v>x</v>
          </cell>
          <cell r="D131" t="str">
            <v>x</v>
          </cell>
          <cell r="F131">
            <v>14.863</v>
          </cell>
          <cell r="H131">
            <v>52.05</v>
          </cell>
          <cell r="J131">
            <v>14.863</v>
          </cell>
          <cell r="K131">
            <v>52.05</v>
          </cell>
        </row>
        <row r="132">
          <cell r="B132">
            <v>435.68900000000002</v>
          </cell>
          <cell r="D132">
            <v>519.68700000000001</v>
          </cell>
          <cell r="F132">
            <v>4953.049</v>
          </cell>
          <cell r="H132">
            <v>5266.9960000000001</v>
          </cell>
          <cell r="J132">
            <v>4517.3599999999997</v>
          </cell>
          <cell r="K132">
            <v>4747.3090000000002</v>
          </cell>
        </row>
        <row r="133">
          <cell r="B133">
            <v>3798.3649999999998</v>
          </cell>
          <cell r="D133">
            <v>6973.7489999999998</v>
          </cell>
          <cell r="F133">
            <v>3533.895</v>
          </cell>
          <cell r="H133">
            <v>3631.6750000000002</v>
          </cell>
          <cell r="J133">
            <v>-264.4699999999998</v>
          </cell>
          <cell r="K133">
            <v>-3342.0739999999996</v>
          </cell>
        </row>
        <row r="134">
          <cell r="B134" t="str">
            <v>x</v>
          </cell>
          <cell r="D134" t="str">
            <v>x</v>
          </cell>
          <cell r="F134" t="str">
            <v>x</v>
          </cell>
          <cell r="H134" t="str">
            <v>Ə</v>
          </cell>
          <cell r="J134" t="str">
            <v>x</v>
          </cell>
          <cell r="K134" t="str">
            <v>Ə</v>
          </cell>
        </row>
        <row r="135">
          <cell r="B135" t="str">
            <v>x</v>
          </cell>
          <cell r="D135" t="str">
            <v>Ə</v>
          </cell>
          <cell r="F135">
            <v>49.2</v>
          </cell>
          <cell r="H135">
            <v>85.37</v>
          </cell>
          <cell r="J135">
            <v>49.2</v>
          </cell>
          <cell r="K135">
            <v>85.055000000000007</v>
          </cell>
        </row>
        <row r="136">
          <cell r="B136">
            <v>8410.8960000000006</v>
          </cell>
          <cell r="D136">
            <v>483.78399999999999</v>
          </cell>
          <cell r="F136">
            <v>1773.058</v>
          </cell>
          <cell r="H136">
            <v>3409.3620000000001</v>
          </cell>
          <cell r="J136">
            <v>-6637.8380000000006</v>
          </cell>
          <cell r="K136">
            <v>2925.578</v>
          </cell>
        </row>
        <row r="137">
          <cell r="B137">
            <v>2891.605</v>
          </cell>
          <cell r="D137">
            <v>9710.1749999999993</v>
          </cell>
          <cell r="F137">
            <v>117.795</v>
          </cell>
          <cell r="H137">
            <v>243.27099999999999</v>
          </cell>
          <cell r="J137">
            <v>-2773.81</v>
          </cell>
          <cell r="K137">
            <v>-9466.9039999999986</v>
          </cell>
        </row>
        <row r="138">
          <cell r="B138">
            <v>2019.6610000000001</v>
          </cell>
          <cell r="D138">
            <v>1844.729</v>
          </cell>
          <cell r="F138">
            <v>1023.516</v>
          </cell>
          <cell r="H138">
            <v>1248.357</v>
          </cell>
          <cell r="J138">
            <v>-996.1450000000001</v>
          </cell>
          <cell r="K138">
            <v>-596.37200000000007</v>
          </cell>
        </row>
        <row r="139">
          <cell r="B139">
            <v>14.914999999999999</v>
          </cell>
          <cell r="D139">
            <v>5.8760000000000003</v>
          </cell>
          <cell r="F139">
            <v>420.25299999999999</v>
          </cell>
          <cell r="H139">
            <v>953.01199999999994</v>
          </cell>
          <cell r="J139">
            <v>405.33799999999997</v>
          </cell>
          <cell r="K139">
            <v>947.13599999999997</v>
          </cell>
        </row>
        <row r="140">
          <cell r="B140" t="str">
            <v>x</v>
          </cell>
          <cell r="D140">
            <v>5.5049999999999999</v>
          </cell>
          <cell r="F140">
            <v>502.84300000000002</v>
          </cell>
          <cell r="H140">
            <v>570.05200000000002</v>
          </cell>
          <cell r="J140">
            <v>502.84300000000002</v>
          </cell>
          <cell r="K140">
            <v>564.54700000000003</v>
          </cell>
        </row>
        <row r="141">
          <cell r="B141" t="str">
            <v>x</v>
          </cell>
          <cell r="D141" t="str">
            <v>x</v>
          </cell>
          <cell r="F141">
            <v>9.4559999999999995</v>
          </cell>
          <cell r="H141" t="str">
            <v>x</v>
          </cell>
          <cell r="J141">
            <v>9.4559999999999995</v>
          </cell>
          <cell r="K141" t="str">
            <v>x</v>
          </cell>
        </row>
        <row r="142">
          <cell r="B142">
            <v>4.0869999999999997</v>
          </cell>
          <cell r="D142" t="str">
            <v>x</v>
          </cell>
          <cell r="F142">
            <v>4.9379999999999997</v>
          </cell>
          <cell r="H142">
            <v>14.957000000000001</v>
          </cell>
          <cell r="J142">
            <v>0.85099999999999998</v>
          </cell>
          <cell r="K142">
            <v>14.957000000000001</v>
          </cell>
        </row>
        <row r="143">
          <cell r="B143" t="str">
            <v>x</v>
          </cell>
          <cell r="D143" t="str">
            <v>x</v>
          </cell>
          <cell r="F143">
            <v>19.574999999999999</v>
          </cell>
          <cell r="H143">
            <v>92.861999999999995</v>
          </cell>
          <cell r="J143">
            <v>19.574999999999999</v>
          </cell>
          <cell r="K143">
            <v>92.861999999999995</v>
          </cell>
        </row>
        <row r="144">
          <cell r="B144">
            <v>22376.897000000001</v>
          </cell>
          <cell r="D144">
            <v>27513.436000000002</v>
          </cell>
          <cell r="F144">
            <v>64977.332000000002</v>
          </cell>
          <cell r="H144">
            <v>73019.441000000006</v>
          </cell>
          <cell r="J144">
            <v>42600.434999999998</v>
          </cell>
          <cell r="K144">
            <v>45506.005000000005</v>
          </cell>
        </row>
        <row r="145">
          <cell r="B145">
            <v>461.84800000000001</v>
          </cell>
          <cell r="D145">
            <v>379.64100000000002</v>
          </cell>
          <cell r="F145">
            <v>397.25400000000002</v>
          </cell>
          <cell r="H145">
            <v>1273.836</v>
          </cell>
          <cell r="J145">
            <v>-64.593999999999994</v>
          </cell>
          <cell r="K145">
            <v>894.19499999999994</v>
          </cell>
        </row>
        <row r="146">
          <cell r="B146">
            <v>1200.2909999999999</v>
          </cell>
          <cell r="D146">
            <v>1949.4749999999999</v>
          </cell>
          <cell r="F146">
            <v>4381.8</v>
          </cell>
          <cell r="H146">
            <v>3610.95</v>
          </cell>
          <cell r="J146">
            <v>3181.509</v>
          </cell>
          <cell r="K146">
            <v>1661.4749999999999</v>
          </cell>
        </row>
        <row r="147">
          <cell r="B147">
            <v>7447.5219999999999</v>
          </cell>
          <cell r="D147">
            <v>9780.7990000000009</v>
          </cell>
          <cell r="F147">
            <v>6799.8209999999999</v>
          </cell>
          <cell r="H147">
            <v>7943.2179999999998</v>
          </cell>
          <cell r="J147">
            <v>-647.70100000000002</v>
          </cell>
          <cell r="K147">
            <v>-1837.581000000001</v>
          </cell>
        </row>
        <row r="148">
          <cell r="B148" t="str">
            <v>x</v>
          </cell>
          <cell r="D148" t="str">
            <v>x</v>
          </cell>
          <cell r="F148">
            <v>12.124000000000001</v>
          </cell>
          <cell r="H148" t="str">
            <v>x</v>
          </cell>
          <cell r="J148">
            <v>12.124000000000001</v>
          </cell>
          <cell r="K148" t="str">
            <v>x</v>
          </cell>
        </row>
        <row r="149">
          <cell r="B149">
            <v>3492.7660000000001</v>
          </cell>
          <cell r="D149">
            <v>971.15599999999995</v>
          </cell>
          <cell r="F149">
            <v>2608.3580000000002</v>
          </cell>
          <cell r="H149">
            <v>1519.3869999999999</v>
          </cell>
          <cell r="J149">
            <v>-884.4079999999999</v>
          </cell>
          <cell r="K149">
            <v>548.23099999999999</v>
          </cell>
        </row>
        <row r="150">
          <cell r="B150">
            <v>581.78300000000002</v>
          </cell>
          <cell r="D150">
            <v>627.99099999999999</v>
          </cell>
          <cell r="F150">
            <v>243.09</v>
          </cell>
          <cell r="H150">
            <v>107.542</v>
          </cell>
          <cell r="J150">
            <v>-338.69299999999998</v>
          </cell>
          <cell r="K150">
            <v>-520.44899999999996</v>
          </cell>
        </row>
        <row r="151">
          <cell r="B151">
            <v>1609.3440000000001</v>
          </cell>
          <cell r="D151">
            <v>441.572</v>
          </cell>
          <cell r="F151">
            <v>3458.8739999999998</v>
          </cell>
          <cell r="H151">
            <v>2676.5250000000001</v>
          </cell>
          <cell r="J151">
            <v>1849.5299999999997</v>
          </cell>
          <cell r="K151">
            <v>2234.953</v>
          </cell>
        </row>
        <row r="152">
          <cell r="B152" t="str">
            <v>x</v>
          </cell>
          <cell r="D152">
            <v>6.782</v>
          </cell>
          <cell r="F152">
            <v>90.66</v>
          </cell>
          <cell r="H152">
            <v>421.85599999999999</v>
          </cell>
          <cell r="J152">
            <v>90.66</v>
          </cell>
          <cell r="K152">
            <v>415.07400000000001</v>
          </cell>
        </row>
        <row r="153">
          <cell r="B153" t="str">
            <v>x</v>
          </cell>
          <cell r="D153" t="str">
            <v>x</v>
          </cell>
          <cell r="F153">
            <v>325.79899999999998</v>
          </cell>
          <cell r="H153">
            <v>465.21</v>
          </cell>
          <cell r="J153">
            <v>325.79899999999998</v>
          </cell>
          <cell r="K153">
            <v>465.21</v>
          </cell>
        </row>
        <row r="154">
          <cell r="B154">
            <v>9150.4549999999999</v>
          </cell>
          <cell r="D154">
            <v>6787.848</v>
          </cell>
          <cell r="F154">
            <v>248.73099999999999</v>
          </cell>
          <cell r="H154">
            <v>4180.2169999999996</v>
          </cell>
          <cell r="J154">
            <v>-8901.7240000000002</v>
          </cell>
          <cell r="K154">
            <v>-2607.6310000000003</v>
          </cell>
        </row>
        <row r="155">
          <cell r="B155">
            <v>320807.77299999999</v>
          </cell>
          <cell r="D155">
            <v>416343.18599999999</v>
          </cell>
          <cell r="F155">
            <v>681500.33900000004</v>
          </cell>
          <cell r="H155">
            <v>709066.33400000003</v>
          </cell>
          <cell r="J155">
            <v>360692.56600000005</v>
          </cell>
          <cell r="K155">
            <v>292723.14800000004</v>
          </cell>
        </row>
        <row r="156">
          <cell r="B156">
            <v>20306.834999999999</v>
          </cell>
          <cell r="D156">
            <v>28100.165000000001</v>
          </cell>
          <cell r="F156">
            <v>1739.5260000000001</v>
          </cell>
          <cell r="H156">
            <v>2668.4119999999998</v>
          </cell>
          <cell r="J156">
            <v>-18567.308999999997</v>
          </cell>
          <cell r="K156">
            <v>-25431.753000000001</v>
          </cell>
        </row>
        <row r="157">
          <cell r="B157" t="str">
            <v>x</v>
          </cell>
          <cell r="D157" t="str">
            <v>x</v>
          </cell>
          <cell r="F157">
            <v>46.289000000000001</v>
          </cell>
          <cell r="H157">
            <v>9.0830000000000002</v>
          </cell>
          <cell r="J157">
            <v>46.289000000000001</v>
          </cell>
          <cell r="K157">
            <v>9.0830000000000002</v>
          </cell>
        </row>
        <row r="158">
          <cell r="B158">
            <v>3146.7629999999999</v>
          </cell>
          <cell r="D158">
            <v>281.00099999999998</v>
          </cell>
          <cell r="F158">
            <v>1196.845</v>
          </cell>
          <cell r="H158">
            <v>1390.223</v>
          </cell>
          <cell r="J158">
            <v>-1949.9179999999999</v>
          </cell>
          <cell r="K158">
            <v>1109.222</v>
          </cell>
        </row>
        <row r="159">
          <cell r="B159" t="str">
            <v>x</v>
          </cell>
          <cell r="D159" t="str">
            <v>x</v>
          </cell>
          <cell r="F159">
            <v>2.9540000000000002</v>
          </cell>
          <cell r="H159">
            <v>46.128999999999998</v>
          </cell>
          <cell r="J159">
            <v>2.9540000000000002</v>
          </cell>
          <cell r="K159">
            <v>46.128999999999998</v>
          </cell>
        </row>
        <row r="160">
          <cell r="B160" t="str">
            <v>x</v>
          </cell>
          <cell r="D160" t="str">
            <v>x</v>
          </cell>
          <cell r="F160" t="str">
            <v>x</v>
          </cell>
          <cell r="H160" t="str">
            <v>Ə</v>
          </cell>
          <cell r="J160" t="str">
            <v>x</v>
          </cell>
          <cell r="K160" t="str">
            <v>Ə</v>
          </cell>
        </row>
        <row r="161">
          <cell r="B161">
            <v>1852536.946</v>
          </cell>
          <cell r="D161">
            <v>2297788.1530000004</v>
          </cell>
          <cell r="F161">
            <v>581555.22700000019</v>
          </cell>
          <cell r="H161">
            <v>582543.88500000001</v>
          </cell>
          <cell r="J161">
            <v>-1270981.7189999998</v>
          </cell>
          <cell r="K161">
            <v>-1715244.2680000004</v>
          </cell>
        </row>
        <row r="162">
          <cell r="B162">
            <v>13032.174999999999</v>
          </cell>
          <cell r="D162">
            <v>3479.8420000000001</v>
          </cell>
          <cell r="F162">
            <v>31111.374</v>
          </cell>
          <cell r="H162">
            <v>39345.542999999998</v>
          </cell>
          <cell r="J162">
            <v>18079.199000000001</v>
          </cell>
          <cell r="K162">
            <v>35865.701000000001</v>
          </cell>
        </row>
        <row r="163">
          <cell r="B163">
            <v>29.253</v>
          </cell>
          <cell r="D163">
            <v>13.193</v>
          </cell>
          <cell r="F163">
            <v>40.790999999999997</v>
          </cell>
          <cell r="H163">
            <v>3.5859999999999999</v>
          </cell>
          <cell r="J163">
            <v>11.537999999999997</v>
          </cell>
          <cell r="K163">
            <v>-9.6069999999999993</v>
          </cell>
        </row>
        <row r="164">
          <cell r="B164" t="str">
            <v>Ə</v>
          </cell>
          <cell r="D164">
            <v>4.7949999999999999</v>
          </cell>
          <cell r="F164">
            <v>651.24099999999999</v>
          </cell>
          <cell r="H164">
            <v>732.14</v>
          </cell>
          <cell r="J164">
            <v>651.06999999999994</v>
          </cell>
          <cell r="K164">
            <v>727.34500000000003</v>
          </cell>
        </row>
        <row r="165">
          <cell r="B165">
            <v>196834.63399999999</v>
          </cell>
          <cell r="D165">
            <v>155355.46900000001</v>
          </cell>
          <cell r="F165">
            <v>777.37400000000002</v>
          </cell>
          <cell r="H165">
            <v>508.4</v>
          </cell>
          <cell r="J165">
            <v>-196057.25999999998</v>
          </cell>
          <cell r="K165">
            <v>-154847.06900000002</v>
          </cell>
        </row>
        <row r="166">
          <cell r="B166">
            <v>15620.005999999999</v>
          </cell>
          <cell r="D166">
            <v>24247.385999999999</v>
          </cell>
          <cell r="F166">
            <v>4618.8950000000004</v>
          </cell>
          <cell r="H166">
            <v>5256.1030000000001</v>
          </cell>
          <cell r="J166">
            <v>-11001.110999999999</v>
          </cell>
          <cell r="K166">
            <v>-18991.282999999999</v>
          </cell>
        </row>
        <row r="167">
          <cell r="B167">
            <v>7.1440000000000001</v>
          </cell>
          <cell r="D167">
            <v>53.960999999999999</v>
          </cell>
          <cell r="F167">
            <v>2109.415</v>
          </cell>
          <cell r="H167">
            <v>1178.2539999999999</v>
          </cell>
          <cell r="J167">
            <v>2102.2710000000002</v>
          </cell>
          <cell r="K167">
            <v>1124.2929999999999</v>
          </cell>
        </row>
        <row r="168">
          <cell r="B168" t="str">
            <v>Ə</v>
          </cell>
          <cell r="D168">
            <v>1.33</v>
          </cell>
          <cell r="F168">
            <v>4.9450000000000003</v>
          </cell>
          <cell r="H168">
            <v>103.194</v>
          </cell>
          <cell r="J168">
            <v>4.6960000000000006</v>
          </cell>
          <cell r="K168">
            <v>101.864</v>
          </cell>
        </row>
        <row r="169">
          <cell r="B169" t="str">
            <v>x</v>
          </cell>
          <cell r="D169" t="str">
            <v>x</v>
          </cell>
          <cell r="F169">
            <v>2.589</v>
          </cell>
          <cell r="H169" t="str">
            <v>x</v>
          </cell>
          <cell r="J169">
            <v>2.589</v>
          </cell>
          <cell r="K169" t="str">
            <v>x</v>
          </cell>
        </row>
        <row r="170">
          <cell r="B170">
            <v>519825.83299999998</v>
          </cell>
          <cell r="D170">
            <v>747024.23899999994</v>
          </cell>
          <cell r="F170">
            <v>154250.432</v>
          </cell>
          <cell r="H170">
            <v>147332.57699999999</v>
          </cell>
          <cell r="J170">
            <v>-365575.40099999995</v>
          </cell>
          <cell r="K170">
            <v>-599691.66200000001</v>
          </cell>
        </row>
        <row r="171">
          <cell r="B171">
            <v>10.827999999999999</v>
          </cell>
          <cell r="D171">
            <v>5.0570000000000004</v>
          </cell>
          <cell r="F171">
            <v>2696.8119999999999</v>
          </cell>
          <cell r="H171">
            <v>2629.7109999999998</v>
          </cell>
          <cell r="J171">
            <v>2685.9839999999999</v>
          </cell>
          <cell r="K171">
            <v>2624.654</v>
          </cell>
        </row>
        <row r="172">
          <cell r="B172">
            <v>10254.209999999999</v>
          </cell>
          <cell r="D172">
            <v>12473.566999999999</v>
          </cell>
          <cell r="F172">
            <v>34426.788</v>
          </cell>
          <cell r="H172">
            <v>29727.804</v>
          </cell>
          <cell r="J172">
            <v>24172.578000000001</v>
          </cell>
          <cell r="K172">
            <v>17254.237000000001</v>
          </cell>
        </row>
        <row r="173">
          <cell r="B173">
            <v>30119.673999999999</v>
          </cell>
          <cell r="D173">
            <v>39441.254999999997</v>
          </cell>
          <cell r="F173">
            <v>3094.0259999999998</v>
          </cell>
          <cell r="H173">
            <v>2754.0329999999999</v>
          </cell>
          <cell r="J173">
            <v>-27025.648000000001</v>
          </cell>
          <cell r="K173">
            <v>-36687.221999999994</v>
          </cell>
        </row>
        <row r="174">
          <cell r="B174">
            <v>31202.054</v>
          </cell>
          <cell r="D174">
            <v>25625.052</v>
          </cell>
          <cell r="F174">
            <v>51321.843000000001</v>
          </cell>
          <cell r="H174">
            <v>60649.22</v>
          </cell>
          <cell r="J174">
            <v>20119.789000000001</v>
          </cell>
          <cell r="K174">
            <v>35024.168000000005</v>
          </cell>
        </row>
        <row r="175">
          <cell r="B175">
            <v>153350.342</v>
          </cell>
          <cell r="D175">
            <v>209164.22200000001</v>
          </cell>
          <cell r="F175">
            <v>24727.451000000001</v>
          </cell>
          <cell r="H175">
            <v>33931.525999999998</v>
          </cell>
          <cell r="J175">
            <v>-128622.891</v>
          </cell>
          <cell r="K175">
            <v>-175232.696</v>
          </cell>
        </row>
        <row r="176">
          <cell r="B176">
            <v>56691.877</v>
          </cell>
          <cell r="D176">
            <v>96903.604000000007</v>
          </cell>
          <cell r="F176">
            <v>5018.5389999999998</v>
          </cell>
          <cell r="H176">
            <v>5813.4120000000003</v>
          </cell>
          <cell r="J176">
            <v>-51673.338000000003</v>
          </cell>
          <cell r="K176">
            <v>-91090.19200000001</v>
          </cell>
        </row>
        <row r="177">
          <cell r="B177">
            <v>993.82100000000003</v>
          </cell>
          <cell r="D177">
            <v>220.74299999999999</v>
          </cell>
          <cell r="F177">
            <v>8408.0310000000009</v>
          </cell>
          <cell r="H177">
            <v>2596.3960000000002</v>
          </cell>
          <cell r="J177">
            <v>7414.2100000000009</v>
          </cell>
          <cell r="K177">
            <v>2375.6530000000002</v>
          </cell>
        </row>
        <row r="178">
          <cell r="B178">
            <v>1848.3979999999999</v>
          </cell>
          <cell r="D178">
            <v>2201.1999999999998</v>
          </cell>
          <cell r="F178">
            <v>10640.950999999999</v>
          </cell>
          <cell r="H178">
            <v>8243.0789999999997</v>
          </cell>
          <cell r="J178">
            <v>8792.5529999999999</v>
          </cell>
          <cell r="K178">
            <v>6041.8789999999999</v>
          </cell>
        </row>
        <row r="179">
          <cell r="B179">
            <v>81827.646999999997</v>
          </cell>
          <cell r="D179">
            <v>113321.016</v>
          </cell>
          <cell r="F179">
            <v>37505.654000000002</v>
          </cell>
          <cell r="H179">
            <v>38751.696000000004</v>
          </cell>
          <cell r="J179">
            <v>-44321.992999999995</v>
          </cell>
          <cell r="K179">
            <v>-74569.320000000007</v>
          </cell>
        </row>
        <row r="180">
          <cell r="B180" t="str">
            <v>x</v>
          </cell>
          <cell r="D180" t="str">
            <v>Ə</v>
          </cell>
          <cell r="F180">
            <v>77.820999999999998</v>
          </cell>
          <cell r="H180">
            <v>13.974</v>
          </cell>
          <cell r="J180">
            <v>77.820999999999998</v>
          </cell>
          <cell r="K180">
            <v>13.616</v>
          </cell>
        </row>
        <row r="181">
          <cell r="B181">
            <v>2542.0659999999998</v>
          </cell>
          <cell r="D181">
            <v>5070.8509999999997</v>
          </cell>
          <cell r="F181">
            <v>449.49200000000002</v>
          </cell>
          <cell r="H181">
            <v>1064.9849999999999</v>
          </cell>
          <cell r="J181">
            <v>-2092.5739999999996</v>
          </cell>
          <cell r="K181">
            <v>-4005.866</v>
          </cell>
        </row>
        <row r="182">
          <cell r="B182">
            <v>103551.872</v>
          </cell>
          <cell r="D182">
            <v>124827.26</v>
          </cell>
          <cell r="F182">
            <v>33936.514999999999</v>
          </cell>
          <cell r="H182">
            <v>27127.952000000001</v>
          </cell>
          <cell r="J182">
            <v>-69615.357000000004</v>
          </cell>
          <cell r="K182">
            <v>-97699.30799999999</v>
          </cell>
        </row>
        <row r="183">
          <cell r="B183">
            <v>4672.6319999999996</v>
          </cell>
          <cell r="D183">
            <v>5160.6620000000003</v>
          </cell>
          <cell r="F183">
            <v>6193.4489999999996</v>
          </cell>
          <cell r="H183">
            <v>10368.16</v>
          </cell>
          <cell r="J183">
            <v>1520.817</v>
          </cell>
          <cell r="K183">
            <v>5207.4979999999996</v>
          </cell>
        </row>
        <row r="184">
          <cell r="B184">
            <v>209809.14300000001</v>
          </cell>
          <cell r="D184">
            <v>145311.15599999999</v>
          </cell>
          <cell r="F184">
            <v>1905.384</v>
          </cell>
          <cell r="H184">
            <v>1317.624</v>
          </cell>
          <cell r="J184">
            <v>-207903.75900000002</v>
          </cell>
          <cell r="K184">
            <v>-143993.53199999998</v>
          </cell>
        </row>
        <row r="185">
          <cell r="B185">
            <v>107.785</v>
          </cell>
          <cell r="D185">
            <v>496.94900000000001</v>
          </cell>
          <cell r="F185">
            <v>2.4929999999999999</v>
          </cell>
          <cell r="H185">
            <v>21.802</v>
          </cell>
          <cell r="J185">
            <v>-105.292</v>
          </cell>
          <cell r="K185">
            <v>-475.14699999999999</v>
          </cell>
        </row>
        <row r="186">
          <cell r="B186">
            <v>1509.3889999999999</v>
          </cell>
          <cell r="D186">
            <v>3206.9459999999999</v>
          </cell>
          <cell r="F186">
            <v>10294.062</v>
          </cell>
          <cell r="H186">
            <v>8210.5450000000001</v>
          </cell>
          <cell r="J186">
            <v>8784.6730000000007</v>
          </cell>
          <cell r="K186">
            <v>5003.5990000000002</v>
          </cell>
        </row>
        <row r="187">
          <cell r="B187">
            <v>2715.9679999999998</v>
          </cell>
          <cell r="D187">
            <v>3010.8809999999999</v>
          </cell>
          <cell r="F187">
            <v>1871.0509999999999</v>
          </cell>
          <cell r="H187">
            <v>2224.4690000000001</v>
          </cell>
          <cell r="J187">
            <v>-844.91699999999992</v>
          </cell>
          <cell r="K187">
            <v>-786.41199999999981</v>
          </cell>
        </row>
        <row r="188">
          <cell r="B188">
            <v>468.12799999999999</v>
          </cell>
          <cell r="D188">
            <v>1096.809</v>
          </cell>
          <cell r="F188">
            <v>187.12</v>
          </cell>
          <cell r="H188">
            <v>680.27700000000004</v>
          </cell>
          <cell r="J188">
            <v>-281.00799999999998</v>
          </cell>
          <cell r="K188">
            <v>-416.53199999999993</v>
          </cell>
        </row>
        <row r="189">
          <cell r="B189" t="str">
            <v>x</v>
          </cell>
          <cell r="D189" t="str">
            <v>x</v>
          </cell>
          <cell r="F189">
            <v>97.248000000000005</v>
          </cell>
          <cell r="H189">
            <v>155.55600000000001</v>
          </cell>
          <cell r="J189">
            <v>97.248000000000005</v>
          </cell>
          <cell r="K189">
            <v>155.55600000000001</v>
          </cell>
        </row>
        <row r="190">
          <cell r="B190">
            <v>190.089</v>
          </cell>
          <cell r="D190">
            <v>817.37199999999996</v>
          </cell>
          <cell r="F190">
            <v>6338.4059999999999</v>
          </cell>
          <cell r="H190">
            <v>8003.375</v>
          </cell>
          <cell r="J190">
            <v>6148.317</v>
          </cell>
          <cell r="K190">
            <v>7186.0029999999997</v>
          </cell>
        </row>
        <row r="191">
          <cell r="B191">
            <v>17.747</v>
          </cell>
          <cell r="D191">
            <v>17.378</v>
          </cell>
          <cell r="F191">
            <v>54.462000000000003</v>
          </cell>
          <cell r="H191">
            <v>32.448999999999998</v>
          </cell>
          <cell r="J191">
            <v>36.715000000000003</v>
          </cell>
          <cell r="K191">
            <v>15.070999999999998</v>
          </cell>
        </row>
        <row r="192">
          <cell r="B192">
            <v>17543.261999999999</v>
          </cell>
          <cell r="D192">
            <v>22507.1</v>
          </cell>
          <cell r="F192">
            <v>9872.3169999999991</v>
          </cell>
          <cell r="H192">
            <v>6977.7579999999998</v>
          </cell>
          <cell r="J192">
            <v>-7670.9449999999997</v>
          </cell>
          <cell r="K192">
            <v>-15529.341999999999</v>
          </cell>
        </row>
        <row r="193">
          <cell r="B193">
            <v>72.92</v>
          </cell>
          <cell r="D193">
            <v>82.682000000000002</v>
          </cell>
          <cell r="F193">
            <v>63.387</v>
          </cell>
          <cell r="H193">
            <v>22.213000000000001</v>
          </cell>
          <cell r="J193">
            <v>-9.5330000000000013</v>
          </cell>
          <cell r="K193">
            <v>-60.469000000000001</v>
          </cell>
        </row>
        <row r="194">
          <cell r="B194">
            <v>422.447</v>
          </cell>
          <cell r="D194">
            <v>1256.769</v>
          </cell>
          <cell r="F194">
            <v>3876.6770000000001</v>
          </cell>
          <cell r="H194">
            <v>3634.0349999999999</v>
          </cell>
          <cell r="J194">
            <v>3454.23</v>
          </cell>
          <cell r="K194">
            <v>2377.2659999999996</v>
          </cell>
        </row>
        <row r="195">
          <cell r="B195">
            <v>6993.9040000000005</v>
          </cell>
          <cell r="D195">
            <v>6353.0450000000001</v>
          </cell>
          <cell r="F195">
            <v>2125.4279999999999</v>
          </cell>
          <cell r="H195">
            <v>2037.1559999999999</v>
          </cell>
          <cell r="J195">
            <v>-4868.4760000000006</v>
          </cell>
          <cell r="K195">
            <v>-4315.8890000000001</v>
          </cell>
        </row>
        <row r="196">
          <cell r="B196">
            <v>27856.316999999999</v>
          </cell>
          <cell r="D196">
            <v>40454.680999999997</v>
          </cell>
          <cell r="F196">
            <v>6679.2529999999997</v>
          </cell>
          <cell r="H196">
            <v>5681.8459999999995</v>
          </cell>
          <cell r="J196">
            <v>-21177.063999999998</v>
          </cell>
          <cell r="K196">
            <v>-34772.834999999999</v>
          </cell>
        </row>
        <row r="197">
          <cell r="B197">
            <v>4.6139999999999999</v>
          </cell>
          <cell r="D197">
            <v>2.4260000000000002</v>
          </cell>
          <cell r="F197">
            <v>1271.6210000000001</v>
          </cell>
          <cell r="H197">
            <v>2782.7080000000001</v>
          </cell>
          <cell r="J197">
            <v>1267.0070000000001</v>
          </cell>
          <cell r="K197">
            <v>2780.2820000000002</v>
          </cell>
        </row>
        <row r="198">
          <cell r="B198">
            <v>5378.7219999999998</v>
          </cell>
          <cell r="D198">
            <v>56450.828999999998</v>
          </cell>
          <cell r="F198">
            <v>12024.403</v>
          </cell>
          <cell r="H198">
            <v>6731.18</v>
          </cell>
          <cell r="J198">
            <v>6645.6810000000005</v>
          </cell>
          <cell r="K198">
            <v>-49719.648999999998</v>
          </cell>
        </row>
        <row r="199">
          <cell r="B199">
            <v>146056.28700000001</v>
          </cell>
          <cell r="D199">
            <v>225303.88699999999</v>
          </cell>
          <cell r="F199">
            <v>26895.94</v>
          </cell>
          <cell r="H199">
            <v>26069.878000000001</v>
          </cell>
          <cell r="J199">
            <v>-119160.34700000001</v>
          </cell>
          <cell r="K199">
            <v>-199234.00899999999</v>
          </cell>
        </row>
        <row r="200">
          <cell r="B200">
            <v>12615.692999999999</v>
          </cell>
          <cell r="D200">
            <v>14429.458000000001</v>
          </cell>
          <cell r="F200">
            <v>12515.567999999999</v>
          </cell>
          <cell r="H200">
            <v>22849.028999999999</v>
          </cell>
          <cell r="J200">
            <v>-100.125</v>
          </cell>
          <cell r="K200">
            <v>8419.5709999999981</v>
          </cell>
        </row>
        <row r="201">
          <cell r="B201">
            <v>2385.6419999999998</v>
          </cell>
          <cell r="D201">
            <v>75.599999999999994</v>
          </cell>
          <cell r="F201">
            <v>4831.3909999999996</v>
          </cell>
          <cell r="H201">
            <v>4291.2910000000002</v>
          </cell>
          <cell r="J201">
            <v>2445.7489999999998</v>
          </cell>
          <cell r="K201">
            <v>4215.6909999999998</v>
          </cell>
        </row>
        <row r="202">
          <cell r="B202">
            <v>33654.589999999997</v>
          </cell>
          <cell r="D202">
            <v>44083.324999999997</v>
          </cell>
          <cell r="F202">
            <v>8031.7060000000001</v>
          </cell>
          <cell r="H202">
            <v>6635.95</v>
          </cell>
          <cell r="J202">
            <v>-25622.883999999998</v>
          </cell>
          <cell r="K202">
            <v>-37447.375</v>
          </cell>
        </row>
        <row r="203">
          <cell r="B203">
            <v>354.43200000000002</v>
          </cell>
          <cell r="D203">
            <v>432.42500000000001</v>
          </cell>
          <cell r="F203">
            <v>623.42100000000005</v>
          </cell>
          <cell r="H203">
            <v>1007.7430000000001</v>
          </cell>
          <cell r="J203">
            <v>268.98900000000003</v>
          </cell>
          <cell r="K203">
            <v>575.31799999999998</v>
          </cell>
        </row>
        <row r="204">
          <cell r="B204">
            <v>380.86799999999999</v>
          </cell>
          <cell r="D204">
            <v>1079.6300000000001</v>
          </cell>
          <cell r="F204">
            <v>22.055</v>
          </cell>
          <cell r="H204" t="str">
            <v>Ə</v>
          </cell>
          <cell r="J204">
            <v>-358.81299999999999</v>
          </cell>
          <cell r="K204">
            <v>-1079.625</v>
          </cell>
        </row>
        <row r="205">
          <cell r="B205">
            <v>84614.437000000005</v>
          </cell>
          <cell r="D205">
            <v>84146.137000000002</v>
          </cell>
          <cell r="F205">
            <v>50870.392999999996</v>
          </cell>
          <cell r="H205">
            <v>45080.921999999999</v>
          </cell>
          <cell r="J205">
            <v>-33744.044000000009</v>
          </cell>
          <cell r="K205">
            <v>-39065.215000000004</v>
          </cell>
        </row>
        <row r="206">
          <cell r="B206">
            <v>729.31799999999998</v>
          </cell>
          <cell r="D206">
            <v>89.369</v>
          </cell>
          <cell r="F206">
            <v>273.06900000000002</v>
          </cell>
          <cell r="H206">
            <v>590.12800000000004</v>
          </cell>
          <cell r="J206">
            <v>-456.24899999999997</v>
          </cell>
          <cell r="K206">
            <v>500.75900000000001</v>
          </cell>
        </row>
        <row r="207">
          <cell r="B207">
            <v>75811.656000000003</v>
          </cell>
          <cell r="D207">
            <v>82445.839000000007</v>
          </cell>
          <cell r="F207">
            <v>8097.0190000000002</v>
          </cell>
          <cell r="H207">
            <v>7907.0330000000004</v>
          </cell>
          <cell r="J207">
            <v>-67714.637000000002</v>
          </cell>
          <cell r="K207">
            <v>-74538.806000000011</v>
          </cell>
        </row>
        <row r="208">
          <cell r="B208">
            <v>428.702</v>
          </cell>
          <cell r="D208">
            <v>42.398000000000003</v>
          </cell>
          <cell r="F208">
            <v>666.92499999999995</v>
          </cell>
          <cell r="H208">
            <v>1467.1679999999999</v>
          </cell>
          <cell r="J208">
            <v>238.22299999999996</v>
          </cell>
          <cell r="K208">
            <v>1424.77</v>
          </cell>
        </row>
        <row r="209">
          <cell r="B209">
            <v>20919.802</v>
          </cell>
          <cell r="D209">
            <v>10539.091</v>
          </cell>
          <cell r="F209">
            <v>35775.099000000002</v>
          </cell>
          <cell r="H209">
            <v>37847.623</v>
          </cell>
          <cell r="J209">
            <v>14855.297000000002</v>
          </cell>
          <cell r="K209">
            <v>27308.531999999999</v>
          </cell>
        </row>
        <row r="210">
          <cell r="B210">
            <v>13652.418</v>
          </cell>
          <cell r="D210">
            <v>3395.5059999999999</v>
          </cell>
          <cell r="F210">
            <v>31293.044000000002</v>
          </cell>
          <cell r="H210">
            <v>31955.165000000001</v>
          </cell>
          <cell r="J210">
            <v>17640.626000000004</v>
          </cell>
          <cell r="K210">
            <v>28559.659</v>
          </cell>
        </row>
        <row r="211">
          <cell r="B211" t="str">
            <v>Ə</v>
          </cell>
          <cell r="D211" t="str">
            <v>x</v>
          </cell>
          <cell r="F211" t="str">
            <v>Ə</v>
          </cell>
          <cell r="H211">
            <v>582.73299999999995</v>
          </cell>
          <cell r="J211" t="str">
            <v>Ə</v>
          </cell>
          <cell r="K211">
            <v>582.73299999999995</v>
          </cell>
        </row>
        <row r="212">
          <cell r="B212" t="str">
            <v>x</v>
          </cell>
          <cell r="D212" t="str">
            <v>x</v>
          </cell>
          <cell r="F212" t="str">
            <v>Ə</v>
          </cell>
          <cell r="H212">
            <v>0.52200000000000002</v>
          </cell>
          <cell r="J212" t="str">
            <v>Ə</v>
          </cell>
          <cell r="K212">
            <v>0.52200000000000002</v>
          </cell>
        </row>
        <row r="213">
          <cell r="B213" t="str">
            <v>x</v>
          </cell>
          <cell r="D213" t="str">
            <v>x</v>
          </cell>
          <cell r="F213" t="str">
            <v>x</v>
          </cell>
          <cell r="H213">
            <v>9.375</v>
          </cell>
          <cell r="J213" t="str">
            <v>x</v>
          </cell>
          <cell r="K213">
            <v>9.375</v>
          </cell>
        </row>
        <row r="214">
          <cell r="B214" t="str">
            <v>x</v>
          </cell>
          <cell r="D214" t="str">
            <v>x</v>
          </cell>
          <cell r="F214">
            <v>103.877</v>
          </cell>
          <cell r="H214">
            <v>121.313</v>
          </cell>
          <cell r="J214">
            <v>103.877</v>
          </cell>
          <cell r="K214">
            <v>121.313</v>
          </cell>
        </row>
        <row r="215">
          <cell r="B215" t="str">
            <v>x</v>
          </cell>
          <cell r="D215" t="str">
            <v>x</v>
          </cell>
          <cell r="F215">
            <v>51.447000000000003</v>
          </cell>
          <cell r="H215" t="str">
            <v>Ə</v>
          </cell>
          <cell r="J215">
            <v>51.447000000000003</v>
          </cell>
          <cell r="K215" t="str">
            <v>Ə</v>
          </cell>
        </row>
        <row r="216">
          <cell r="B216" t="str">
            <v>x</v>
          </cell>
          <cell r="D216" t="str">
            <v>Ə</v>
          </cell>
          <cell r="F216">
            <v>290.54700000000003</v>
          </cell>
          <cell r="H216">
            <v>413.68200000000002</v>
          </cell>
          <cell r="J216">
            <v>290.54700000000003</v>
          </cell>
          <cell r="K216">
            <v>413.33199999999999</v>
          </cell>
        </row>
        <row r="217">
          <cell r="B217">
            <v>7202.4260000000004</v>
          </cell>
          <cell r="D217">
            <v>5838.4859999999999</v>
          </cell>
          <cell r="F217">
            <v>3616.9319999999998</v>
          </cell>
          <cell r="H217">
            <v>4366.817</v>
          </cell>
          <cell r="J217">
            <v>-3585.4940000000006</v>
          </cell>
          <cell r="K217">
            <v>-1471.6689999999999</v>
          </cell>
        </row>
        <row r="218">
          <cell r="B218">
            <v>0.61799999999999999</v>
          </cell>
          <cell r="D218" t="str">
            <v>x</v>
          </cell>
          <cell r="F218">
            <v>348.32600000000002</v>
          </cell>
          <cell r="H218">
            <v>397.66500000000002</v>
          </cell>
          <cell r="J218">
            <v>347.70800000000003</v>
          </cell>
          <cell r="K218">
            <v>397.66500000000002</v>
          </cell>
        </row>
        <row r="219">
          <cell r="B219">
            <v>64.057000000000002</v>
          </cell>
          <cell r="D219">
            <v>1304.749</v>
          </cell>
          <cell r="F219">
            <v>41.936</v>
          </cell>
          <cell r="H219" t="str">
            <v>Ə</v>
          </cell>
          <cell r="J219">
            <v>-22.121000000000002</v>
          </cell>
          <cell r="K219">
            <v>-1304.6000000000001</v>
          </cell>
        </row>
        <row r="220">
          <cell r="B220" t="str">
            <v>x</v>
          </cell>
          <cell r="D220" t="str">
            <v>x</v>
          </cell>
          <cell r="F220">
            <v>28.556999999999999</v>
          </cell>
          <cell r="H220" t="str">
            <v>Ə</v>
          </cell>
          <cell r="J220">
            <v>28.556999999999999</v>
          </cell>
          <cell r="K220" t="str">
            <v>Ə</v>
          </cell>
        </row>
        <row r="221">
          <cell r="B221" t="str">
            <v>x</v>
          </cell>
          <cell r="D221" t="str">
            <v>x</v>
          </cell>
          <cell r="F221" t="str">
            <v>Ə</v>
          </cell>
          <cell r="H221" t="str">
            <v>x</v>
          </cell>
          <cell r="J221" t="str">
            <v>Ə</v>
          </cell>
          <cell r="K221" t="str">
            <v>x</v>
          </cell>
        </row>
        <row r="222">
          <cell r="B222">
            <v>105973.848</v>
          </cell>
          <cell r="D222">
            <v>278.25200000000001</v>
          </cell>
          <cell r="F222">
            <v>132746.48799999998</v>
          </cell>
          <cell r="H222">
            <v>152462.44999999998</v>
          </cell>
          <cell r="J222">
            <v>26772.639999999985</v>
          </cell>
          <cell r="K222">
            <v>152184.19799999997</v>
          </cell>
        </row>
        <row r="223">
          <cell r="B223" t="str">
            <v>x</v>
          </cell>
          <cell r="D223" t="str">
            <v>x</v>
          </cell>
          <cell r="F223">
            <v>128161.09</v>
          </cell>
          <cell r="H223">
            <v>148091.00399999999</v>
          </cell>
          <cell r="J223">
            <v>128161.09</v>
          </cell>
          <cell r="K223">
            <v>148091.00399999999</v>
          </cell>
        </row>
        <row r="224">
          <cell r="B224">
            <v>105973.848</v>
          </cell>
          <cell r="D224">
            <v>278.25200000000001</v>
          </cell>
          <cell r="F224">
            <v>4585.3980000000001</v>
          </cell>
          <cell r="H224">
            <v>4371.4459999999999</v>
          </cell>
          <cell r="J224">
            <v>-101388.45</v>
          </cell>
          <cell r="K224">
            <v>4093.194</v>
          </cell>
        </row>
      </sheetData>
      <sheetData sheetId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LEGENDAS"/>
      <sheetName val="1 (M_MOV3M)_INTER"/>
      <sheetName val="2"/>
      <sheetName val="2 (IMP)"/>
      <sheetName val="2 (EXP)"/>
      <sheetName val="TVHs_GRAF"/>
      <sheetName val="2 (SALDOS)"/>
      <sheetName val="2 (SALDOS)_DEST"/>
      <sheetName val="GRAF_SALDOS"/>
      <sheetName val="TVHs (2)"/>
      <sheetName val="3(3MESES)"/>
      <sheetName val="3 (CGCE_IMP)"/>
      <sheetName val="3 (CGCE_IMP)_DEST"/>
      <sheetName val="3 (CGCE_EXP)"/>
      <sheetName val="3 (CGCE_EXP)_DEST"/>
      <sheetName val="CGCE(3MESES)"/>
      <sheetName val="CGCE(3MESES)_Z-EURO_OLD"/>
      <sheetName val="CGCE(3MESES)_EXTRA"/>
      <sheetName val="4 (PAIS+10_IMP)"/>
      <sheetName val="4 (PAIS+10_IMP)_DEST"/>
      <sheetName val="4 (PAIS+10_EXP)"/>
      <sheetName val="4 (PAIS+10_EXP)_DEST"/>
      <sheetName val="TVHs_GRAF (2)"/>
      <sheetName val="Quadro_2017PROV"/>
      <sheetName val="Quadro_2016PROV"/>
      <sheetName val="Quadro_2016PROV_CC"/>
      <sheetName val="Quadro_2015DEF"/>
    </sheetNames>
    <sheetDataSet>
      <sheetData sheetId="0">
        <row r="2">
          <cell r="B2">
            <v>2019</v>
          </cell>
        </row>
        <row r="3">
          <cell r="B3">
            <v>2018</v>
          </cell>
        </row>
      </sheetData>
      <sheetData sheetId="1">
        <row r="15">
          <cell r="G15">
            <v>-2358.198386</v>
          </cell>
          <cell r="I15">
            <v>-3886.470906999999</v>
          </cell>
        </row>
        <row r="17">
          <cell r="G17">
            <v>11060.436928000001</v>
          </cell>
          <cell r="I17">
            <v>11636.386562</v>
          </cell>
        </row>
        <row r="18">
          <cell r="G18">
            <v>13741.112869000001</v>
          </cell>
          <cell r="I18">
            <v>15480.270496999998</v>
          </cell>
        </row>
        <row r="21">
          <cell r="G21">
            <v>-2702.9970240000002</v>
          </cell>
          <cell r="I21">
            <v>-3798.5594779999992</v>
          </cell>
        </row>
        <row r="23">
          <cell r="G23">
            <v>9352.710328000001</v>
          </cell>
          <cell r="I23">
            <v>9904.1908089999997</v>
          </cell>
        </row>
        <row r="24">
          <cell r="G24">
            <v>12476.829398000002</v>
          </cell>
          <cell r="I24">
            <v>14082.099520999996</v>
          </cell>
        </row>
        <row r="27">
          <cell r="G27">
            <v>-3097.995699000001</v>
          </cell>
          <cell r="I27">
            <v>-4177.9087119999967</v>
          </cell>
        </row>
        <row r="29">
          <cell r="G29">
            <v>3271.4932779999999</v>
          </cell>
          <cell r="I29">
            <v>3265.8780470000006</v>
          </cell>
        </row>
        <row r="30">
          <cell r="G30">
            <v>4113.7833769999997</v>
          </cell>
          <cell r="I30">
            <v>4772.1875350000009</v>
          </cell>
        </row>
        <row r="34">
          <cell r="G34">
            <v>2805.858761</v>
          </cell>
          <cell r="I34">
            <v>2927.0148140000006</v>
          </cell>
        </row>
        <row r="35">
          <cell r="G35">
            <v>2461.0601229999993</v>
          </cell>
          <cell r="I35">
            <v>3014.9262430000008</v>
          </cell>
        </row>
      </sheetData>
      <sheetData sheetId="2">
        <row r="13">
          <cell r="K13">
            <v>4467.2274070000012</v>
          </cell>
          <cell r="M13">
            <v>5113.4315879999976</v>
          </cell>
          <cell r="S13">
            <v>1509.8183690000003</v>
          </cell>
          <cell r="U13">
            <v>1790.4742100000003</v>
          </cell>
        </row>
        <row r="14">
          <cell r="K14">
            <v>4348.1433399999996</v>
          </cell>
          <cell r="M14">
            <v>4824.5087979999998</v>
          </cell>
          <cell r="S14">
            <v>1259.4606199999998</v>
          </cell>
          <cell r="U14">
            <v>1492.5987640000003</v>
          </cell>
        </row>
        <row r="15">
          <cell r="K15">
            <v>4925.7421220000006</v>
          </cell>
          <cell r="M15">
            <v>5542.3301109999993</v>
          </cell>
          <cell r="S15">
            <v>1344.5043879999989</v>
          </cell>
          <cell r="U15">
            <v>1489.1145609999999</v>
          </cell>
        </row>
        <row r="16">
          <cell r="K16">
            <v>4639.4371539999993</v>
          </cell>
          <cell r="S16">
            <v>1492.2667849999996</v>
          </cell>
        </row>
        <row r="17">
          <cell r="K17">
            <v>4937.3235920000006</v>
          </cell>
          <cell r="S17">
            <v>1389.2222270000002</v>
          </cell>
        </row>
        <row r="18">
          <cell r="K18">
            <v>4952.1173459999982</v>
          </cell>
          <cell r="S18">
            <v>1915.6179500000003</v>
          </cell>
        </row>
        <row r="19">
          <cell r="K19">
            <v>4832.5034290000003</v>
          </cell>
          <cell r="S19">
            <v>1735.0661079999998</v>
          </cell>
        </row>
        <row r="20">
          <cell r="K20">
            <v>4014.3085639999999</v>
          </cell>
          <cell r="S20">
            <v>1713.2804119999996</v>
          </cell>
        </row>
        <row r="21">
          <cell r="K21">
            <v>4512.7268459999996</v>
          </cell>
          <cell r="S21">
            <v>1424.3876829999992</v>
          </cell>
        </row>
        <row r="22">
          <cell r="K22">
            <v>5229.5490680000012</v>
          </cell>
          <cell r="S22">
            <v>1542.8832239999997</v>
          </cell>
        </row>
        <row r="23">
          <cell r="K23">
            <v>5353.9995140000001</v>
          </cell>
          <cell r="S23">
            <v>1549.5904649999998</v>
          </cell>
        </row>
        <row r="24">
          <cell r="K24">
            <v>4604.3699359999982</v>
          </cell>
          <cell r="S24">
            <v>1339.6219899999996</v>
          </cell>
        </row>
        <row r="42">
          <cell r="K42">
            <v>3653.5626470000007</v>
          </cell>
          <cell r="M42">
            <v>3889.8081769999994</v>
          </cell>
          <cell r="S42">
            <v>1121.7914959999996</v>
          </cell>
          <cell r="U42">
            <v>1049.2950169999999</v>
          </cell>
        </row>
        <row r="43">
          <cell r="K43">
            <v>3572.5594000000001</v>
          </cell>
          <cell r="M43">
            <v>3738.7876209999999</v>
          </cell>
          <cell r="S43">
            <v>1035.7120630000002</v>
          </cell>
          <cell r="U43">
            <v>1087.8857849999999</v>
          </cell>
        </row>
        <row r="44">
          <cell r="K44">
            <v>3834.3148809999998</v>
          </cell>
          <cell r="M44">
            <v>4007.7907639999994</v>
          </cell>
          <cell r="S44">
            <v>1113.9897190000002</v>
          </cell>
          <cell r="U44">
            <v>1128.6972450000007</v>
          </cell>
        </row>
        <row r="45">
          <cell r="K45">
            <v>3665.9791989999999</v>
          </cell>
          <cell r="S45">
            <v>1178.9893519999996</v>
          </cell>
        </row>
        <row r="46">
          <cell r="K46">
            <v>3927.4260190000009</v>
          </cell>
          <cell r="S46">
            <v>1247.8646380000002</v>
          </cell>
        </row>
        <row r="47">
          <cell r="K47">
            <v>3958.4256819999987</v>
          </cell>
          <cell r="S47">
            <v>1226.1675640000003</v>
          </cell>
        </row>
        <row r="48">
          <cell r="K48">
            <v>4039.2337079999993</v>
          </cell>
          <cell r="S48">
            <v>1280.2013049999996</v>
          </cell>
        </row>
        <row r="49">
          <cell r="K49">
            <v>2843.8620109999997</v>
          </cell>
          <cell r="S49">
            <v>1197.9477489999992</v>
          </cell>
        </row>
        <row r="50">
          <cell r="K50">
            <v>3654.6809450000005</v>
          </cell>
          <cell r="S50">
            <v>1044.2599729999997</v>
          </cell>
        </row>
        <row r="51">
          <cell r="K51">
            <v>3936.2079329999988</v>
          </cell>
          <cell r="S51">
            <v>1199.9968300000003</v>
          </cell>
        </row>
        <row r="52">
          <cell r="K52">
            <v>3728.3157039999996</v>
          </cell>
          <cell r="S52">
            <v>1138.3811610000005</v>
          </cell>
        </row>
        <row r="53">
          <cell r="K53">
            <v>3284.5183850000003</v>
          </cell>
          <cell r="S53">
            <v>1073.7715210000001</v>
          </cell>
        </row>
      </sheetData>
      <sheetData sheetId="3"/>
      <sheetData sheetId="4"/>
      <sheetData sheetId="5"/>
      <sheetData sheetId="6">
        <row r="24">
          <cell r="E24">
            <v>-14670.576929000017</v>
          </cell>
          <cell r="G24">
            <v>-3285.4032600000069</v>
          </cell>
          <cell r="K24">
            <v>-10352.606898000004</v>
          </cell>
          <cell r="M24">
            <v>-2179.0861520000035</v>
          </cell>
        </row>
        <row r="25">
          <cell r="E25">
            <v>-1064.4216259999976</v>
          </cell>
          <cell r="G25">
            <v>-363.25063599999748</v>
          </cell>
          <cell r="I25">
            <v>399.29389000000265</v>
          </cell>
          <cell r="K25">
            <v>-653.16688399999748</v>
          </cell>
          <cell r="M25">
            <v>-104.11342999999579</v>
          </cell>
          <cell r="O25">
            <v>373.51505700000325</v>
          </cell>
          <cell r="Q25">
            <v>-770.660159999999</v>
          </cell>
        </row>
        <row r="26">
          <cell r="E26">
            <v>-832.1789660000004</v>
          </cell>
          <cell r="G26">
            <v>-137.99719900000036</v>
          </cell>
          <cell r="I26">
            <v>232.24265999999716</v>
          </cell>
          <cell r="K26">
            <v>-533.78542999999945</v>
          </cell>
          <cell r="M26">
            <v>-38.125306000000364</v>
          </cell>
          <cell r="O26">
            <v>119.38145399999803</v>
          </cell>
          <cell r="Q26">
            <v>-757.70203399999809</v>
          </cell>
        </row>
        <row r="27">
          <cell r="E27">
            <v>-990.79524200000287</v>
          </cell>
          <cell r="G27">
            <v>100.01614799999606</v>
          </cell>
          <cell r="I27">
            <v>-158.61627600000247</v>
          </cell>
          <cell r="K27">
            <v>-755.64011800000299</v>
          </cell>
          <cell r="M27">
            <v>24.805287999995926</v>
          </cell>
          <cell r="O27">
            <v>-221.85468800000353</v>
          </cell>
          <cell r="Q27">
            <v>-401.23168700000178</v>
          </cell>
        </row>
        <row r="28">
          <cell r="E28">
            <v>-1346.0878970000003</v>
          </cell>
          <cell r="G28">
            <v>-557.71604200000093</v>
          </cell>
          <cell r="I28">
            <v>-355.29265499999747</v>
          </cell>
          <cell r="K28">
            <v>-973.83017400000017</v>
          </cell>
          <cell r="M28">
            <v>-387.48007600000074</v>
          </cell>
          <cell r="O28">
            <v>-218.19005599999718</v>
          </cell>
          <cell r="Q28">
            <v>-595.69709300000522</v>
          </cell>
        </row>
        <row r="29">
          <cell r="E29">
            <v>-1489.463154</v>
          </cell>
          <cell r="G29">
            <v>-502.02365300000019</v>
          </cell>
          <cell r="I29">
            <v>-143.37525699999969</v>
          </cell>
          <cell r="K29">
            <v>-1092.1154969999998</v>
          </cell>
          <cell r="M29">
            <v>-314.2189059999987</v>
          </cell>
          <cell r="O29">
            <v>-118.28532299999961</v>
          </cell>
          <cell r="Q29">
            <v>-959.72354700000506</v>
          </cell>
        </row>
        <row r="30">
          <cell r="E30">
            <v>-1133.3555690000003</v>
          </cell>
          <cell r="G30">
            <v>-173.58393200000046</v>
          </cell>
          <cell r="I30">
            <v>356.10758499999974</v>
          </cell>
          <cell r="K30">
            <v>-831.14437699999962</v>
          </cell>
          <cell r="M30">
            <v>-142.45413500000086</v>
          </cell>
          <cell r="O30">
            <v>260.97112000000016</v>
          </cell>
          <cell r="Q30">
            <v>-1233.3236270000016</v>
          </cell>
        </row>
        <row r="31">
          <cell r="E31">
            <v>-1151.8046749999994</v>
          </cell>
          <cell r="G31">
            <v>-517.07152499999938</v>
          </cell>
          <cell r="I31">
            <v>-18.449105999999119</v>
          </cell>
          <cell r="K31">
            <v>-692.80486500000006</v>
          </cell>
          <cell r="M31">
            <v>-271.36739599999964</v>
          </cell>
          <cell r="O31">
            <v>138.33951199999956</v>
          </cell>
          <cell r="Q31">
            <v>-1192.67911</v>
          </cell>
        </row>
        <row r="32">
          <cell r="E32">
            <v>-1358.7133020000024</v>
          </cell>
          <cell r="G32">
            <v>-129.87839700000222</v>
          </cell>
          <cell r="I32">
            <v>-206.90862700000298</v>
          </cell>
          <cell r="K32">
            <v>-1090.8769920000018</v>
          </cell>
          <cell r="M32">
            <v>-230.1095360000013</v>
          </cell>
          <cell r="O32">
            <v>-398.07212700000173</v>
          </cell>
          <cell r="Q32">
            <v>-820.53385400000207</v>
          </cell>
        </row>
        <row r="33">
          <cell r="E33">
            <v>-1270.4844360000016</v>
          </cell>
          <cell r="G33">
            <v>-242.14945100000205</v>
          </cell>
          <cell r="I33">
            <v>88.228866000000835</v>
          </cell>
          <cell r="K33">
            <v>-956.7813980000019</v>
          </cell>
          <cell r="M33">
            <v>-243.89609600000222</v>
          </cell>
          <cell r="O33">
            <v>134.09559399999989</v>
          </cell>
          <cell r="Q33">
            <v>-889.09937300000365</v>
          </cell>
        </row>
        <row r="34">
          <cell r="E34">
            <v>-1578.0115110000006</v>
          </cell>
          <cell r="G34">
            <v>-636.07783500000005</v>
          </cell>
          <cell r="I34">
            <v>-307.52707499999906</v>
          </cell>
          <cell r="K34">
            <v>-1088.8346200000005</v>
          </cell>
          <cell r="M34">
            <v>-420.91747600000235</v>
          </cell>
          <cell r="O34">
            <v>-132.05322199999864</v>
          </cell>
          <cell r="Q34">
            <v>-1008.1056830000048</v>
          </cell>
        </row>
        <row r="35">
          <cell r="E35">
            <v>-942.65767400000095</v>
          </cell>
          <cell r="G35">
            <v>-76.783376999999746</v>
          </cell>
          <cell r="I35">
            <v>635.35383699999966</v>
          </cell>
          <cell r="K35">
            <v>-497.1983280000004</v>
          </cell>
          <cell r="M35">
            <v>108.53719100000126</v>
          </cell>
          <cell r="O35">
            <v>591.63629200000014</v>
          </cell>
          <cell r="Q35">
            <v>-955.01066300000184</v>
          </cell>
        </row>
        <row r="36">
          <cell r="E36">
            <v>-1512.6028770000003</v>
          </cell>
          <cell r="G36">
            <v>-48.887361000000055</v>
          </cell>
          <cell r="I36">
            <v>-569.94520299999931</v>
          </cell>
          <cell r="K36">
            <v>-1186.4282149999995</v>
          </cell>
          <cell r="M36">
            <v>-159.74627399999872</v>
          </cell>
          <cell r="O36">
            <v>-689.22988699999905</v>
          </cell>
          <cell r="Q36">
            <v>-761.74857299999985</v>
          </cell>
        </row>
        <row r="38">
          <cell r="E38">
            <v>-17075.008654000005</v>
          </cell>
          <cell r="G38">
            <v>-2404.4317249999935</v>
          </cell>
          <cell r="K38">
            <v>-12061.335007999996</v>
          </cell>
          <cell r="M38">
            <v>-1708.7281099999936</v>
          </cell>
        </row>
        <row r="39">
          <cell r="E39">
            <v>-1201.6916330000013</v>
          </cell>
          <cell r="G39">
            <v>-137.27000700000372</v>
          </cell>
          <cell r="I39">
            <v>310.91124399999899</v>
          </cell>
          <cell r="K39">
            <v>-697.61054100000092</v>
          </cell>
          <cell r="M39">
            <v>-44.443657000003441</v>
          </cell>
          <cell r="O39">
            <v>488.81767399999853</v>
          </cell>
          <cell r="Q39">
            <v>-262.94074500000352</v>
          </cell>
        </row>
        <row r="40">
          <cell r="E40">
            <v>-999.33249699999942</v>
          </cell>
          <cell r="G40">
            <v>-167.15353099999902</v>
          </cell>
          <cell r="I40">
            <v>202.35913600000185</v>
          </cell>
          <cell r="K40">
            <v>-650.86193499999899</v>
          </cell>
          <cell r="M40">
            <v>-117.07650499999954</v>
          </cell>
          <cell r="O40">
            <v>46.748606000001928</v>
          </cell>
          <cell r="Q40">
            <v>-353.31089900000279</v>
          </cell>
        </row>
        <row r="41">
          <cell r="E41">
            <v>-1321.9419099999996</v>
          </cell>
          <cell r="G41">
            <v>-331.14666799999668</v>
          </cell>
          <cell r="I41">
            <v>-322.60941300000013</v>
          </cell>
          <cell r="K41">
            <v>-1009.7259099999992</v>
          </cell>
          <cell r="M41">
            <v>-254.08579199999622</v>
          </cell>
          <cell r="O41">
            <v>-358.86397500000021</v>
          </cell>
          <cell r="Q41">
            <v>-635.57020599999942</v>
          </cell>
        </row>
        <row r="42">
          <cell r="E42">
            <v>-1286.7353879999991</v>
          </cell>
          <cell r="G42">
            <v>59.352509000001191</v>
          </cell>
          <cell r="I42">
            <v>35.206522000000405</v>
          </cell>
          <cell r="K42">
            <v>-1003.039718</v>
          </cell>
          <cell r="M42">
            <v>-29.209543999999823</v>
          </cell>
          <cell r="O42">
            <v>6.6861919999992097</v>
          </cell>
          <cell r="Q42">
            <v>-438.94768999999451</v>
          </cell>
        </row>
        <row r="43">
          <cell r="E43">
            <v>-1151.2551619999995</v>
          </cell>
          <cell r="G43">
            <v>338.20799200000056</v>
          </cell>
          <cell r="I43">
            <v>135.48022599999967</v>
          </cell>
          <cell r="K43">
            <v>-991.00404699999945</v>
          </cell>
          <cell r="M43">
            <v>101.11145000000033</v>
          </cell>
          <cell r="O43">
            <v>12.035671000000548</v>
          </cell>
          <cell r="Q43">
            <v>66.41383300000507</v>
          </cell>
        </row>
        <row r="44">
          <cell r="E44">
            <v>-1683.1420500000004</v>
          </cell>
          <cell r="G44">
            <v>-549.78648100000009</v>
          </cell>
          <cell r="I44">
            <v>-531.88688800000091</v>
          </cell>
          <cell r="K44">
            <v>-981.79055799999969</v>
          </cell>
          <cell r="M44">
            <v>-150.64618100000007</v>
          </cell>
          <cell r="O44">
            <v>9.213488999999754</v>
          </cell>
          <cell r="Q44">
            <v>-152.22597999999834</v>
          </cell>
        </row>
        <row r="45">
          <cell r="E45">
            <v>-1248.1345240000019</v>
          </cell>
          <cell r="G45">
            <v>-96.329849000002469</v>
          </cell>
          <cell r="I45">
            <v>435.00752599999851</v>
          </cell>
          <cell r="K45">
            <v>-841.09413700000096</v>
          </cell>
          <cell r="M45">
            <v>-148.28927200000089</v>
          </cell>
          <cell r="O45">
            <v>140.69642099999874</v>
          </cell>
          <cell r="Q45">
            <v>-307.908338000002</v>
          </cell>
        </row>
        <row r="46">
          <cell r="E46">
            <v>-1685.7792159999999</v>
          </cell>
          <cell r="G46">
            <v>-327.06591399999752</v>
          </cell>
          <cell r="I46">
            <v>-437.64469199999803</v>
          </cell>
          <cell r="K46">
            <v>-1073.7568120000005</v>
          </cell>
          <cell r="M46">
            <v>17.120180000001255</v>
          </cell>
          <cell r="O46">
            <v>-232.66267499999958</v>
          </cell>
          <cell r="Q46">
            <v>-973.18224400000008</v>
          </cell>
        </row>
        <row r="47">
          <cell r="E47">
            <v>-1238.1736109999983</v>
          </cell>
          <cell r="G47">
            <v>32.310825000003206</v>
          </cell>
          <cell r="I47">
            <v>447.60560500000156</v>
          </cell>
          <cell r="K47">
            <v>-926.83521599999767</v>
          </cell>
          <cell r="M47">
            <v>29.946182000004228</v>
          </cell>
          <cell r="O47">
            <v>146.92159600000286</v>
          </cell>
          <cell r="Q47">
            <v>-391.08493799999678</v>
          </cell>
        </row>
        <row r="48">
          <cell r="E48">
            <v>-1636.2275290000025</v>
          </cell>
          <cell r="G48">
            <v>-58.216018000001895</v>
          </cell>
          <cell r="I48">
            <v>-398.05391800000416</v>
          </cell>
          <cell r="K48">
            <v>-1144.1882860000023</v>
          </cell>
          <cell r="M48">
            <v>-55.353666000001795</v>
          </cell>
          <cell r="O48">
            <v>-217.35307000000466</v>
          </cell>
          <cell r="Q48">
            <v>-352.97110699999575</v>
          </cell>
        </row>
        <row r="49">
          <cell r="E49">
            <v>-2036.8931140000004</v>
          </cell>
          <cell r="G49">
            <v>-1094.2354399999995</v>
          </cell>
          <cell r="I49">
            <v>-400.66558499999792</v>
          </cell>
          <cell r="K49">
            <v>-1486.4619779999994</v>
          </cell>
          <cell r="M49">
            <v>-989.26364999999896</v>
          </cell>
          <cell r="O49">
            <v>-342.27369199999703</v>
          </cell>
          <cell r="Q49">
            <v>-1120.1406329999982</v>
          </cell>
        </row>
        <row r="50">
          <cell r="E50">
            <v>-1585.7020199999979</v>
          </cell>
          <cell r="G50">
            <v>-73.099142999997639</v>
          </cell>
          <cell r="I50">
            <v>451.19109400000252</v>
          </cell>
          <cell r="K50">
            <v>-1254.9658699999982</v>
          </cell>
          <cell r="M50">
            <v>-68.537654999998722</v>
          </cell>
          <cell r="O50">
            <v>231.49610800000119</v>
          </cell>
          <cell r="Q50">
            <v>-1225.550600999999</v>
          </cell>
        </row>
        <row r="53">
          <cell r="E53">
            <v>-1964.8026039999986</v>
          </cell>
          <cell r="G53">
            <v>-763.11097099999733</v>
          </cell>
          <cell r="I53">
            <v>-379.10058400000071</v>
          </cell>
          <cell r="K53">
            <v>-1440.9185559999987</v>
          </cell>
          <cell r="M53">
            <v>-743.30801499999779</v>
          </cell>
          <cell r="O53">
            <v>-185.95268600000054</v>
          </cell>
          <cell r="Q53">
            <v>-1930.4455539999944</v>
          </cell>
        </row>
        <row r="54">
          <cell r="E54">
            <v>-1490.4341560000003</v>
          </cell>
          <cell r="G54">
            <v>-491.10165900000084</v>
          </cell>
          <cell r="I54">
            <v>474.36844799999835</v>
          </cell>
          <cell r="K54">
            <v>-987.2446889999992</v>
          </cell>
          <cell r="M54">
            <v>-336.3827540000002</v>
          </cell>
          <cell r="O54">
            <v>453.67386699999952</v>
          </cell>
          <cell r="Q54">
            <v>-1327.3117729999958</v>
          </cell>
        </row>
        <row r="55">
          <cell r="E55">
            <v>-1894.956662999999</v>
          </cell>
          <cell r="G55">
            <v>-573.01475299999947</v>
          </cell>
          <cell r="I55">
            <v>-404.52250699999877</v>
          </cell>
          <cell r="K55">
            <v>-1458.3076619999993</v>
          </cell>
          <cell r="M55">
            <v>-448.58175200000005</v>
          </cell>
          <cell r="O55">
            <v>-471.06297300000006</v>
          </cell>
          <cell r="Q55">
            <v>-1827.2273829999976</v>
          </cell>
        </row>
      </sheetData>
      <sheetData sheetId="7"/>
      <sheetData sheetId="8"/>
      <sheetData sheetId="9">
        <row r="66">
          <cell r="G66">
            <v>55206040863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23">
          <cell r="F23">
            <v>3444.0774780000002</v>
          </cell>
          <cell r="H23">
            <v>3256.9729539999998</v>
          </cell>
          <cell r="N23">
            <v>9904.1908089999997</v>
          </cell>
          <cell r="P23">
            <v>9352.710328000001</v>
          </cell>
        </row>
        <row r="25">
          <cell r="F25">
            <v>4007.7907639999994</v>
          </cell>
          <cell r="H25">
            <v>3834.3148809999998</v>
          </cell>
          <cell r="N25">
            <v>11636.386562</v>
          </cell>
          <cell r="P25">
            <v>11060.436928000001</v>
          </cell>
        </row>
        <row r="27">
          <cell r="F27">
            <v>1128.6972450000007</v>
          </cell>
          <cell r="H27">
            <v>1113.9897190000002</v>
          </cell>
          <cell r="N27">
            <v>3265.8780470000006</v>
          </cell>
          <cell r="P27">
            <v>3271.4932779999999</v>
          </cell>
        </row>
      </sheetData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Indice"/>
      <sheetName val="Q001_RESUL_GLOBAIS"/>
      <sheetName val="Q001_1_ENT_MES"/>
      <sheetName val="Q001_3_IMP_RESULT_MES"/>
      <sheetName val="Q001_2_SAI_MES"/>
      <sheetName val="Q001_3_EXP_RESULT_MES"/>
      <sheetName val="Q001_4_SALDO"/>
      <sheetName val="Q002_ENT_PAISES"/>
      <sheetName val="Q002_1_IMP_PRINC_PAISES"/>
      <sheetName val="Q003_SAI_PAISES"/>
      <sheetName val="Q003_1_EXP_PRINC_PAISES"/>
      <sheetName val="Q004_ENT_CGCE"/>
      <sheetName val="Q005_SAI_CGCE"/>
      <sheetName val="Q006_ENT_CAP"/>
      <sheetName val="Q007_SAI_CAP"/>
      <sheetName val="Q008_IMP_EXP_GRP_PROD"/>
      <sheetName val="Q009_ZN_ECON"/>
      <sheetName val="Q010_IMP_PAISES"/>
      <sheetName val="Q011_EXP_PAISES"/>
      <sheetName val="Q012_IMP_CGCE"/>
      <sheetName val="Q013_EXP_CGCE"/>
      <sheetName val="Q014_IMP_CAP"/>
      <sheetName val="Q015_EXP_CAP"/>
      <sheetName val="Nomenclatura Combinada"/>
    </sheetNames>
    <sheetDataSet>
      <sheetData sheetId="0"/>
      <sheetData sheetId="1"/>
      <sheetData sheetId="2"/>
      <sheetData sheetId="3">
        <row r="10">
          <cell r="G10">
            <v>13.454916192940942</v>
          </cell>
        </row>
        <row r="11">
          <cell r="E11">
            <v>5401.902294999999</v>
          </cell>
          <cell r="G11">
            <v>23.939556913480004</v>
          </cell>
          <cell r="I11">
            <v>-2.255798561820427</v>
          </cell>
          <cell r="K11">
            <v>4646.5028919999986</v>
          </cell>
          <cell r="M11">
            <v>16.479316251873399</v>
          </cell>
          <cell r="O11">
            <v>-2.1085417441340866</v>
          </cell>
          <cell r="Q11">
            <v>15.668267887893165</v>
          </cell>
        </row>
        <row r="12">
          <cell r="E12">
            <v>5179.81041</v>
          </cell>
          <cell r="G12">
            <v>10.091763002493664</v>
          </cell>
          <cell r="I12">
            <v>-4.1113643466963055</v>
          </cell>
          <cell r="K12">
            <v>4537.6467679999996</v>
          </cell>
          <cell r="M12">
            <v>5.1846374712822012</v>
          </cell>
          <cell r="O12">
            <v>-2.3427538200270845</v>
          </cell>
          <cell r="Q12">
            <v>15.858273038736812</v>
          </cell>
        </row>
        <row r="13">
          <cell r="E13">
            <v>6218.8529370000033</v>
          </cell>
          <cell r="G13">
            <v>17.018709565886851</v>
          </cell>
          <cell r="I13">
            <v>20.059470226826363</v>
          </cell>
          <cell r="K13">
            <v>5651.9649200000031</v>
          </cell>
          <cell r="M13">
            <v>17.211810428892477</v>
          </cell>
          <cell r="O13">
            <v>24.557181485749439</v>
          </cell>
          <cell r="Q13">
            <v>16.849926606785615</v>
          </cell>
        </row>
        <row r="14">
          <cell r="E14">
            <v>5456.6481830000002</v>
          </cell>
          <cell r="G14">
            <v>11.288600730376146</v>
          </cell>
          <cell r="I14">
            <v>-12.256355982711071</v>
          </cell>
          <cell r="K14">
            <v>4783.7908470000002</v>
          </cell>
          <cell r="M14">
            <v>6.2005852008430082</v>
          </cell>
          <cell r="O14">
            <v>-15.360570797739527</v>
          </cell>
          <cell r="Q14">
            <v>12.951923849309694</v>
          </cell>
        </row>
        <row r="15">
          <cell r="E15">
            <v>6345.1629620000003</v>
          </cell>
          <cell r="G15">
            <v>22.37786430094242</v>
          </cell>
          <cell r="I15">
            <v>16.283160453117304</v>
          </cell>
          <cell r="K15">
            <v>5628.600848</v>
          </cell>
          <cell r="M15">
            <v>18.728293095342991</v>
          </cell>
          <cell r="O15">
            <v>17.659844002791118</v>
          </cell>
          <cell r="Q15">
            <v>16.998651851882428</v>
          </cell>
        </row>
        <row r="16">
          <cell r="E16">
            <v>5873.7665230000002</v>
          </cell>
          <cell r="G16">
            <v>8.3147330913246265</v>
          </cell>
          <cell r="I16">
            <v>-7.4292250935571786</v>
          </cell>
          <cell r="K16">
            <v>5297.3550919999998</v>
          </cell>
          <cell r="M16">
            <v>8.8339958232172933</v>
          </cell>
          <cell r="O16">
            <v>-5.8850461232777036</v>
          </cell>
          <cell r="Q16">
            <v>13.9557396241661</v>
          </cell>
        </row>
        <row r="17">
          <cell r="E17">
            <v>5812.8796409999986</v>
          </cell>
          <cell r="G17">
            <v>14.035060953934916</v>
          </cell>
          <cell r="I17">
            <v>-1.0365900953261615</v>
          </cell>
          <cell r="K17">
            <v>5099.2054069999995</v>
          </cell>
          <cell r="M17">
            <v>10.496148725307776</v>
          </cell>
          <cell r="O17">
            <v>-3.7405399781344357</v>
          </cell>
          <cell r="Q17">
            <v>14.814162945165421</v>
          </cell>
        </row>
        <row r="18">
          <cell r="E18">
            <v>5311.8274170000013</v>
          </cell>
          <cell r="G18">
            <v>13.220904627430059</v>
          </cell>
          <cell r="I18">
            <v>-8.6196903246701311</v>
          </cell>
          <cell r="K18">
            <v>4692.9803720000009</v>
          </cell>
          <cell r="M18">
            <v>15.274125518726748</v>
          </cell>
          <cell r="O18">
            <v>-7.9664379560460077</v>
          </cell>
          <cell r="Q18">
            <v>11.744728939991674</v>
          </cell>
        </row>
        <row r="19">
          <cell r="E19">
            <v>5916.0192860000016</v>
          </cell>
          <cell r="G19">
            <v>9.1412416923425894</v>
          </cell>
          <cell r="I19">
            <v>11.374463467437621</v>
          </cell>
          <cell r="K19">
            <v>5272.7201640000021</v>
          </cell>
          <cell r="M19">
            <v>8.5774286283426591</v>
          </cell>
          <cell r="O19">
            <v>12.353339371690879</v>
          </cell>
          <cell r="Q19">
            <v>12.039818547142374</v>
          </cell>
        </row>
        <row r="20">
          <cell r="E20">
            <v>6445.0639490000003</v>
          </cell>
          <cell r="G20">
            <v>22.313876689657292</v>
          </cell>
          <cell r="I20">
            <v>8.9425784032171691</v>
          </cell>
          <cell r="K20">
            <v>5663.2064300000002</v>
          </cell>
          <cell r="M20">
            <v>20.866124383391011</v>
          </cell>
          <cell r="O20">
            <v>7.4057839948738433</v>
          </cell>
          <cell r="Q20">
            <v>14.89823088213231</v>
          </cell>
        </row>
        <row r="21">
          <cell r="E21">
            <v>6144.8654190000007</v>
          </cell>
          <cell r="G21">
            <v>11.12234324510743</v>
          </cell>
          <cell r="I21">
            <v>-4.6578052968206407</v>
          </cell>
          <cell r="K21">
            <v>5429.8154680000007</v>
          </cell>
          <cell r="M21">
            <v>8.725444092104425</v>
          </cell>
          <cell r="O21">
            <v>-4.1211805517744438</v>
          </cell>
          <cell r="Q21">
            <v>14.096072683259493</v>
          </cell>
        </row>
        <row r="22">
          <cell r="E22">
            <v>5581.7656039999993</v>
          </cell>
          <cell r="G22">
            <v>0.99872078083893712</v>
          </cell>
          <cell r="I22">
            <v>-9.163745283320452</v>
          </cell>
          <cell r="K22">
            <v>4894.3561499999987</v>
          </cell>
          <cell r="M22">
            <v>3.113173903748347</v>
          </cell>
          <cell r="O22">
            <v>-9.8614643749068591</v>
          </cell>
          <cell r="Q22">
            <v>11.307477380345745</v>
          </cell>
        </row>
      </sheetData>
      <sheetData sheetId="4"/>
      <sheetData sheetId="5">
        <row r="10">
          <cell r="E10">
            <v>55017.98769699999</v>
          </cell>
          <cell r="G10">
            <v>9.9505630918064156</v>
          </cell>
          <cell r="K10">
            <v>51245.538459999996</v>
          </cell>
          <cell r="M10">
            <v>8.957670846723758</v>
          </cell>
        </row>
        <row r="11">
          <cell r="E11">
            <v>4337.4806690000014</v>
          </cell>
          <cell r="G11">
            <v>18.597036478357751</v>
          </cell>
          <cell r="I11">
            <v>6.7594237219899895</v>
          </cell>
          <cell r="K11">
            <v>3993.3360080000011</v>
          </cell>
          <cell r="M11">
            <v>16.083011009447517</v>
          </cell>
          <cell r="O11">
            <v>7.3504919391602215</v>
          </cell>
          <cell r="Q11">
            <v>12.56951529602361</v>
          </cell>
        </row>
        <row r="12">
          <cell r="E12">
            <v>4347.6314439999996</v>
          </cell>
          <cell r="G12">
            <v>8.3977912333074585</v>
          </cell>
          <cell r="I12">
            <v>0.23402467410508621</v>
          </cell>
          <cell r="K12">
            <v>4003.8613380000002</v>
          </cell>
          <cell r="M12">
            <v>4.8591771114491422</v>
          </cell>
          <cell r="O12">
            <v>0.26357236102629145</v>
          </cell>
          <cell r="Q12">
            <v>12.805642659166708</v>
          </cell>
        </row>
        <row r="13">
          <cell r="E13">
            <v>5228.0576950000004</v>
          </cell>
          <cell r="G13">
            <v>23.782094498200436</v>
          </cell>
          <cell r="I13">
            <v>20.250710354371066</v>
          </cell>
          <cell r="K13">
            <v>4896.3248020000001</v>
          </cell>
          <cell r="M13">
            <v>21.149247977157899</v>
          </cell>
          <cell r="O13">
            <v>22.290069227167635</v>
          </cell>
          <cell r="Q13">
            <v>16.998644567357729</v>
          </cell>
        </row>
        <row r="14">
          <cell r="E14">
            <v>4110.5602859999999</v>
          </cell>
          <cell r="G14">
            <v>-0.10253036217365263</v>
          </cell>
          <cell r="I14">
            <v>-21.375001466964505</v>
          </cell>
          <cell r="K14">
            <v>3809.960673</v>
          </cell>
          <cell r="M14">
            <v>-2.7608933555214037</v>
          </cell>
          <cell r="O14">
            <v>-22.187337910186301</v>
          </cell>
          <cell r="Q14">
            <v>10.827113692238214</v>
          </cell>
        </row>
        <row r="15">
          <cell r="E15">
            <v>4855.6998080000003</v>
          </cell>
          <cell r="G15">
            <v>15.68200235462642</v>
          </cell>
          <cell r="I15">
            <v>18.127444196301965</v>
          </cell>
          <cell r="K15">
            <v>4536.4853510000003</v>
          </cell>
          <cell r="M15">
            <v>14.475485368610379</v>
          </cell>
          <cell r="O15">
            <v>19.069086018358504</v>
          </cell>
          <cell r="Q15">
            <v>13.229964325580482</v>
          </cell>
        </row>
        <row r="16">
          <cell r="E16">
            <v>4740.4109539999999</v>
          </cell>
          <cell r="G16">
            <v>6.2134687464427714</v>
          </cell>
          <cell r="I16">
            <v>-2.37429945339818</v>
          </cell>
          <cell r="K16">
            <v>4466.2107150000002</v>
          </cell>
          <cell r="M16">
            <v>6.8808613481866416</v>
          </cell>
          <cell r="O16">
            <v>-1.5490987088607966</v>
          </cell>
          <cell r="Q16">
            <v>7.2901375010659706</v>
          </cell>
        </row>
        <row r="17">
          <cell r="E17">
            <v>4661.0749659999992</v>
          </cell>
          <cell r="G17">
            <v>4.4447955813580649</v>
          </cell>
          <cell r="I17">
            <v>-1.6736099205292874</v>
          </cell>
          <cell r="K17">
            <v>4406.4005419999994</v>
          </cell>
          <cell r="M17">
            <v>5.0797016000780957</v>
          </cell>
          <cell r="O17">
            <v>-1.3391704246986222</v>
          </cell>
          <cell r="Q17">
            <v>8.6405054618282833</v>
          </cell>
        </row>
        <row r="18">
          <cell r="E18">
            <v>3953.1141149999989</v>
          </cell>
          <cell r="G18">
            <v>14.161917463915842</v>
          </cell>
          <cell r="I18">
            <v>-15.188789199148019</v>
          </cell>
          <cell r="K18">
            <v>3602.1033799999991</v>
          </cell>
          <cell r="M18">
            <v>12.201753571187496</v>
          </cell>
          <cell r="O18">
            <v>-18.252928991220159</v>
          </cell>
          <cell r="Q18">
            <v>7.798014756326225</v>
          </cell>
        </row>
        <row r="19">
          <cell r="E19">
            <v>4645.53485</v>
          </cell>
          <cell r="G19">
            <v>5.7682741656226</v>
          </cell>
          <cell r="I19">
            <v>17.51582966888374</v>
          </cell>
          <cell r="K19">
            <v>4315.9387660000002</v>
          </cell>
          <cell r="M19">
            <v>4.1667195975141595</v>
          </cell>
          <cell r="O19">
            <v>19.81718209320249</v>
          </cell>
          <cell r="Q19">
            <v>7.6483912683021913</v>
          </cell>
        </row>
        <row r="20">
          <cell r="E20">
            <v>4867.0524379999997</v>
          </cell>
          <cell r="G20">
            <v>12.471917714699316</v>
          </cell>
          <cell r="I20">
            <v>4.7683979380759496</v>
          </cell>
          <cell r="K20">
            <v>4574.3718099999996</v>
          </cell>
          <cell r="M20">
            <v>13.858237737637168</v>
          </cell>
          <cell r="O20">
            <v>5.9878755935064873</v>
          </cell>
          <cell r="Q20">
            <v>10.535362265311349</v>
          </cell>
        </row>
        <row r="21">
          <cell r="E21">
            <v>5202.2077449999997</v>
          </cell>
          <cell r="G21">
            <v>11.540918763830149</v>
          </cell>
          <cell r="I21">
            <v>6.8862070271370328</v>
          </cell>
          <cell r="K21">
            <v>4932.6171400000003</v>
          </cell>
          <cell r="M21">
            <v>12.403163302790588</v>
          </cell>
          <cell r="O21">
            <v>7.8315743643060216</v>
          </cell>
          <cell r="Q21">
            <v>9.9474802322860398</v>
          </cell>
        </row>
        <row r="22">
          <cell r="E22">
            <v>4069.162726999999</v>
          </cell>
          <cell r="G22">
            <v>0.15525161191700931</v>
          </cell>
          <cell r="I22">
            <v>-21.780080180169747</v>
          </cell>
          <cell r="K22">
            <v>3707.9279349999993</v>
          </cell>
          <cell r="M22">
            <v>-0.32196461810875121</v>
          </cell>
          <cell r="O22">
            <v>-24.828385626539855</v>
          </cell>
          <cell r="Q22">
            <v>8.3059659526891494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ENTRADA"/>
      <sheetName val="SAIDA"/>
    </sheetNames>
    <sheetDataSet>
      <sheetData sheetId="0">
        <row r="12">
          <cell r="S12">
            <v>5977.0457760000018</v>
          </cell>
          <cell r="T12">
            <v>5177.2252160000016</v>
          </cell>
        </row>
        <row r="13">
          <cell r="S13">
            <v>5607.6039599999995</v>
          </cell>
          <cell r="T13">
            <v>4950.6803949999994</v>
          </cell>
        </row>
        <row r="14">
          <cell r="S14">
            <v>6270.246509999999</v>
          </cell>
          <cell r="T14">
            <v>5642.8647019999989</v>
          </cell>
        </row>
        <row r="15">
          <cell r="S15">
            <v>6131.7039389999991</v>
          </cell>
          <cell r="T15">
            <v>5472.3321239999996</v>
          </cell>
        </row>
        <row r="16">
          <cell r="S16">
            <v>6326.5458190000008</v>
          </cell>
          <cell r="T16">
            <v>5737.9591980000005</v>
          </cell>
        </row>
        <row r="17">
          <cell r="S17">
            <v>6867.7352959999989</v>
          </cell>
          <cell r="T17">
            <v>5783.5952929999985</v>
          </cell>
        </row>
        <row r="18">
          <cell r="S18">
            <v>6567.5695370000003</v>
          </cell>
          <cell r="T18">
            <v>5775.156594</v>
          </cell>
        </row>
        <row r="19">
          <cell r="S19">
            <v>5727.5889759999991</v>
          </cell>
          <cell r="T19">
            <v>4713.5753869999999</v>
          </cell>
        </row>
        <row r="20">
          <cell r="S20">
            <v>5937.1145289999986</v>
          </cell>
          <cell r="T20">
            <v>5355.1373029999977</v>
          </cell>
        </row>
        <row r="21">
          <cell r="S21">
            <v>6772.4322920000013</v>
          </cell>
          <cell r="T21">
            <v>6093.9197220000005</v>
          </cell>
        </row>
        <row r="22">
          <cell r="S22">
            <v>6903.5899790000003</v>
          </cell>
          <cell r="T22">
            <v>6128.8530979999996</v>
          </cell>
        </row>
        <row r="23">
          <cell r="S23">
            <v>5943.9919259999979</v>
          </cell>
          <cell r="T23">
            <v>5291.3975259999988</v>
          </cell>
        </row>
        <row r="32">
          <cell r="S32">
            <v>6903.905797999998</v>
          </cell>
          <cell r="T32">
            <v>6102.5843079999977</v>
          </cell>
        </row>
        <row r="33">
          <cell r="S33">
            <v>6317.1075620000001</v>
          </cell>
          <cell r="T33">
            <v>5605.6238649999996</v>
          </cell>
        </row>
        <row r="34">
          <cell r="S34">
            <v>7031.4446719999996</v>
          </cell>
          <cell r="T34">
            <v>6345.8493509999989</v>
          </cell>
        </row>
      </sheetData>
      <sheetData sheetId="1">
        <row r="12">
          <cell r="S12">
            <v>4775.3541430000005</v>
          </cell>
          <cell r="T12">
            <v>4479.6146750000007</v>
          </cell>
        </row>
        <row r="13">
          <cell r="S13">
            <v>4608.271463</v>
          </cell>
          <cell r="T13">
            <v>4299.8184600000004</v>
          </cell>
        </row>
        <row r="14">
          <cell r="S14">
            <v>4948.3045999999995</v>
          </cell>
          <cell r="T14">
            <v>4633.1387919999997</v>
          </cell>
        </row>
        <row r="15">
          <cell r="S15">
            <v>4844.9685509999999</v>
          </cell>
          <cell r="T15">
            <v>4469.2924059999996</v>
          </cell>
        </row>
        <row r="16">
          <cell r="S16">
            <v>5175.2906570000014</v>
          </cell>
          <cell r="T16">
            <v>4746.955151000001</v>
          </cell>
        </row>
        <row r="17">
          <cell r="S17">
            <v>5184.5932459999985</v>
          </cell>
          <cell r="T17">
            <v>4801.8047349999988</v>
          </cell>
        </row>
        <row r="18">
          <cell r="S18">
            <v>5319.4350129999984</v>
          </cell>
          <cell r="T18">
            <v>4934.0624569999991</v>
          </cell>
        </row>
        <row r="19">
          <cell r="S19">
            <v>4041.8097599999992</v>
          </cell>
          <cell r="T19">
            <v>3639.8185749999993</v>
          </cell>
        </row>
        <row r="20">
          <cell r="S20">
            <v>4698.9409180000002</v>
          </cell>
          <cell r="T20">
            <v>4428.302087</v>
          </cell>
        </row>
        <row r="21">
          <cell r="S21">
            <v>5136.2047629999988</v>
          </cell>
          <cell r="T21">
            <v>4949.7314359999982</v>
          </cell>
        </row>
        <row r="22">
          <cell r="S22">
            <v>4866.6968649999999</v>
          </cell>
          <cell r="T22">
            <v>4642.3911200000002</v>
          </cell>
        </row>
        <row r="23">
          <cell r="S23">
            <v>4358.289906</v>
          </cell>
          <cell r="T23">
            <v>4036.4316560000007</v>
          </cell>
        </row>
        <row r="32">
          <cell r="S32">
            <v>4939.1031939999993</v>
          </cell>
          <cell r="T32">
            <v>4661.665751999999</v>
          </cell>
        </row>
        <row r="33">
          <cell r="S33">
            <v>4826.6734059999999</v>
          </cell>
          <cell r="T33">
            <v>4618.3791760000004</v>
          </cell>
        </row>
        <row r="34">
          <cell r="S34">
            <v>5136.4880090000006</v>
          </cell>
          <cell r="T34">
            <v>4887.5416889999997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DECLARADOS"/>
      <sheetName val="ABAIXO_LIMIAR"/>
      <sheetName val="TOTAL"/>
      <sheetName val="1 (M_MOV3M)_INTER"/>
    </sheetNames>
    <sheetDataSet>
      <sheetData sheetId="0"/>
      <sheetData sheetId="1"/>
      <sheetData sheetId="2">
        <row r="3">
          <cell r="B3">
            <v>829.72238900000002</v>
          </cell>
          <cell r="C3">
            <v>30.214345999999999</v>
          </cell>
          <cell r="D3">
            <v>164.497636</v>
          </cell>
          <cell r="E3">
            <v>6.6239939999999997</v>
          </cell>
          <cell r="F3">
            <v>0.57476400000000005</v>
          </cell>
          <cell r="G3">
            <v>4.7826279999999999</v>
          </cell>
          <cell r="H3">
            <v>22.802140000000001</v>
          </cell>
          <cell r="I3">
            <v>21.768557000000001</v>
          </cell>
          <cell r="J3">
            <v>5.5890820000000003</v>
          </cell>
          <cell r="K3">
            <v>1900.6291590000001</v>
          </cell>
          <cell r="L3">
            <v>1.0918699999999999</v>
          </cell>
          <cell r="M3">
            <v>15.156617000000001</v>
          </cell>
          <cell r="N3">
            <v>438.20580899999999</v>
          </cell>
          <cell r="O3">
            <v>10.911861999999999</v>
          </cell>
          <cell r="P3">
            <v>37.563758</v>
          </cell>
          <cell r="Q3">
            <v>43.298617</v>
          </cell>
          <cell r="R3">
            <v>301.61514199999999</v>
          </cell>
          <cell r="S3">
            <v>0.92176899999999995</v>
          </cell>
          <cell r="T3">
            <v>3.5757850000000002</v>
          </cell>
          <cell r="U3">
            <v>4.9875970000000001</v>
          </cell>
          <cell r="V3">
            <v>1.542797</v>
          </cell>
          <cell r="W3">
            <v>301.726383</v>
          </cell>
          <cell r="X3">
            <v>68.163375000000002</v>
          </cell>
          <cell r="Y3">
            <v>136.141514</v>
          </cell>
          <cell r="Z3">
            <v>44.689104999999998</v>
          </cell>
          <cell r="AA3">
            <v>26.901893000000001</v>
          </cell>
          <cell r="AB3">
            <v>43.422826000000001</v>
          </cell>
          <cell r="AC3">
            <v>0.105993</v>
          </cell>
        </row>
        <row r="4">
          <cell r="B4">
            <v>782.37661000000003</v>
          </cell>
          <cell r="C4">
            <v>32.923259000000002</v>
          </cell>
          <cell r="D4">
            <v>145.54436799999999</v>
          </cell>
          <cell r="E4">
            <v>5.5314240000000003</v>
          </cell>
          <cell r="F4">
            <v>0.52427699999999999</v>
          </cell>
          <cell r="G4">
            <v>3.284729</v>
          </cell>
          <cell r="H4">
            <v>23.112013999999999</v>
          </cell>
          <cell r="I4">
            <v>17.427631000000002</v>
          </cell>
          <cell r="J4">
            <v>6.7698669999999996</v>
          </cell>
          <cell r="K4">
            <v>1803.267662</v>
          </cell>
          <cell r="L4">
            <v>1.5529740000000001</v>
          </cell>
          <cell r="M4">
            <v>13.272989000000001</v>
          </cell>
          <cell r="N4">
            <v>473.97656599999999</v>
          </cell>
          <cell r="O4">
            <v>13.871505000000001</v>
          </cell>
          <cell r="P4">
            <v>36.797922999999997</v>
          </cell>
          <cell r="Q4">
            <v>37.944916999999997</v>
          </cell>
          <cell r="R4">
            <v>315.18240900000001</v>
          </cell>
          <cell r="S4">
            <v>0.61550199999999999</v>
          </cell>
          <cell r="T4">
            <v>4.0373190000000001</v>
          </cell>
          <cell r="U4">
            <v>6.4230999999999998</v>
          </cell>
          <cell r="V4">
            <v>1.340228</v>
          </cell>
          <cell r="W4">
            <v>280.877994</v>
          </cell>
          <cell r="X4">
            <v>74.440698999999995</v>
          </cell>
          <cell r="Y4">
            <v>161.86371399999999</v>
          </cell>
          <cell r="Z4">
            <v>43.977013999999997</v>
          </cell>
          <cell r="AA4">
            <v>15.551562000000001</v>
          </cell>
          <cell r="AB4">
            <v>45.575825999999999</v>
          </cell>
          <cell r="AC4">
            <v>7.9257999999999995E-2</v>
          </cell>
        </row>
        <row r="5">
          <cell r="B5">
            <v>907.95097499999997</v>
          </cell>
          <cell r="C5">
            <v>31.311484</v>
          </cell>
          <cell r="D5">
            <v>199.869913</v>
          </cell>
          <cell r="E5">
            <v>5.7419589999999996</v>
          </cell>
          <cell r="F5">
            <v>0.565002</v>
          </cell>
          <cell r="G5">
            <v>5.1579389999999998</v>
          </cell>
          <cell r="H5">
            <v>32.513762999999997</v>
          </cell>
          <cell r="I5">
            <v>21.608145</v>
          </cell>
          <cell r="J5">
            <v>8.0533970000000004</v>
          </cell>
          <cell r="K5">
            <v>1974.0474380000001</v>
          </cell>
          <cell r="L5">
            <v>1.876466</v>
          </cell>
          <cell r="M5">
            <v>17.449069000000001</v>
          </cell>
          <cell r="N5">
            <v>529.37953100000004</v>
          </cell>
          <cell r="O5">
            <v>14.641555</v>
          </cell>
          <cell r="P5">
            <v>42.211976999999997</v>
          </cell>
          <cell r="Q5">
            <v>43.126832</v>
          </cell>
          <cell r="R5">
            <v>338.55805800000002</v>
          </cell>
          <cell r="S5">
            <v>0.96825399999999995</v>
          </cell>
          <cell r="T5">
            <v>6.6441559999999997</v>
          </cell>
          <cell r="U5">
            <v>6.6969219999999998</v>
          </cell>
          <cell r="V5">
            <v>2.0709040000000001</v>
          </cell>
          <cell r="W5">
            <v>357.76944700000001</v>
          </cell>
          <cell r="X5">
            <v>74.741893000000005</v>
          </cell>
          <cell r="Y5">
            <v>160.345932</v>
          </cell>
          <cell r="Z5">
            <v>45.534410000000001</v>
          </cell>
          <cell r="AA5">
            <v>16.533981000000001</v>
          </cell>
          <cell r="AB5">
            <v>80.275479000000004</v>
          </cell>
          <cell r="AC5">
            <v>9.7240999999999994E-2</v>
          </cell>
        </row>
        <row r="6">
          <cell r="B6">
            <v>841.29687899999999</v>
          </cell>
          <cell r="C6">
            <v>37.023676999999999</v>
          </cell>
          <cell r="D6">
            <v>165.00286600000001</v>
          </cell>
          <cell r="E6">
            <v>6.2968489999999999</v>
          </cell>
          <cell r="F6">
            <v>1.034581</v>
          </cell>
          <cell r="G6">
            <v>6.1223150000000004</v>
          </cell>
          <cell r="H6">
            <v>45.629598000000001</v>
          </cell>
          <cell r="I6">
            <v>20.929303999999998</v>
          </cell>
          <cell r="J6">
            <v>7.3917700000000002</v>
          </cell>
          <cell r="K6">
            <v>1853.9920810000001</v>
          </cell>
          <cell r="L6">
            <v>1.5384679999999999</v>
          </cell>
          <cell r="M6">
            <v>15.067398000000001</v>
          </cell>
          <cell r="N6">
            <v>519.22219900000005</v>
          </cell>
          <cell r="O6">
            <v>12.240356</v>
          </cell>
          <cell r="P6">
            <v>39.117660999999998</v>
          </cell>
          <cell r="Q6">
            <v>40.448745000000002</v>
          </cell>
          <cell r="R6">
            <v>330.132948</v>
          </cell>
          <cell r="S6">
            <v>0.95245500000000005</v>
          </cell>
          <cell r="T6">
            <v>5.4041420000000002</v>
          </cell>
          <cell r="U6">
            <v>5.5174859999999999</v>
          </cell>
          <cell r="V6">
            <v>1.5922240000000001</v>
          </cell>
          <cell r="W6">
            <v>331.20211599999999</v>
          </cell>
          <cell r="X6">
            <v>74.431585999999996</v>
          </cell>
          <cell r="Y6">
            <v>147.40994900000001</v>
          </cell>
          <cell r="Z6">
            <v>47.457042000000001</v>
          </cell>
          <cell r="AA6">
            <v>15.331185</v>
          </cell>
          <cell r="AB6">
            <v>67.651274000000001</v>
          </cell>
          <cell r="AC6">
            <v>0</v>
          </cell>
        </row>
        <row r="7">
          <cell r="B7">
            <v>873.68504099999996</v>
          </cell>
          <cell r="C7">
            <v>33.370368999999997</v>
          </cell>
          <cell r="D7">
            <v>178.96924899999999</v>
          </cell>
          <cell r="E7">
            <v>5.5703339999999999</v>
          </cell>
          <cell r="F7">
            <v>1.7040900000000001</v>
          </cell>
          <cell r="G7">
            <v>4.2059350000000002</v>
          </cell>
          <cell r="H7">
            <v>23.943363999999999</v>
          </cell>
          <cell r="I7">
            <v>24.925502000000002</v>
          </cell>
          <cell r="J7">
            <v>8.0136830000000003</v>
          </cell>
          <cell r="K7">
            <v>2088.2328539999999</v>
          </cell>
          <cell r="L7">
            <v>2.5935169999999999</v>
          </cell>
          <cell r="M7">
            <v>16.326834999999999</v>
          </cell>
          <cell r="N7">
            <v>458.83045600000003</v>
          </cell>
          <cell r="O7">
            <v>13.116339999999999</v>
          </cell>
          <cell r="P7">
            <v>44.101080000000003</v>
          </cell>
          <cell r="Q7">
            <v>50.235601000000003</v>
          </cell>
          <cell r="R7">
            <v>373.41784699999999</v>
          </cell>
          <cell r="S7">
            <v>0.98104199999999997</v>
          </cell>
          <cell r="T7">
            <v>5.4224290000000002</v>
          </cell>
          <cell r="U7">
            <v>5.965052</v>
          </cell>
          <cell r="V7">
            <v>2.320468</v>
          </cell>
          <cell r="W7">
            <v>330.73924899999997</v>
          </cell>
          <cell r="X7">
            <v>83.892081000000005</v>
          </cell>
          <cell r="Y7">
            <v>163.58552399999999</v>
          </cell>
          <cell r="Z7">
            <v>45.836050999999998</v>
          </cell>
          <cell r="AA7">
            <v>17.270786999999999</v>
          </cell>
          <cell r="AB7">
            <v>80.032127000000003</v>
          </cell>
          <cell r="AC7">
            <v>3.6685000000000002E-2</v>
          </cell>
        </row>
        <row r="8">
          <cell r="B8">
            <v>954.73951499999998</v>
          </cell>
          <cell r="C8">
            <v>38.235792000000004</v>
          </cell>
          <cell r="D8">
            <v>189.72420099999999</v>
          </cell>
          <cell r="E8">
            <v>6.9486270000000001</v>
          </cell>
          <cell r="F8">
            <v>1.314481</v>
          </cell>
          <cell r="G8">
            <v>3.971714</v>
          </cell>
          <cell r="H8">
            <v>36.757167000000003</v>
          </cell>
          <cell r="I8">
            <v>22.264837</v>
          </cell>
          <cell r="J8">
            <v>6.24221</v>
          </cell>
          <cell r="K8">
            <v>2006.924593</v>
          </cell>
          <cell r="L8">
            <v>1.9390989999999999</v>
          </cell>
          <cell r="M8">
            <v>17.158042999999999</v>
          </cell>
          <cell r="N8">
            <v>474.56635199999999</v>
          </cell>
          <cell r="O8">
            <v>17.386776999999999</v>
          </cell>
          <cell r="P8">
            <v>46.443770999999998</v>
          </cell>
          <cell r="Q8">
            <v>36.573718</v>
          </cell>
          <cell r="R8">
            <v>357.044783</v>
          </cell>
          <cell r="S8">
            <v>1.0231490000000001</v>
          </cell>
          <cell r="T8">
            <v>4.1573669999999998</v>
          </cell>
          <cell r="U8">
            <v>7.0361039999999999</v>
          </cell>
          <cell r="V8">
            <v>1.4241630000000001</v>
          </cell>
          <cell r="W8">
            <v>338.38590799999997</v>
          </cell>
          <cell r="X8">
            <v>74.341847000000001</v>
          </cell>
          <cell r="Y8">
            <v>165.74597299999999</v>
          </cell>
          <cell r="Z8">
            <v>43.537796999999998</v>
          </cell>
          <cell r="AA8">
            <v>30.397193000000001</v>
          </cell>
          <cell r="AB8">
            <v>67.794033999999996</v>
          </cell>
          <cell r="AC8">
            <v>3.8130999999999998E-2</v>
          </cell>
        </row>
        <row r="9">
          <cell r="B9">
            <v>885.42219999999998</v>
          </cell>
          <cell r="C9">
            <v>33.642943000000002</v>
          </cell>
          <cell r="D9">
            <v>166.37758299999999</v>
          </cell>
          <cell r="E9">
            <v>16.769100999999999</v>
          </cell>
          <cell r="F9">
            <v>0.49921100000000002</v>
          </cell>
          <cell r="G9">
            <v>5.2806699999999998</v>
          </cell>
          <cell r="H9">
            <v>30.860019000000001</v>
          </cell>
          <cell r="I9">
            <v>19.424885</v>
          </cell>
          <cell r="J9">
            <v>6.5743980000000004</v>
          </cell>
          <cell r="K9">
            <v>2022.895019</v>
          </cell>
          <cell r="L9">
            <v>1.816109</v>
          </cell>
          <cell r="M9">
            <v>18.734826999999999</v>
          </cell>
          <cell r="N9">
            <v>475.35776600000003</v>
          </cell>
          <cell r="O9">
            <v>15.460936999999999</v>
          </cell>
          <cell r="P9">
            <v>41.923861000000002</v>
          </cell>
          <cell r="Q9">
            <v>38.484358999999998</v>
          </cell>
          <cell r="R9">
            <v>372.08174500000001</v>
          </cell>
          <cell r="S9">
            <v>0.73250199999999999</v>
          </cell>
          <cell r="T9">
            <v>7.1636939999999996</v>
          </cell>
          <cell r="U9">
            <v>6.3907920000000003</v>
          </cell>
          <cell r="V9">
            <v>1.1619330000000001</v>
          </cell>
          <cell r="W9">
            <v>318.24570999999997</v>
          </cell>
          <cell r="X9">
            <v>77.414462</v>
          </cell>
          <cell r="Y9">
            <v>156.72822099999999</v>
          </cell>
          <cell r="Z9">
            <v>48.423465</v>
          </cell>
          <cell r="AA9">
            <v>14.8009</v>
          </cell>
          <cell r="AB9">
            <v>49.803069000000001</v>
          </cell>
          <cell r="AC9">
            <v>3.3048000000000001E-2</v>
          </cell>
        </row>
        <row r="10">
          <cell r="B10">
            <v>724.52472899999998</v>
          </cell>
          <cell r="C10">
            <v>24.588806000000002</v>
          </cell>
          <cell r="D10">
            <v>173.589856</v>
          </cell>
          <cell r="E10">
            <v>21.778722999999999</v>
          </cell>
          <cell r="F10">
            <v>1.526206</v>
          </cell>
          <cell r="G10">
            <v>2.6742919999999999</v>
          </cell>
          <cell r="H10">
            <v>26.092103000000002</v>
          </cell>
          <cell r="I10">
            <v>13.270358</v>
          </cell>
          <cell r="J10">
            <v>4.6257840000000003</v>
          </cell>
          <cell r="K10">
            <v>1726.681405</v>
          </cell>
          <cell r="L10">
            <v>1.876962</v>
          </cell>
          <cell r="M10">
            <v>15.433216</v>
          </cell>
          <cell r="N10">
            <v>339.03658999999999</v>
          </cell>
          <cell r="O10">
            <v>13.023327999999999</v>
          </cell>
          <cell r="P10">
            <v>28.284948</v>
          </cell>
          <cell r="Q10">
            <v>32.242961000000001</v>
          </cell>
          <cell r="R10">
            <v>238.756057</v>
          </cell>
          <cell r="S10">
            <v>0.49433100000000002</v>
          </cell>
          <cell r="T10">
            <v>5.3339619999999996</v>
          </cell>
          <cell r="U10">
            <v>4.5050509999999999</v>
          </cell>
          <cell r="V10">
            <v>1.624182</v>
          </cell>
          <cell r="W10">
            <v>333.61545799999999</v>
          </cell>
          <cell r="X10">
            <v>57.851210000000002</v>
          </cell>
          <cell r="Y10">
            <v>141.494788</v>
          </cell>
          <cell r="Z10">
            <v>33.422998999999997</v>
          </cell>
          <cell r="AA10">
            <v>7.5009170000000003</v>
          </cell>
          <cell r="AB10">
            <v>40.459341999999999</v>
          </cell>
          <cell r="AC10">
            <v>0</v>
          </cell>
        </row>
        <row r="11">
          <cell r="B11">
            <v>797.58844599999998</v>
          </cell>
          <cell r="C11">
            <v>28.710038999999998</v>
          </cell>
          <cell r="D11">
            <v>186.934946</v>
          </cell>
          <cell r="E11">
            <v>4.8077779999999999</v>
          </cell>
          <cell r="F11">
            <v>1.4294819999999999</v>
          </cell>
          <cell r="G11">
            <v>3.4200979999999999</v>
          </cell>
          <cell r="H11">
            <v>23.725210000000001</v>
          </cell>
          <cell r="I11">
            <v>23.085984</v>
          </cell>
          <cell r="J11">
            <v>7.649667</v>
          </cell>
          <cell r="K11">
            <v>1888.7210439999999</v>
          </cell>
          <cell r="L11">
            <v>7.8290319999999998</v>
          </cell>
          <cell r="M11">
            <v>15.896675999999999</v>
          </cell>
          <cell r="N11">
            <v>440.01108599999998</v>
          </cell>
          <cell r="O11">
            <v>13.894126999999999</v>
          </cell>
          <cell r="P11">
            <v>50.299523999999998</v>
          </cell>
          <cell r="Q11">
            <v>33.913991000000003</v>
          </cell>
          <cell r="R11">
            <v>321.59229299999998</v>
          </cell>
          <cell r="S11">
            <v>0.38140800000000002</v>
          </cell>
          <cell r="T11">
            <v>7.5275550000000004</v>
          </cell>
          <cell r="U11">
            <v>7.659745</v>
          </cell>
          <cell r="V11">
            <v>0.89596399999999998</v>
          </cell>
          <cell r="W11">
            <v>300.24586199999999</v>
          </cell>
          <cell r="X11">
            <v>68.926815000000005</v>
          </cell>
          <cell r="Y11">
            <v>146.690484</v>
          </cell>
          <cell r="Z11">
            <v>57.700802000000003</v>
          </cell>
          <cell r="AA11">
            <v>24.530656</v>
          </cell>
          <cell r="AB11">
            <v>48.658132000000002</v>
          </cell>
          <cell r="AC11">
            <v>0</v>
          </cell>
        </row>
        <row r="12">
          <cell r="B12">
            <v>937.97817499999996</v>
          </cell>
          <cell r="C12">
            <v>34.602513999999999</v>
          </cell>
          <cell r="D12">
            <v>182.90214599999999</v>
          </cell>
          <cell r="E12">
            <v>4.5814389999999996</v>
          </cell>
          <cell r="F12">
            <v>0.638239</v>
          </cell>
          <cell r="G12">
            <v>7.065143</v>
          </cell>
          <cell r="H12">
            <v>33.426355999999998</v>
          </cell>
          <cell r="I12">
            <v>24.651389999999999</v>
          </cell>
          <cell r="J12">
            <v>7.0709249999999999</v>
          </cell>
          <cell r="K12">
            <v>2225.3028159999999</v>
          </cell>
          <cell r="L12">
            <v>2.9350589999999999</v>
          </cell>
          <cell r="M12">
            <v>15.140333</v>
          </cell>
          <cell r="N12">
            <v>524.44039299999997</v>
          </cell>
          <cell r="O12">
            <v>14.597810000000001</v>
          </cell>
          <cell r="P12">
            <v>31.122741999999999</v>
          </cell>
          <cell r="Q12">
            <v>43.599767</v>
          </cell>
          <cell r="R12">
            <v>364.03046699999999</v>
          </cell>
          <cell r="S12">
            <v>0.604626</v>
          </cell>
          <cell r="T12">
            <v>7.6827019999999999</v>
          </cell>
          <cell r="U12">
            <v>7.8539709999999996</v>
          </cell>
          <cell r="V12">
            <v>1.6335759999999999</v>
          </cell>
          <cell r="W12">
            <v>348.332921</v>
          </cell>
          <cell r="X12">
            <v>84.015356999999995</v>
          </cell>
          <cell r="Y12">
            <v>172.699512</v>
          </cell>
          <cell r="Z12">
            <v>59.326225999999998</v>
          </cell>
          <cell r="AA12">
            <v>23.895261999999999</v>
          </cell>
          <cell r="AB12">
            <v>69.383767000000006</v>
          </cell>
          <cell r="AC12">
            <v>3.5434E-2</v>
          </cell>
        </row>
        <row r="13">
          <cell r="B13">
            <v>968.74221799999998</v>
          </cell>
          <cell r="C13">
            <v>34.446651000000003</v>
          </cell>
          <cell r="D13">
            <v>228.14889400000001</v>
          </cell>
          <cell r="E13">
            <v>6.370285</v>
          </cell>
          <cell r="F13">
            <v>1.0107200000000001</v>
          </cell>
          <cell r="G13">
            <v>5.2797929999999997</v>
          </cell>
          <cell r="H13">
            <v>44.144781000000002</v>
          </cell>
          <cell r="I13">
            <v>19.038837999999998</v>
          </cell>
          <cell r="J13">
            <v>6.6600799999999998</v>
          </cell>
          <cell r="K13">
            <v>2165.9413089999998</v>
          </cell>
          <cell r="L13">
            <v>1.5191110000000001</v>
          </cell>
          <cell r="M13">
            <v>21.053467999999999</v>
          </cell>
          <cell r="N13">
            <v>626.86084200000005</v>
          </cell>
          <cell r="O13">
            <v>14.104748000000001</v>
          </cell>
          <cell r="P13">
            <v>34.818128999999999</v>
          </cell>
          <cell r="Q13">
            <v>44.342587999999999</v>
          </cell>
          <cell r="R13">
            <v>347.99552699999998</v>
          </cell>
          <cell r="S13">
            <v>1.1446019999999999</v>
          </cell>
          <cell r="T13">
            <v>6.1853639999999999</v>
          </cell>
          <cell r="U13">
            <v>6.6590959999999999</v>
          </cell>
          <cell r="V13">
            <v>1.87253</v>
          </cell>
          <cell r="W13">
            <v>356.40080899999998</v>
          </cell>
          <cell r="X13">
            <v>80.093811000000002</v>
          </cell>
          <cell r="Y13">
            <v>197.09597400000001</v>
          </cell>
          <cell r="Z13">
            <v>54.792673000000001</v>
          </cell>
          <cell r="AA13">
            <v>18.531666000000001</v>
          </cell>
          <cell r="AB13">
            <v>60.745007000000001</v>
          </cell>
          <cell r="AC13">
            <v>0</v>
          </cell>
        </row>
        <row r="14">
          <cell r="B14">
            <v>883.23211000000003</v>
          </cell>
          <cell r="C14">
            <v>28.262955999999999</v>
          </cell>
          <cell r="D14">
            <v>183.456355</v>
          </cell>
          <cell r="E14">
            <v>5.4268390000000002</v>
          </cell>
          <cell r="F14">
            <v>0.65639099999999995</v>
          </cell>
          <cell r="G14">
            <v>3.8604370000000001</v>
          </cell>
          <cell r="H14">
            <v>21.579643999999998</v>
          </cell>
          <cell r="I14">
            <v>15.870968</v>
          </cell>
          <cell r="J14">
            <v>5.610258</v>
          </cell>
          <cell r="K14">
            <v>1906.7035679999999</v>
          </cell>
          <cell r="L14">
            <v>1.8870910000000001</v>
          </cell>
          <cell r="M14">
            <v>16.974277000000001</v>
          </cell>
          <cell r="N14">
            <v>439.95544699999999</v>
          </cell>
          <cell r="O14">
            <v>15.093146000000001</v>
          </cell>
          <cell r="P14">
            <v>28.440345000000001</v>
          </cell>
          <cell r="Q14">
            <v>34.098880000000001</v>
          </cell>
          <cell r="R14">
            <v>348.26515699999999</v>
          </cell>
          <cell r="S14">
            <v>0.88870400000000005</v>
          </cell>
          <cell r="T14">
            <v>4.8974299999999999</v>
          </cell>
          <cell r="U14">
            <v>8.6246200000000002</v>
          </cell>
          <cell r="V14">
            <v>2.1192519999999999</v>
          </cell>
          <cell r="W14">
            <v>309.96651500000002</v>
          </cell>
          <cell r="X14">
            <v>65.546498</v>
          </cell>
          <cell r="Y14">
            <v>151.57170600000001</v>
          </cell>
          <cell r="Z14">
            <v>47.242083000000001</v>
          </cell>
          <cell r="AA14">
            <v>19.406741</v>
          </cell>
          <cell r="AB14">
            <v>54.731575999999997</v>
          </cell>
          <cell r="AC14">
            <v>9.4200000000000002E-4</v>
          </cell>
        </row>
        <row r="21">
          <cell r="B21">
            <v>554.57071499999995</v>
          </cell>
          <cell r="C21">
            <v>48.025416999999997</v>
          </cell>
          <cell r="D21">
            <v>145.09857199999999</v>
          </cell>
          <cell r="E21">
            <v>20.431628</v>
          </cell>
          <cell r="F21">
            <v>3.8631250000000001</v>
          </cell>
          <cell r="G21">
            <v>5.5606559999999998</v>
          </cell>
          <cell r="H21">
            <v>35.934232999999999</v>
          </cell>
          <cell r="I21">
            <v>25.678515000000001</v>
          </cell>
          <cell r="J21">
            <v>8.5308150000000005</v>
          </cell>
          <cell r="K21">
            <v>1167.1218590000001</v>
          </cell>
          <cell r="L21">
            <v>1.5996950000000001</v>
          </cell>
          <cell r="M21">
            <v>20.786183000000001</v>
          </cell>
          <cell r="N21">
            <v>636.26864</v>
          </cell>
          <cell r="O21">
            <v>13.690766999999999</v>
          </cell>
          <cell r="P21">
            <v>24.74025</v>
          </cell>
          <cell r="Q21">
            <v>24.936526000000001</v>
          </cell>
          <cell r="R21">
            <v>188.482427</v>
          </cell>
          <cell r="S21">
            <v>1.5340819999999999</v>
          </cell>
          <cell r="T21">
            <v>8.5197070000000004</v>
          </cell>
          <cell r="U21">
            <v>8.7795909999999999</v>
          </cell>
          <cell r="V21">
            <v>1.8431789999999999</v>
          </cell>
          <cell r="W21">
            <v>177.822622</v>
          </cell>
          <cell r="X21">
            <v>66.372153999999995</v>
          </cell>
          <cell r="Y21">
            <v>313.57216399999999</v>
          </cell>
          <cell r="Z21">
            <v>30.43751</v>
          </cell>
          <cell r="AA21">
            <v>33.128236000000001</v>
          </cell>
          <cell r="AB21">
            <v>50.127139999999997</v>
          </cell>
          <cell r="AC21">
            <v>36.106239000000002</v>
          </cell>
        </row>
        <row r="22">
          <cell r="B22">
            <v>562.29722900000002</v>
          </cell>
          <cell r="C22">
            <v>45.327232000000002</v>
          </cell>
          <cell r="D22">
            <v>121.678912</v>
          </cell>
          <cell r="E22">
            <v>5.672148</v>
          </cell>
          <cell r="F22">
            <v>5.0655039999999998</v>
          </cell>
          <cell r="G22">
            <v>4.274006</v>
          </cell>
          <cell r="H22">
            <v>32.481822999999999</v>
          </cell>
          <cell r="I22">
            <v>28.801071</v>
          </cell>
          <cell r="J22">
            <v>7.8311679999999999</v>
          </cell>
          <cell r="K22">
            <v>1160.2914209999999</v>
          </cell>
          <cell r="L22">
            <v>2.682315</v>
          </cell>
          <cell r="M22">
            <v>12.493149000000001</v>
          </cell>
          <cell r="N22">
            <v>616.92940499999997</v>
          </cell>
          <cell r="O22">
            <v>12.965095</v>
          </cell>
          <cell r="P22">
            <v>23.166060999999999</v>
          </cell>
          <cell r="Q22">
            <v>27.818263000000002</v>
          </cell>
          <cell r="R22">
            <v>173.449904</v>
          </cell>
          <cell r="S22">
            <v>2.3315830000000002</v>
          </cell>
          <cell r="T22">
            <v>3.6146219999999998</v>
          </cell>
          <cell r="U22">
            <v>9.2681740000000001</v>
          </cell>
          <cell r="V22">
            <v>1.369983</v>
          </cell>
          <cell r="W22">
            <v>189.60727800000001</v>
          </cell>
          <cell r="X22">
            <v>61.929760000000002</v>
          </cell>
          <cell r="Y22">
            <v>310.76323400000001</v>
          </cell>
          <cell r="Z22">
            <v>28.818625999999998</v>
          </cell>
          <cell r="AA22">
            <v>33.038497</v>
          </cell>
          <cell r="AB22">
            <v>49.936546999999997</v>
          </cell>
          <cell r="AC22">
            <v>38.656390000000002</v>
          </cell>
        </row>
        <row r="23">
          <cell r="B23">
            <v>584.71280300000001</v>
          </cell>
          <cell r="C23">
            <v>45.737785000000002</v>
          </cell>
          <cell r="D23">
            <v>112.983316</v>
          </cell>
          <cell r="E23">
            <v>13.571320999999999</v>
          </cell>
          <cell r="F23">
            <v>4.9423310000000003</v>
          </cell>
          <cell r="G23">
            <v>4.8124359999999999</v>
          </cell>
          <cell r="H23">
            <v>32.799138999999997</v>
          </cell>
          <cell r="I23">
            <v>33.536938999999997</v>
          </cell>
          <cell r="J23">
            <v>8.6038920000000001</v>
          </cell>
          <cell r="K23">
            <v>1288.2032899999999</v>
          </cell>
          <cell r="L23">
            <v>2.5675849999999998</v>
          </cell>
          <cell r="M23">
            <v>11.660911</v>
          </cell>
          <cell r="N23">
            <v>659.89622999999995</v>
          </cell>
          <cell r="O23">
            <v>13.06644</v>
          </cell>
          <cell r="P23">
            <v>25.648717999999999</v>
          </cell>
          <cell r="Q23">
            <v>31.688341000000001</v>
          </cell>
          <cell r="R23">
            <v>207.602689</v>
          </cell>
          <cell r="S23">
            <v>2.8858290000000002</v>
          </cell>
          <cell r="T23">
            <v>3.5980889999999999</v>
          </cell>
          <cell r="U23">
            <v>10.467314999999999</v>
          </cell>
          <cell r="V23">
            <v>2.0826549999999999</v>
          </cell>
          <cell r="W23">
            <v>196.27210400000001</v>
          </cell>
          <cell r="X23">
            <v>65.946591999999995</v>
          </cell>
          <cell r="Y23">
            <v>311.57439900000003</v>
          </cell>
          <cell r="Z23">
            <v>32.999045000000002</v>
          </cell>
          <cell r="AA23">
            <v>39.778641999999998</v>
          </cell>
          <cell r="AB23">
            <v>50.211635000000001</v>
          </cell>
          <cell r="AC23">
            <v>36.464410000000001</v>
          </cell>
        </row>
        <row r="24">
          <cell r="B24">
            <v>570.61502900000005</v>
          </cell>
          <cell r="C24">
            <v>51.819972999999997</v>
          </cell>
          <cell r="D24">
            <v>105.118578</v>
          </cell>
          <cell r="E24">
            <v>5.7810579999999998</v>
          </cell>
          <cell r="F24">
            <v>3.778222</v>
          </cell>
          <cell r="G24">
            <v>4.5346349999999997</v>
          </cell>
          <cell r="H24">
            <v>26.999669999999998</v>
          </cell>
          <cell r="I24">
            <v>35.124702999999997</v>
          </cell>
          <cell r="J24">
            <v>8.2620229999999992</v>
          </cell>
          <cell r="K24">
            <v>1217.127199</v>
          </cell>
          <cell r="L24">
            <v>1.8437170000000001</v>
          </cell>
          <cell r="M24">
            <v>29.773077000000001</v>
          </cell>
          <cell r="N24">
            <v>652.00711000000001</v>
          </cell>
          <cell r="O24">
            <v>12.994433000000001</v>
          </cell>
          <cell r="P24">
            <v>24.329889999999999</v>
          </cell>
          <cell r="Q24">
            <v>25.210145000000001</v>
          </cell>
          <cell r="R24">
            <v>196.68093200000001</v>
          </cell>
          <cell r="S24">
            <v>3.0427170000000001</v>
          </cell>
          <cell r="T24">
            <v>3.479371</v>
          </cell>
          <cell r="U24">
            <v>8.7914329999999996</v>
          </cell>
          <cell r="V24">
            <v>2.230451</v>
          </cell>
          <cell r="W24">
            <v>174.156441</v>
          </cell>
          <cell r="X24">
            <v>59.848204000000003</v>
          </cell>
          <cell r="Y24">
            <v>293.35596199999998</v>
          </cell>
          <cell r="Z24">
            <v>34.345148999999999</v>
          </cell>
          <cell r="AA24">
            <v>35.244221000000003</v>
          </cell>
          <cell r="AB24">
            <v>42.210256000000001</v>
          </cell>
          <cell r="AC24">
            <v>37.2746</v>
          </cell>
        </row>
        <row r="25">
          <cell r="B25">
            <v>601.65881300000001</v>
          </cell>
          <cell r="C25">
            <v>49.646591000000001</v>
          </cell>
          <cell r="D25">
            <v>132.84016299999999</v>
          </cell>
          <cell r="E25">
            <v>6.0622660000000002</v>
          </cell>
          <cell r="F25">
            <v>4.0564179999999999</v>
          </cell>
          <cell r="G25">
            <v>4.5770770000000001</v>
          </cell>
          <cell r="H25">
            <v>34.256729</v>
          </cell>
          <cell r="I25">
            <v>36.269199999999998</v>
          </cell>
          <cell r="J25">
            <v>9.730359</v>
          </cell>
          <cell r="K25">
            <v>1349.193636</v>
          </cell>
          <cell r="L25">
            <v>2.6946910000000002</v>
          </cell>
          <cell r="M25">
            <v>21.173946000000001</v>
          </cell>
          <cell r="N25">
            <v>615.84246900000005</v>
          </cell>
          <cell r="O25">
            <v>13.252888</v>
          </cell>
          <cell r="P25">
            <v>23.833682</v>
          </cell>
          <cell r="Q25">
            <v>24.632368</v>
          </cell>
          <cell r="R25">
            <v>225.76382000000001</v>
          </cell>
          <cell r="S25">
            <v>3.7478349999999998</v>
          </cell>
          <cell r="T25">
            <v>3.2565770000000001</v>
          </cell>
          <cell r="U25">
            <v>10.57286</v>
          </cell>
          <cell r="V25">
            <v>1.868409</v>
          </cell>
          <cell r="W25">
            <v>196.49807999999999</v>
          </cell>
          <cell r="X25">
            <v>74.864202000000006</v>
          </cell>
          <cell r="Y25">
            <v>319.68836199999998</v>
          </cell>
          <cell r="Z25">
            <v>30.150106000000001</v>
          </cell>
          <cell r="AA25">
            <v>31.110388</v>
          </cell>
          <cell r="AB25">
            <v>50.360565999999999</v>
          </cell>
          <cell r="AC25">
            <v>49.823518</v>
          </cell>
        </row>
        <row r="26">
          <cell r="B26">
            <v>609.70463199999995</v>
          </cell>
          <cell r="C26">
            <v>49.064824999999999</v>
          </cell>
          <cell r="D26">
            <v>110.394802</v>
          </cell>
          <cell r="E26">
            <v>13.405817000000001</v>
          </cell>
          <cell r="F26">
            <v>4.1084370000000003</v>
          </cell>
          <cell r="G26">
            <v>3.8539819999999998</v>
          </cell>
          <cell r="H26">
            <v>39.225915999999998</v>
          </cell>
          <cell r="I26">
            <v>38.710151000000003</v>
          </cell>
          <cell r="J26">
            <v>8.3212170000000008</v>
          </cell>
          <cell r="K26">
            <v>1319.1081469999999</v>
          </cell>
          <cell r="L26">
            <v>2.4773450000000001</v>
          </cell>
          <cell r="M26">
            <v>22.708389</v>
          </cell>
          <cell r="N26">
            <v>689.662012</v>
          </cell>
          <cell r="O26">
            <v>23.661987</v>
          </cell>
          <cell r="P26">
            <v>21.850010999999999</v>
          </cell>
          <cell r="Q26">
            <v>29.553322999999999</v>
          </cell>
          <cell r="R26">
            <v>212.051243</v>
          </cell>
          <cell r="S26">
            <v>3.340589</v>
          </cell>
          <cell r="T26">
            <v>3.300789</v>
          </cell>
          <cell r="U26">
            <v>9.6440330000000003</v>
          </cell>
          <cell r="V26">
            <v>2.6780360000000001</v>
          </cell>
          <cell r="W26">
            <v>196.675421</v>
          </cell>
          <cell r="X26">
            <v>65.775001000000003</v>
          </cell>
          <cell r="Y26">
            <v>293.10101600000002</v>
          </cell>
          <cell r="Z26">
            <v>32.969650000000001</v>
          </cell>
          <cell r="AA26">
            <v>34.645733999999997</v>
          </cell>
          <cell r="AB26">
            <v>65.314188000000001</v>
          </cell>
          <cell r="AC26">
            <v>53.118988999999999</v>
          </cell>
        </row>
        <row r="27">
          <cell r="B27">
            <v>622.28224</v>
          </cell>
          <cell r="C27">
            <v>47.417858000000003</v>
          </cell>
          <cell r="D27">
            <v>105.990717</v>
          </cell>
          <cell r="E27">
            <v>5.4823380000000004</v>
          </cell>
          <cell r="F27">
            <v>4.4243940000000004</v>
          </cell>
          <cell r="G27">
            <v>3.9001640000000002</v>
          </cell>
          <cell r="H27">
            <v>48.216222999999999</v>
          </cell>
          <cell r="I27">
            <v>27.273150000000001</v>
          </cell>
          <cell r="J27">
            <v>8.6896749999999994</v>
          </cell>
          <cell r="K27">
            <v>1381.0480190000001</v>
          </cell>
          <cell r="L27">
            <v>3.5368149999999998</v>
          </cell>
          <cell r="M27">
            <v>36.072355000000002</v>
          </cell>
          <cell r="N27">
            <v>662.11794199999997</v>
          </cell>
          <cell r="O27">
            <v>12.618357</v>
          </cell>
          <cell r="P27">
            <v>20.507697</v>
          </cell>
          <cell r="Q27">
            <v>25.134307</v>
          </cell>
          <cell r="R27">
            <v>250.269079</v>
          </cell>
          <cell r="S27">
            <v>2.8015029999999999</v>
          </cell>
          <cell r="T27">
            <v>10.226442</v>
          </cell>
          <cell r="U27">
            <v>8.2004210000000004</v>
          </cell>
          <cell r="V27">
            <v>2.1134050000000002</v>
          </cell>
          <cell r="W27">
            <v>213.93028200000001</v>
          </cell>
          <cell r="X27">
            <v>69.783404000000004</v>
          </cell>
          <cell r="Y27">
            <v>304.77656999999999</v>
          </cell>
          <cell r="Z27">
            <v>28.248487999999998</v>
          </cell>
          <cell r="AA27">
            <v>33.710631999999997</v>
          </cell>
          <cell r="AB27">
            <v>44.694431999999999</v>
          </cell>
          <cell r="AC27">
            <v>55.766798999999999</v>
          </cell>
        </row>
        <row r="28">
          <cell r="B28">
            <v>411.59588400000001</v>
          </cell>
          <cell r="C28">
            <v>24.689426000000001</v>
          </cell>
          <cell r="D28">
            <v>94.621713999999997</v>
          </cell>
          <cell r="E28">
            <v>5.3955289999999998</v>
          </cell>
          <cell r="F28">
            <v>3.1837939999999998</v>
          </cell>
          <cell r="G28">
            <v>3.6128439999999999</v>
          </cell>
          <cell r="H28">
            <v>28.971366</v>
          </cell>
          <cell r="I28">
            <v>30.863446</v>
          </cell>
          <cell r="J28">
            <v>4.429862</v>
          </cell>
          <cell r="K28">
            <v>957.96040300000004</v>
          </cell>
          <cell r="L28">
            <v>1.9847619999999999</v>
          </cell>
          <cell r="M28">
            <v>25.831091000000001</v>
          </cell>
          <cell r="N28">
            <v>426.992861</v>
          </cell>
          <cell r="O28">
            <v>11.811729</v>
          </cell>
          <cell r="P28">
            <v>18.457530999999999</v>
          </cell>
          <cell r="Q28">
            <v>21.182320000000001</v>
          </cell>
          <cell r="R28">
            <v>138.783806</v>
          </cell>
          <cell r="S28">
            <v>2.5064980000000001</v>
          </cell>
          <cell r="T28">
            <v>19.275511000000002</v>
          </cell>
          <cell r="U28">
            <v>4.7133599999999998</v>
          </cell>
          <cell r="V28">
            <v>1.5332730000000001</v>
          </cell>
          <cell r="W28">
            <v>156.920458</v>
          </cell>
          <cell r="X28">
            <v>52.371702999999997</v>
          </cell>
          <cell r="Y28">
            <v>240.479939</v>
          </cell>
          <cell r="Z28">
            <v>24.218903999999998</v>
          </cell>
          <cell r="AA28">
            <v>28.417161</v>
          </cell>
          <cell r="AB28">
            <v>40.492759</v>
          </cell>
          <cell r="AC28">
            <v>62.564076999999997</v>
          </cell>
        </row>
        <row r="29">
          <cell r="B29">
            <v>568.07074999999998</v>
          </cell>
          <cell r="C29">
            <v>48.724401999999998</v>
          </cell>
          <cell r="D29">
            <v>96.891452999999998</v>
          </cell>
          <cell r="E29">
            <v>11.912884999999999</v>
          </cell>
          <cell r="F29">
            <v>3.2425099999999998</v>
          </cell>
          <cell r="G29">
            <v>5.7216560000000003</v>
          </cell>
          <cell r="H29">
            <v>29.039579</v>
          </cell>
          <cell r="I29">
            <v>32.041333999999999</v>
          </cell>
          <cell r="J29">
            <v>7.6373889999999998</v>
          </cell>
          <cell r="K29">
            <v>1191.3841500000001</v>
          </cell>
          <cell r="L29">
            <v>1.960847</v>
          </cell>
          <cell r="M29">
            <v>19.318284999999999</v>
          </cell>
          <cell r="N29">
            <v>593.86680000000001</v>
          </cell>
          <cell r="O29">
            <v>22.623729999999998</v>
          </cell>
          <cell r="P29">
            <v>23.037877999999999</v>
          </cell>
          <cell r="Q29">
            <v>23.282074999999999</v>
          </cell>
          <cell r="R29">
            <v>214.303156</v>
          </cell>
          <cell r="S29">
            <v>3.0283929999999999</v>
          </cell>
          <cell r="T29">
            <v>7.0188790000000001</v>
          </cell>
          <cell r="U29">
            <v>7.1343589999999999</v>
          </cell>
          <cell r="V29">
            <v>1.8629</v>
          </cell>
          <cell r="W29">
            <v>186.27510100000001</v>
          </cell>
          <cell r="X29">
            <v>57.411552999999998</v>
          </cell>
          <cell r="Y29">
            <v>329.05226299999998</v>
          </cell>
          <cell r="Z29">
            <v>29.92925</v>
          </cell>
          <cell r="AA29">
            <v>35.454301000000001</v>
          </cell>
          <cell r="AB29">
            <v>41.992252999999998</v>
          </cell>
          <cell r="AC29">
            <v>62.462814000000002</v>
          </cell>
        </row>
        <row r="30">
          <cell r="B30">
            <v>585.04255999999998</v>
          </cell>
          <cell r="C30">
            <v>48.155106000000004</v>
          </cell>
          <cell r="D30">
            <v>98.350977999999998</v>
          </cell>
          <cell r="E30">
            <v>6.9474299999999998</v>
          </cell>
          <cell r="F30">
            <v>3.8795229999999998</v>
          </cell>
          <cell r="G30">
            <v>6.1060140000000001</v>
          </cell>
          <cell r="H30">
            <v>37.562486999999997</v>
          </cell>
          <cell r="I30">
            <v>38.420068000000001</v>
          </cell>
          <cell r="J30">
            <v>7.5258609999999999</v>
          </cell>
          <cell r="K30">
            <v>1323.9884280000001</v>
          </cell>
          <cell r="L30">
            <v>2.6811069999999999</v>
          </cell>
          <cell r="M30">
            <v>27.519957999999999</v>
          </cell>
          <cell r="N30">
            <v>639.68904699999996</v>
          </cell>
          <cell r="O30">
            <v>13.368622</v>
          </cell>
          <cell r="P30">
            <v>24.011548999999999</v>
          </cell>
          <cell r="Q30">
            <v>27.845652000000001</v>
          </cell>
          <cell r="R30">
            <v>202.41152</v>
          </cell>
          <cell r="S30">
            <v>4.9529690000000004</v>
          </cell>
          <cell r="T30">
            <v>14.198992000000001</v>
          </cell>
          <cell r="U30">
            <v>11.249387</v>
          </cell>
          <cell r="V30">
            <v>2.592886</v>
          </cell>
          <cell r="W30">
            <v>185.43072599999999</v>
          </cell>
          <cell r="X30">
            <v>63.26679</v>
          </cell>
          <cell r="Y30">
            <v>372.033524</v>
          </cell>
          <cell r="Z30">
            <v>32.014212999999998</v>
          </cell>
          <cell r="AA30">
            <v>42.843384</v>
          </cell>
          <cell r="AB30">
            <v>49.030220999999997</v>
          </cell>
          <cell r="AC30">
            <v>65.088931000000002</v>
          </cell>
        </row>
        <row r="31">
          <cell r="B31">
            <v>514.53133800000001</v>
          </cell>
          <cell r="C31">
            <v>38.851050000000001</v>
          </cell>
          <cell r="D31">
            <v>110.074792</v>
          </cell>
          <cell r="E31">
            <v>5.9707059999999998</v>
          </cell>
          <cell r="F31">
            <v>6.2437690000000003</v>
          </cell>
          <cell r="G31">
            <v>2.851442</v>
          </cell>
          <cell r="H31">
            <v>33.441794000000002</v>
          </cell>
          <cell r="I31">
            <v>33.672649</v>
          </cell>
          <cell r="J31">
            <v>7.3571489999999997</v>
          </cell>
          <cell r="K31">
            <v>1268.1085720000001</v>
          </cell>
          <cell r="L31">
            <v>1.9712700000000001</v>
          </cell>
          <cell r="M31">
            <v>58.379905000000001</v>
          </cell>
          <cell r="N31">
            <v>630.11963700000001</v>
          </cell>
          <cell r="O31">
            <v>14.524089999999999</v>
          </cell>
          <cell r="P31">
            <v>20.601254999999998</v>
          </cell>
          <cell r="Q31">
            <v>18.661573000000001</v>
          </cell>
          <cell r="R31">
            <v>220.62578999999999</v>
          </cell>
          <cell r="S31">
            <v>1.9283300000000001</v>
          </cell>
          <cell r="T31">
            <v>9.6052440000000008</v>
          </cell>
          <cell r="U31">
            <v>11.242079</v>
          </cell>
          <cell r="V31">
            <v>3.9236810000000002</v>
          </cell>
          <cell r="W31">
            <v>166.354196</v>
          </cell>
          <cell r="X31">
            <v>64.669320999999997</v>
          </cell>
          <cell r="Y31">
            <v>306.59065800000002</v>
          </cell>
          <cell r="Z31">
            <v>26.833508999999999</v>
          </cell>
          <cell r="AA31">
            <v>34.518039000000002</v>
          </cell>
          <cell r="AB31">
            <v>46.376584000000001</v>
          </cell>
          <cell r="AC31">
            <v>70.287282000000005</v>
          </cell>
        </row>
        <row r="32">
          <cell r="B32">
            <v>463.07702499999999</v>
          </cell>
          <cell r="C32">
            <v>37.467402999999997</v>
          </cell>
          <cell r="D32">
            <v>88.032084999999995</v>
          </cell>
          <cell r="E32">
            <v>6.4557159999999998</v>
          </cell>
          <cell r="F32">
            <v>7.019641</v>
          </cell>
          <cell r="G32">
            <v>4.1906999999999996</v>
          </cell>
          <cell r="H32">
            <v>38.193097000000002</v>
          </cell>
          <cell r="I32">
            <v>25.237465</v>
          </cell>
          <cell r="J32">
            <v>6.7357339999999999</v>
          </cell>
          <cell r="K32">
            <v>1061.6520350000001</v>
          </cell>
          <cell r="L32">
            <v>4.7151360000000002</v>
          </cell>
          <cell r="M32">
            <v>18.459831999999999</v>
          </cell>
          <cell r="N32">
            <v>520.761347</v>
          </cell>
          <cell r="O32">
            <v>16.902207000000001</v>
          </cell>
          <cell r="P32">
            <v>18.994306999999999</v>
          </cell>
          <cell r="Q32">
            <v>32.94605</v>
          </cell>
          <cell r="R32">
            <v>248.68364299999999</v>
          </cell>
          <cell r="S32">
            <v>2.7857440000000002</v>
          </cell>
          <cell r="T32">
            <v>6.2440980000000001</v>
          </cell>
          <cell r="U32">
            <v>9.1526890000000005</v>
          </cell>
          <cell r="V32">
            <v>3.0494560000000002</v>
          </cell>
          <cell r="W32">
            <v>169.58439899999999</v>
          </cell>
          <cell r="X32">
            <v>59.074330000000003</v>
          </cell>
          <cell r="Y32">
            <v>278.46183400000001</v>
          </cell>
          <cell r="Z32">
            <v>25.447388</v>
          </cell>
          <cell r="AA32">
            <v>28.128108000000001</v>
          </cell>
          <cell r="AB32">
            <v>51.435554000000003</v>
          </cell>
          <cell r="AC32">
            <v>51.631362000000003</v>
          </cell>
        </row>
      </sheetData>
      <sheetData sheetId="3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DECLARADOS"/>
      <sheetName val="ABAIXO_LIMIAR"/>
      <sheetName val="TOTAL"/>
    </sheetNames>
    <sheetDataSet>
      <sheetData sheetId="0"/>
      <sheetData sheetId="1"/>
      <sheetData sheetId="2">
        <row r="3">
          <cell r="B3">
            <v>916.13450599999999</v>
          </cell>
          <cell r="C3">
            <v>35.818705000000001</v>
          </cell>
          <cell r="D3">
            <v>210.62147300000001</v>
          </cell>
          <cell r="E3">
            <v>17.506117</v>
          </cell>
          <cell r="F3">
            <v>1.2692099999999999</v>
          </cell>
          <cell r="G3">
            <v>6.3079140000000002</v>
          </cell>
          <cell r="H3">
            <v>27.070367000000001</v>
          </cell>
          <cell r="I3">
            <v>22.562265</v>
          </cell>
          <cell r="J3">
            <v>7.3766280000000002</v>
          </cell>
          <cell r="K3">
            <v>1987.3574550000001</v>
          </cell>
          <cell r="L3">
            <v>3.277593</v>
          </cell>
          <cell r="M3">
            <v>14.095783000000001</v>
          </cell>
          <cell r="N3">
            <v>742.83933300000001</v>
          </cell>
          <cell r="O3">
            <v>12.595195</v>
          </cell>
          <cell r="P3">
            <v>44.598177</v>
          </cell>
          <cell r="Q3">
            <v>90.941315000000003</v>
          </cell>
          <cell r="R3">
            <v>286.349313</v>
          </cell>
          <cell r="S3">
            <v>0.71896000000000004</v>
          </cell>
          <cell r="T3">
            <v>4.7347099999999998</v>
          </cell>
          <cell r="U3">
            <v>7.0296810000000001</v>
          </cell>
          <cell r="V3">
            <v>1.2141280000000001</v>
          </cell>
          <cell r="W3">
            <v>312.60496000000001</v>
          </cell>
          <cell r="X3">
            <v>83.478935000000007</v>
          </cell>
          <cell r="Y3">
            <v>150.460173</v>
          </cell>
          <cell r="Z3">
            <v>58.082174999999999</v>
          </cell>
          <cell r="AA3">
            <v>22.667705999999999</v>
          </cell>
          <cell r="AB3">
            <v>45.718811000000002</v>
          </cell>
          <cell r="AC3">
            <v>0</v>
          </cell>
        </row>
        <row r="4">
          <cell r="B4">
            <v>904.79832199999998</v>
          </cell>
          <cell r="C4">
            <v>43.640031</v>
          </cell>
          <cell r="D4">
            <v>168.00281699999999</v>
          </cell>
          <cell r="E4">
            <v>5.9202659999999998</v>
          </cell>
          <cell r="F4">
            <v>1.8939790000000001</v>
          </cell>
          <cell r="G4">
            <v>4.7866879999999998</v>
          </cell>
          <cell r="H4">
            <v>24.520073</v>
          </cell>
          <cell r="I4">
            <v>19.096782000000001</v>
          </cell>
          <cell r="J4">
            <v>8.2077659999999995</v>
          </cell>
          <cell r="K4">
            <v>1975.7241409999999</v>
          </cell>
          <cell r="L4">
            <v>2.6448360000000002</v>
          </cell>
          <cell r="M4">
            <v>15.378921999999999</v>
          </cell>
          <cell r="N4">
            <v>534.93088799999998</v>
          </cell>
          <cell r="O4">
            <v>13.545358999999999</v>
          </cell>
          <cell r="P4">
            <v>56.787801999999999</v>
          </cell>
          <cell r="Q4">
            <v>31.626179</v>
          </cell>
          <cell r="R4">
            <v>323.87223399999999</v>
          </cell>
          <cell r="S4">
            <v>0.73485500000000004</v>
          </cell>
          <cell r="T4">
            <v>3.438672</v>
          </cell>
          <cell r="U4">
            <v>9.0088609999999996</v>
          </cell>
          <cell r="V4">
            <v>1.953927</v>
          </cell>
          <cell r="W4">
            <v>321.10041799999999</v>
          </cell>
          <cell r="X4">
            <v>78.296693000000005</v>
          </cell>
          <cell r="Y4">
            <v>166.44972000000001</v>
          </cell>
          <cell r="Z4">
            <v>51.457769999999996</v>
          </cell>
          <cell r="AA4">
            <v>17.309453000000001</v>
          </cell>
          <cell r="AB4">
            <v>39.248697</v>
          </cell>
          <cell r="AC4">
            <v>0.13264699999999999</v>
          </cell>
        </row>
        <row r="5">
          <cell r="B5">
            <v>961.02436299999999</v>
          </cell>
          <cell r="C5">
            <v>41.279758999999999</v>
          </cell>
          <cell r="D5">
            <v>230.92903100000001</v>
          </cell>
          <cell r="E5">
            <v>13.261846999999999</v>
          </cell>
          <cell r="F5">
            <v>0.79889699999999997</v>
          </cell>
          <cell r="G5">
            <v>2.8390789999999999</v>
          </cell>
          <cell r="H5">
            <v>39.264588000000003</v>
          </cell>
          <cell r="I5">
            <v>22.964081</v>
          </cell>
          <cell r="J5">
            <v>9.4677000000000007</v>
          </cell>
          <cell r="K5">
            <v>2189.3094369999999</v>
          </cell>
          <cell r="L5">
            <v>1.279301</v>
          </cell>
          <cell r="M5">
            <v>17.634453000000001</v>
          </cell>
          <cell r="N5">
            <v>781.99523299999998</v>
          </cell>
          <cell r="O5">
            <v>14.325127</v>
          </cell>
          <cell r="P5">
            <v>52.079631999999997</v>
          </cell>
          <cell r="Q5">
            <v>49.032761999999998</v>
          </cell>
          <cell r="R5">
            <v>346.84180600000002</v>
          </cell>
          <cell r="S5">
            <v>0.877336</v>
          </cell>
          <cell r="T5">
            <v>8.7029700000000005</v>
          </cell>
          <cell r="U5">
            <v>8.2679829999999992</v>
          </cell>
          <cell r="V5">
            <v>1.283593</v>
          </cell>
          <cell r="W5">
            <v>358.70820400000002</v>
          </cell>
          <cell r="X5">
            <v>88.353930000000005</v>
          </cell>
          <cell r="Y5">
            <v>163.11236199999999</v>
          </cell>
          <cell r="Z5">
            <v>57.045983999999997</v>
          </cell>
          <cell r="AA5">
            <v>26.561288000000001</v>
          </cell>
          <cell r="AB5">
            <v>54.984729000000002</v>
          </cell>
          <cell r="AC5">
            <v>0.10463600000000001</v>
          </cell>
        </row>
        <row r="21">
          <cell r="B21">
            <v>641.87080700000001</v>
          </cell>
          <cell r="C21">
            <v>58.916004999999998</v>
          </cell>
          <cell r="D21">
            <v>99.493605000000002</v>
          </cell>
          <cell r="E21">
            <v>13.526748</v>
          </cell>
          <cell r="F21">
            <v>5.1312179999999996</v>
          </cell>
          <cell r="G21">
            <v>4.9949450000000004</v>
          </cell>
          <cell r="H21">
            <v>45.744821999999999</v>
          </cell>
          <cell r="I21">
            <v>35.682141999999999</v>
          </cell>
          <cell r="J21">
            <v>29.66686</v>
          </cell>
          <cell r="K21">
            <v>1242.920134</v>
          </cell>
          <cell r="L21">
            <v>2.3622640000000001</v>
          </cell>
          <cell r="M21">
            <v>13.732364</v>
          </cell>
          <cell r="N21">
            <v>634.85226599999999</v>
          </cell>
          <cell r="O21">
            <v>14.214517000000001</v>
          </cell>
          <cell r="P21">
            <v>21.146377999999999</v>
          </cell>
          <cell r="Q21">
            <v>29.850306</v>
          </cell>
          <cell r="R21">
            <v>234.84080599999999</v>
          </cell>
          <cell r="S21">
            <v>3.8996170000000001</v>
          </cell>
          <cell r="T21">
            <v>8.1021350000000005</v>
          </cell>
          <cell r="U21">
            <v>7.8774959999999998</v>
          </cell>
          <cell r="V21">
            <v>2.0285380000000002</v>
          </cell>
          <cell r="W21">
            <v>191.08993000000001</v>
          </cell>
          <cell r="X21">
            <v>64.906549999999996</v>
          </cell>
          <cell r="Y21">
            <v>317.41819400000003</v>
          </cell>
          <cell r="Z21">
            <v>30.198575000000002</v>
          </cell>
          <cell r="AA21">
            <v>35.747664</v>
          </cell>
          <cell r="AB21">
            <v>58.166746000000003</v>
          </cell>
          <cell r="AC21">
            <v>41.426544999999997</v>
          </cell>
        </row>
        <row r="22">
          <cell r="B22">
            <v>587.41997100000003</v>
          </cell>
          <cell r="C22">
            <v>49.719822000000001</v>
          </cell>
          <cell r="D22">
            <v>121.073145</v>
          </cell>
          <cell r="E22">
            <v>6.72356</v>
          </cell>
          <cell r="F22">
            <v>4.9269270000000001</v>
          </cell>
          <cell r="G22">
            <v>5.0915679999999996</v>
          </cell>
          <cell r="H22">
            <v>43.011018</v>
          </cell>
          <cell r="I22">
            <v>36.02196</v>
          </cell>
          <cell r="J22">
            <v>8.6828310000000002</v>
          </cell>
          <cell r="K22">
            <v>1181.6998149999999</v>
          </cell>
          <cell r="L22">
            <v>2.4279109999999999</v>
          </cell>
          <cell r="M22">
            <v>25.100742</v>
          </cell>
          <cell r="N22">
            <v>626.12474999999995</v>
          </cell>
          <cell r="O22">
            <v>13.926307</v>
          </cell>
          <cell r="P22">
            <v>28.604334000000001</v>
          </cell>
          <cell r="Q22">
            <v>29.990328000000002</v>
          </cell>
          <cell r="R22">
            <v>227.004639</v>
          </cell>
          <cell r="S22">
            <v>3.3806929999999999</v>
          </cell>
          <cell r="T22">
            <v>6.9452629999999997</v>
          </cell>
          <cell r="U22">
            <v>8.3145710000000008</v>
          </cell>
          <cell r="V22">
            <v>3.030878</v>
          </cell>
          <cell r="W22">
            <v>186.52704600000001</v>
          </cell>
          <cell r="X22">
            <v>67.326864999999998</v>
          </cell>
          <cell r="Y22">
            <v>318.64079199999998</v>
          </cell>
          <cell r="Z22">
            <v>29.452553999999999</v>
          </cell>
          <cell r="AA22">
            <v>35.394601000000002</v>
          </cell>
          <cell r="AB22">
            <v>42.386552999999999</v>
          </cell>
          <cell r="AC22">
            <v>39.838177000000002</v>
          </cell>
        </row>
        <row r="23">
          <cell r="B23">
            <v>621.50094300000001</v>
          </cell>
          <cell r="C23">
            <v>46.108210999999997</v>
          </cell>
          <cell r="D23">
            <v>135.42972</v>
          </cell>
          <cell r="E23">
            <v>7.5508889999999997</v>
          </cell>
          <cell r="F23">
            <v>5.9823310000000003</v>
          </cell>
          <cell r="G23">
            <v>5.0798379999999996</v>
          </cell>
          <cell r="H23">
            <v>31.998860000000001</v>
          </cell>
          <cell r="I23">
            <v>36.300691999999998</v>
          </cell>
          <cell r="J23">
            <v>10.380435</v>
          </cell>
          <cell r="K23">
            <v>1285.8539350000001</v>
          </cell>
          <cell r="L23">
            <v>2.3956689999999998</v>
          </cell>
          <cell r="M23">
            <v>59.16883</v>
          </cell>
          <cell r="N23">
            <v>696.247793</v>
          </cell>
          <cell r="O23">
            <v>18.9498</v>
          </cell>
          <cell r="P23">
            <v>20.450016000000002</v>
          </cell>
          <cell r="Q23">
            <v>26.965267000000001</v>
          </cell>
          <cell r="R23">
            <v>254.821449</v>
          </cell>
          <cell r="S23">
            <v>3.6533899999999999</v>
          </cell>
          <cell r="T23">
            <v>7.9423899999999996</v>
          </cell>
          <cell r="U23">
            <v>11.024239</v>
          </cell>
          <cell r="V23">
            <v>2.0749420000000001</v>
          </cell>
          <cell r="W23">
            <v>177.64062300000001</v>
          </cell>
          <cell r="X23">
            <v>73.678075000000007</v>
          </cell>
          <cell r="Y23">
            <v>315.81311399999998</v>
          </cell>
          <cell r="Z23">
            <v>31.526876000000001</v>
          </cell>
          <cell r="AA23">
            <v>34.419364000000002</v>
          </cell>
          <cell r="AB23">
            <v>43.196254000000003</v>
          </cell>
          <cell r="AC23">
            <v>41.636819000000003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DECLARADOS"/>
    </sheetNames>
    <sheetDataSet>
      <sheetData sheetId="0">
        <row r="3">
          <cell r="B3">
            <v>251.85614699999999</v>
          </cell>
          <cell r="C3">
            <v>299.82176699999985</v>
          </cell>
          <cell r="D3">
            <v>653.70058300000017</v>
          </cell>
          <cell r="E3">
            <v>4.732285000000001</v>
          </cell>
          <cell r="F3">
            <v>130.250046</v>
          </cell>
          <cell r="G3">
            <v>193.5871120000001</v>
          </cell>
          <cell r="H3">
            <v>36.11942599999999</v>
          </cell>
          <cell r="I3">
            <v>33.924469000000002</v>
          </cell>
          <cell r="J3">
            <v>41.286326000000031</v>
          </cell>
          <cell r="K3">
            <v>99.917738999999941</v>
          </cell>
          <cell r="L3">
            <v>265.783118</v>
          </cell>
          <cell r="M3">
            <v>28.843357000000015</v>
          </cell>
          <cell r="N3">
            <v>302.79219399999999</v>
          </cell>
          <cell r="O3">
            <v>68.596819000000067</v>
          </cell>
          <cell r="P3">
            <v>146.13938099999996</v>
          </cell>
          <cell r="Q3">
            <v>57.744228000000035</v>
          </cell>
          <cell r="S3">
            <v>1509.8183690000003</v>
          </cell>
        </row>
        <row r="4">
          <cell r="B4">
            <v>153.48152299999995</v>
          </cell>
          <cell r="C4">
            <v>215.44030400000005</v>
          </cell>
          <cell r="D4">
            <v>661.13330199999973</v>
          </cell>
          <cell r="E4">
            <v>2.6458799999999996</v>
          </cell>
          <cell r="F4">
            <v>39.833931000000071</v>
          </cell>
          <cell r="G4">
            <v>161.03851999999992</v>
          </cell>
          <cell r="H4">
            <v>29.391565000000032</v>
          </cell>
          <cell r="I4">
            <v>36.339684999999996</v>
          </cell>
          <cell r="J4">
            <v>46.533333999999968</v>
          </cell>
          <cell r="K4">
            <v>73.317425999999955</v>
          </cell>
          <cell r="L4">
            <v>190.419926</v>
          </cell>
          <cell r="M4">
            <v>26.083249000000013</v>
          </cell>
          <cell r="N4">
            <v>182.24907599999995</v>
          </cell>
          <cell r="O4">
            <v>62.890393999999951</v>
          </cell>
          <cell r="P4">
            <v>50.412537999999977</v>
          </cell>
          <cell r="Q4">
            <v>62.921288000000054</v>
          </cell>
          <cell r="S4">
            <v>1259.4606199999998</v>
          </cell>
        </row>
        <row r="5">
          <cell r="B5">
            <v>195.89345299999999</v>
          </cell>
          <cell r="C5">
            <v>386.79164399999962</v>
          </cell>
          <cell r="D5">
            <v>537.70306099999948</v>
          </cell>
          <cell r="E5">
            <v>13.541636999999993</v>
          </cell>
          <cell r="F5">
            <v>115.86050200000008</v>
          </cell>
          <cell r="G5">
            <v>165.20020099999962</v>
          </cell>
          <cell r="H5">
            <v>38.040880999999978</v>
          </cell>
          <cell r="I5">
            <v>35.709693999999999</v>
          </cell>
          <cell r="J5">
            <v>29.476724000000001</v>
          </cell>
          <cell r="K5">
            <v>147.5726079999996</v>
          </cell>
          <cell r="L5">
            <v>174.86489899999998</v>
          </cell>
          <cell r="M5">
            <v>26.901040999999985</v>
          </cell>
          <cell r="N5">
            <v>193.96654200000006</v>
          </cell>
          <cell r="O5">
            <v>4.0181269999999998</v>
          </cell>
          <cell r="P5">
            <v>34.581563000000024</v>
          </cell>
          <cell r="Q5">
            <v>77.904399999999967</v>
          </cell>
          <cell r="S5">
            <v>1344.5043879999989</v>
          </cell>
        </row>
        <row r="6">
          <cell r="B6">
            <v>279.51105200000001</v>
          </cell>
          <cell r="C6">
            <v>228.2934909999999</v>
          </cell>
          <cell r="D6">
            <v>726.07112299999972</v>
          </cell>
          <cell r="E6">
            <v>3.9428869999999985</v>
          </cell>
          <cell r="F6">
            <v>57.802040999999996</v>
          </cell>
          <cell r="G6">
            <v>173.32907699999998</v>
          </cell>
          <cell r="H6">
            <v>48.188963999999963</v>
          </cell>
          <cell r="I6">
            <v>40.846104000000004</v>
          </cell>
          <cell r="J6">
            <v>28.29559800000002</v>
          </cell>
          <cell r="K6">
            <v>53.873238999999899</v>
          </cell>
          <cell r="L6">
            <v>213.60212799999994</v>
          </cell>
          <cell r="M6">
            <v>45.181710999999908</v>
          </cell>
          <cell r="N6">
            <v>344.50416699999994</v>
          </cell>
          <cell r="O6">
            <v>108.55677</v>
          </cell>
          <cell r="P6">
            <v>93.721436999999924</v>
          </cell>
          <cell r="Q6">
            <v>67.184747999999985</v>
          </cell>
          <cell r="S6">
            <v>1492.2667849999996</v>
          </cell>
        </row>
        <row r="7">
          <cell r="B7">
            <v>204.89783600000007</v>
          </cell>
          <cell r="C7">
            <v>307.63419899999997</v>
          </cell>
          <cell r="D7">
            <v>532.06403800000021</v>
          </cell>
          <cell r="E7">
            <v>3.2580310000000008</v>
          </cell>
          <cell r="F7">
            <v>121.80978700000003</v>
          </cell>
          <cell r="G7">
            <v>193.16454400000023</v>
          </cell>
          <cell r="H7">
            <v>43.150882999999951</v>
          </cell>
          <cell r="I7">
            <v>35.996839999999999</v>
          </cell>
          <cell r="J7">
            <v>32.223557000000014</v>
          </cell>
          <cell r="K7">
            <v>98.863734999999892</v>
          </cell>
          <cell r="L7">
            <v>305.37128299999995</v>
          </cell>
          <cell r="M7">
            <v>35.41896499999995</v>
          </cell>
          <cell r="N7">
            <v>182.47097999999997</v>
          </cell>
          <cell r="O7">
            <v>133.62437700000001</v>
          </cell>
          <cell r="P7">
            <v>168.29488999999992</v>
          </cell>
          <cell r="Q7">
            <v>81.233758000000051</v>
          </cell>
          <cell r="S7">
            <v>1389.2222270000002</v>
          </cell>
        </row>
        <row r="8">
          <cell r="B8">
            <v>332.10566999999992</v>
          </cell>
          <cell r="C8">
            <v>365.4199680000001</v>
          </cell>
          <cell r="D8">
            <v>903.87374200000045</v>
          </cell>
          <cell r="E8">
            <v>5.3181690000000001</v>
          </cell>
          <cell r="F8">
            <v>62.166190000000086</v>
          </cell>
          <cell r="G8">
            <v>205.0749620000002</v>
          </cell>
          <cell r="H8">
            <v>35.027450999999985</v>
          </cell>
          <cell r="I8">
            <v>33.560400000000001</v>
          </cell>
          <cell r="J8">
            <v>28.982647999999973</v>
          </cell>
          <cell r="K8">
            <v>137.314854</v>
          </cell>
          <cell r="L8">
            <v>275.34000099999992</v>
          </cell>
          <cell r="M8">
            <v>29.618910000000003</v>
          </cell>
          <cell r="N8">
            <v>328.07778300000012</v>
          </cell>
          <cell r="O8">
            <v>70.560807000000025</v>
          </cell>
          <cell r="P8">
            <v>131.88815900000006</v>
          </cell>
          <cell r="Q8">
            <v>92.921450999999934</v>
          </cell>
          <cell r="S8">
            <v>1915.6179500000003</v>
          </cell>
        </row>
        <row r="9">
          <cell r="B9">
            <v>264.15857000000005</v>
          </cell>
          <cell r="C9">
            <v>285.129482</v>
          </cell>
          <cell r="D9">
            <v>814.16278199999977</v>
          </cell>
          <cell r="E9">
            <v>3.8687729999999991</v>
          </cell>
          <cell r="F9">
            <v>64.432199000000011</v>
          </cell>
          <cell r="G9">
            <v>241.20371599999999</v>
          </cell>
          <cell r="H9">
            <v>47.171809000000025</v>
          </cell>
          <cell r="I9">
            <v>42.689768999999998</v>
          </cell>
          <cell r="J9">
            <v>87.574055000000016</v>
          </cell>
          <cell r="K9">
            <v>92.599206999999964</v>
          </cell>
          <cell r="L9">
            <v>325.05673200000001</v>
          </cell>
          <cell r="M9">
            <v>28.353670999999967</v>
          </cell>
          <cell r="N9">
            <v>264.09845899999999</v>
          </cell>
          <cell r="O9">
            <v>71.41583799999998</v>
          </cell>
          <cell r="P9">
            <v>136.380698</v>
          </cell>
          <cell r="Q9">
            <v>86.075279000000009</v>
          </cell>
          <cell r="S9">
            <v>1735.0661079999998</v>
          </cell>
        </row>
        <row r="10">
          <cell r="B10">
            <v>302.09797100000009</v>
          </cell>
          <cell r="C10">
            <v>299.74691200000001</v>
          </cell>
          <cell r="D10">
            <v>866.60119999999972</v>
          </cell>
          <cell r="E10">
            <v>4.577572</v>
          </cell>
          <cell r="F10">
            <v>122.06789800000013</v>
          </cell>
          <cell r="G10">
            <v>199.40835399999978</v>
          </cell>
          <cell r="H10">
            <v>32.772718999999995</v>
          </cell>
          <cell r="I10">
            <v>48.242364000000002</v>
          </cell>
          <cell r="J10">
            <v>34.223252999999971</v>
          </cell>
          <cell r="K10">
            <v>79.671177999999912</v>
          </cell>
          <cell r="L10">
            <v>192.0143929999999</v>
          </cell>
          <cell r="M10">
            <v>21.437786999999986</v>
          </cell>
          <cell r="N10">
            <v>412.77189399999992</v>
          </cell>
          <cell r="O10">
            <v>190.73858899999996</v>
          </cell>
          <cell r="P10">
            <v>80.039459999999892</v>
          </cell>
          <cell r="Q10">
            <v>52.584327000000044</v>
          </cell>
          <cell r="S10">
            <v>1713.2804119999996</v>
          </cell>
        </row>
        <row r="11">
          <cell r="B11">
            <v>174.10060800000005</v>
          </cell>
          <cell r="C11">
            <v>327.29100100000011</v>
          </cell>
          <cell r="D11">
            <v>709.69107199999939</v>
          </cell>
          <cell r="E11">
            <v>3.608769000000001</v>
          </cell>
          <cell r="F11">
            <v>65.965791999999993</v>
          </cell>
          <cell r="G11">
            <v>205.2897239999993</v>
          </cell>
          <cell r="H11">
            <v>40.334561999999984</v>
          </cell>
          <cell r="I11">
            <v>1.0613000000000001E-2</v>
          </cell>
          <cell r="J11">
            <v>28.359613000000007</v>
          </cell>
          <cell r="K11">
            <v>161.92132600000011</v>
          </cell>
          <cell r="L11">
            <v>209.68562000000003</v>
          </cell>
          <cell r="M11">
            <v>30.306291000000002</v>
          </cell>
          <cell r="N11">
            <v>269.25272500000005</v>
          </cell>
          <cell r="O11">
            <v>6.7127089999999985</v>
          </cell>
          <cell r="P11">
            <v>101.82887699999999</v>
          </cell>
          <cell r="Q11">
            <v>60.562024000000022</v>
          </cell>
          <cell r="S11">
            <v>1424.3876829999992</v>
          </cell>
        </row>
        <row r="12">
          <cell r="B12">
            <v>299.14557200000007</v>
          </cell>
          <cell r="C12">
            <v>255.08679499999971</v>
          </cell>
          <cell r="D12">
            <v>633.54428000000007</v>
          </cell>
          <cell r="E12">
            <v>5.6334039999999987</v>
          </cell>
          <cell r="F12">
            <v>41.717780999999889</v>
          </cell>
          <cell r="G12">
            <v>237.1249770000002</v>
          </cell>
          <cell r="H12">
            <v>46.211965999999968</v>
          </cell>
          <cell r="I12">
            <v>1.8029999999999997E-2</v>
          </cell>
          <cell r="J12">
            <v>30.34544600000001</v>
          </cell>
          <cell r="K12">
            <v>107.0683659999998</v>
          </cell>
          <cell r="L12">
            <v>349.45514299999996</v>
          </cell>
          <cell r="M12">
            <v>35.24404000000002</v>
          </cell>
          <cell r="N12">
            <v>313.48746600000004</v>
          </cell>
          <cell r="O12">
            <v>78.875367000000068</v>
          </cell>
          <cell r="P12">
            <v>182.7362720000001</v>
          </cell>
          <cell r="Q12">
            <v>113.25624599999982</v>
          </cell>
          <cell r="S12">
            <v>1542.8832239999997</v>
          </cell>
        </row>
        <row r="13">
          <cell r="B13">
            <v>238.03802300000001</v>
          </cell>
          <cell r="C13">
            <v>396.86740600000041</v>
          </cell>
          <cell r="D13">
            <v>693.96664699999963</v>
          </cell>
          <cell r="E13">
            <v>2.5870729999999997</v>
          </cell>
          <cell r="F13">
            <v>131.92584000000014</v>
          </cell>
          <cell r="G13">
            <v>206.51817699999967</v>
          </cell>
          <cell r="H13">
            <v>61.55710000000002</v>
          </cell>
          <cell r="I13">
            <v>4.7776949999999996</v>
          </cell>
          <cell r="J13">
            <v>30.172236000000012</v>
          </cell>
          <cell r="K13">
            <v>166.55025700000024</v>
          </cell>
          <cell r="L13">
            <v>213.35362099999981</v>
          </cell>
          <cell r="M13">
            <v>38.648391000000004</v>
          </cell>
          <cell r="N13">
            <v>260.576212</v>
          </cell>
          <cell r="O13">
            <v>78.185115999999965</v>
          </cell>
          <cell r="P13">
            <v>90.651726999999894</v>
          </cell>
          <cell r="Q13">
            <v>73.790812999999929</v>
          </cell>
          <cell r="S13">
            <v>1549.5904649999998</v>
          </cell>
        </row>
        <row r="14">
          <cell r="B14">
            <v>277.86135399999989</v>
          </cell>
          <cell r="C14">
            <v>297.31248399999981</v>
          </cell>
          <cell r="D14">
            <v>536.27766599999984</v>
          </cell>
          <cell r="E14">
            <v>1.6368239999999989</v>
          </cell>
          <cell r="F14">
            <v>52.223425000000034</v>
          </cell>
          <cell r="G14">
            <v>169.21126799999985</v>
          </cell>
          <cell r="H14">
            <v>38.720866000000051</v>
          </cell>
          <cell r="I14">
            <v>0.7670340000000001</v>
          </cell>
          <cell r="J14">
            <v>67.817274999999995</v>
          </cell>
          <cell r="K14">
            <v>164.8495479999998</v>
          </cell>
          <cell r="L14">
            <v>225.76662800000005</v>
          </cell>
          <cell r="M14">
            <v>32.614472000000021</v>
          </cell>
          <cell r="N14">
            <v>320.37013499999989</v>
          </cell>
          <cell r="O14">
            <v>110.07888299999999</v>
          </cell>
          <cell r="P14">
            <v>77.825188000000068</v>
          </cell>
          <cell r="Q14">
            <v>58.197943000000009</v>
          </cell>
          <cell r="S14">
            <v>1339.6219899999996</v>
          </cell>
        </row>
        <row r="21">
          <cell r="B21">
            <v>328.63231399999961</v>
          </cell>
          <cell r="C21">
            <v>411.05193100000014</v>
          </cell>
          <cell r="D21">
            <v>204.43652299999991</v>
          </cell>
          <cell r="E21">
            <v>11.282007999999989</v>
          </cell>
          <cell r="F21">
            <v>107.62773700000002</v>
          </cell>
          <cell r="G21">
            <v>57.961676999999973</v>
          </cell>
          <cell r="H21">
            <v>12.219630999999987</v>
          </cell>
          <cell r="I21">
            <v>47.23918800000002</v>
          </cell>
          <cell r="J21">
            <v>58.847867999999998</v>
          </cell>
          <cell r="K21">
            <v>220.00145400000019</v>
          </cell>
          <cell r="L21">
            <v>119.14953199999999</v>
          </cell>
          <cell r="M21">
            <v>13.053071000000001</v>
          </cell>
          <cell r="N21">
            <v>176.65626699999964</v>
          </cell>
          <cell r="O21">
            <v>159.1351369999997</v>
          </cell>
          <cell r="P21">
            <v>16.130973999999998</v>
          </cell>
          <cell r="Q21">
            <v>28.306757999999999</v>
          </cell>
          <cell r="S21">
            <v>1121.7914959999996</v>
          </cell>
        </row>
        <row r="22">
          <cell r="B22">
            <v>309.53448500000002</v>
          </cell>
          <cell r="C22">
            <v>378.96048100000013</v>
          </cell>
          <cell r="D22">
            <v>172.27343999999997</v>
          </cell>
          <cell r="E22">
            <v>12.229501000000006</v>
          </cell>
          <cell r="F22">
            <v>78.320808000000127</v>
          </cell>
          <cell r="G22">
            <v>44.723699000000018</v>
          </cell>
          <cell r="H22">
            <v>9.1434169999999888</v>
          </cell>
          <cell r="I22">
            <v>41.793587999999978</v>
          </cell>
          <cell r="J22">
            <v>62.672912999999994</v>
          </cell>
          <cell r="K22">
            <v>221.05703599999998</v>
          </cell>
          <cell r="L22">
            <v>120.92056800000003</v>
          </cell>
          <cell r="M22">
            <v>11.728855000000003</v>
          </cell>
          <cell r="N22">
            <v>160.82916499999988</v>
          </cell>
          <cell r="O22">
            <v>152.80992599999985</v>
          </cell>
          <cell r="P22">
            <v>15.062991999999994</v>
          </cell>
          <cell r="Q22">
            <v>27.935284000000028</v>
          </cell>
          <cell r="S22">
            <v>1035.7120630000002</v>
          </cell>
        </row>
        <row r="23">
          <cell r="B23">
            <v>321.16407400000031</v>
          </cell>
          <cell r="C23">
            <v>390.86878999999965</v>
          </cell>
          <cell r="D23">
            <v>204.8452639999999</v>
          </cell>
          <cell r="E23">
            <v>12.263590000000002</v>
          </cell>
          <cell r="F23">
            <v>54.400537000000092</v>
          </cell>
          <cell r="G23">
            <v>51.565055999999956</v>
          </cell>
          <cell r="H23">
            <v>12.573466999999994</v>
          </cell>
          <cell r="I23">
            <v>43.71371199999998</v>
          </cell>
          <cell r="J23">
            <v>67.122493000000077</v>
          </cell>
          <cell r="K23">
            <v>240.44184899999959</v>
          </cell>
          <cell r="L23">
            <v>141.13428900000011</v>
          </cell>
          <cell r="M23">
            <v>12.723727999999992</v>
          </cell>
          <cell r="N23">
            <v>185.49522600000012</v>
          </cell>
          <cell r="O23">
            <v>174.15697400000016</v>
          </cell>
          <cell r="P23">
            <v>15.665158999999999</v>
          </cell>
          <cell r="Q23">
            <v>29.194094000000025</v>
          </cell>
          <cell r="S23">
            <v>1113.9897190000002</v>
          </cell>
        </row>
        <row r="24">
          <cell r="B24">
            <v>358.91775299999995</v>
          </cell>
          <cell r="C24">
            <v>415.37014199999959</v>
          </cell>
          <cell r="D24">
            <v>199.22926100000009</v>
          </cell>
          <cell r="E24">
            <v>11.330173000000009</v>
          </cell>
          <cell r="F24">
            <v>58.807698000000109</v>
          </cell>
          <cell r="G24">
            <v>50.177575000000047</v>
          </cell>
          <cell r="H24">
            <v>10.640930999999997</v>
          </cell>
          <cell r="I24">
            <v>53.039192999999969</v>
          </cell>
          <cell r="J24">
            <v>62.275029999999973</v>
          </cell>
          <cell r="K24">
            <v>238.32367399999953</v>
          </cell>
          <cell r="L24">
            <v>141.10282999999998</v>
          </cell>
          <cell r="M24">
            <v>11.369375999999987</v>
          </cell>
          <cell r="N24">
            <v>175.03702500000003</v>
          </cell>
          <cell r="O24">
            <v>167.72998299999995</v>
          </cell>
          <cell r="P24">
            <v>19.115748999999976</v>
          </cell>
          <cell r="Q24">
            <v>32.888592000000003</v>
          </cell>
          <cell r="S24">
            <v>1178.9893519999996</v>
          </cell>
        </row>
        <row r="25">
          <cell r="B25">
            <v>393.87994100000043</v>
          </cell>
          <cell r="C25">
            <v>444.61597499999999</v>
          </cell>
          <cell r="D25">
            <v>199.48227799999995</v>
          </cell>
          <cell r="E25">
            <v>13.364044999999994</v>
          </cell>
          <cell r="F25">
            <v>49.817687000000042</v>
          </cell>
          <cell r="G25">
            <v>54.588058999999987</v>
          </cell>
          <cell r="H25">
            <v>7.9333920000000004</v>
          </cell>
          <cell r="I25">
            <v>58.41397400000001</v>
          </cell>
          <cell r="J25">
            <v>68.143284000000023</v>
          </cell>
          <cell r="K25">
            <v>290.50987999999995</v>
          </cell>
          <cell r="L25">
            <v>138.10842499999995</v>
          </cell>
          <cell r="M25">
            <v>16.039035999999999</v>
          </cell>
          <cell r="N25">
            <v>193.54718200000039</v>
          </cell>
          <cell r="O25">
            <v>185.8891840000004</v>
          </cell>
          <cell r="P25">
            <v>17.130428999999992</v>
          </cell>
          <cell r="Q25">
            <v>44.811722999999986</v>
          </cell>
          <cell r="S25">
            <v>1247.8646380000002</v>
          </cell>
        </row>
        <row r="26">
          <cell r="B26">
            <v>372.43517400000002</v>
          </cell>
          <cell r="C26">
            <v>399.90694500000006</v>
          </cell>
          <cell r="D26">
            <v>189.42759800000005</v>
          </cell>
          <cell r="E26">
            <v>32.85872100000001</v>
          </cell>
          <cell r="F26">
            <v>46.058191000000043</v>
          </cell>
          <cell r="G26">
            <v>53.90113000000003</v>
          </cell>
          <cell r="H26">
            <v>7.8516160000000026</v>
          </cell>
          <cell r="I26">
            <v>55.336105999999987</v>
          </cell>
          <cell r="J26">
            <v>76.625299000000041</v>
          </cell>
          <cell r="K26">
            <v>261.41773100000017</v>
          </cell>
          <cell r="L26">
            <v>176.20302000000004</v>
          </cell>
          <cell r="M26">
            <v>10.619041000000005</v>
          </cell>
          <cell r="N26">
            <v>193.85944800000007</v>
          </cell>
          <cell r="O26">
            <v>181.39124200000003</v>
          </cell>
          <cell r="P26">
            <v>17.424250999999991</v>
          </cell>
          <cell r="Q26">
            <v>39.258643999999975</v>
          </cell>
          <cell r="S26">
            <v>1226.1675640000003</v>
          </cell>
        </row>
        <row r="27">
          <cell r="B27">
            <v>336.73257200000006</v>
          </cell>
          <cell r="C27">
            <v>452.1128239999997</v>
          </cell>
          <cell r="D27">
            <v>233.09044000000011</v>
          </cell>
          <cell r="E27">
            <v>31.464747000000006</v>
          </cell>
          <cell r="F27">
            <v>60.79745299999994</v>
          </cell>
          <cell r="G27">
            <v>75.754011000000034</v>
          </cell>
          <cell r="H27">
            <v>8.8705950000000087</v>
          </cell>
          <cell r="I27">
            <v>67.134171000000023</v>
          </cell>
          <cell r="J27">
            <v>71.904210999999947</v>
          </cell>
          <cell r="K27">
            <v>296.11026299999975</v>
          </cell>
          <cell r="L27">
            <v>159.66655099999988</v>
          </cell>
          <cell r="M27">
            <v>14.611629000000001</v>
          </cell>
          <cell r="N27">
            <v>192.62628299999997</v>
          </cell>
          <cell r="O27">
            <v>184.10316899999995</v>
          </cell>
          <cell r="P27">
            <v>25.09089999999998</v>
          </cell>
          <cell r="Q27">
            <v>44.301135999999971</v>
          </cell>
          <cell r="S27">
            <v>1280.2013049999996</v>
          </cell>
        </row>
        <row r="28">
          <cell r="B28">
            <v>317.17292400000002</v>
          </cell>
          <cell r="C28">
            <v>468.36513099999922</v>
          </cell>
          <cell r="D28">
            <v>197.352655</v>
          </cell>
          <cell r="E28">
            <v>22.068251</v>
          </cell>
          <cell r="F28">
            <v>66.254146999999932</v>
          </cell>
          <cell r="G28">
            <v>62.800195999999978</v>
          </cell>
          <cell r="H28">
            <v>8.9648830000000128</v>
          </cell>
          <cell r="I28">
            <v>69.563693999999998</v>
          </cell>
          <cell r="J28">
            <v>50.562124999999959</v>
          </cell>
          <cell r="K28">
            <v>289.28808799999928</v>
          </cell>
          <cell r="L28">
            <v>123.42509399999996</v>
          </cell>
          <cell r="M28">
            <v>9.2137060000000162</v>
          </cell>
          <cell r="N28">
            <v>185.66715599999986</v>
          </cell>
          <cell r="O28">
            <v>184.18662799999987</v>
          </cell>
          <cell r="P28">
            <v>13.768548999999993</v>
          </cell>
          <cell r="Q28">
            <v>28.178167999999996</v>
          </cell>
          <cell r="S28">
            <v>1197.9477489999992</v>
          </cell>
        </row>
        <row r="29">
          <cell r="B29">
            <v>288.82171599999981</v>
          </cell>
          <cell r="C29">
            <v>365.57386599999995</v>
          </cell>
          <cell r="D29">
            <v>186.18909599999995</v>
          </cell>
          <cell r="E29">
            <v>14.301400000000003</v>
          </cell>
          <cell r="F29">
            <v>67.732942999999935</v>
          </cell>
          <cell r="G29">
            <v>61.000360999999998</v>
          </cell>
          <cell r="H29">
            <v>7.9573839999999985</v>
          </cell>
          <cell r="I29">
            <v>66.904343999999995</v>
          </cell>
          <cell r="J29">
            <v>56.33473300000005</v>
          </cell>
          <cell r="K29">
            <v>202.80596999999997</v>
          </cell>
          <cell r="L29">
            <v>122.46955100000002</v>
          </cell>
          <cell r="M29">
            <v>7.4482299999999935</v>
          </cell>
          <cell r="N29">
            <v>167.19020099999977</v>
          </cell>
          <cell r="O29">
            <v>163.52600399999974</v>
          </cell>
          <cell r="P29">
            <v>12.726985999999995</v>
          </cell>
          <cell r="Q29">
            <v>45.145931999999995</v>
          </cell>
          <cell r="S29">
            <v>1044.2599729999997</v>
          </cell>
        </row>
        <row r="30">
          <cell r="B30">
            <v>372.06396700000033</v>
          </cell>
          <cell r="C30">
            <v>375.98511299999984</v>
          </cell>
          <cell r="D30">
            <v>231.08691400000006</v>
          </cell>
          <cell r="E30">
            <v>13.354826000000005</v>
          </cell>
          <cell r="F30">
            <v>74.207746000000014</v>
          </cell>
          <cell r="G30">
            <v>58.441212000000036</v>
          </cell>
          <cell r="H30">
            <v>12.966201999999996</v>
          </cell>
          <cell r="I30">
            <v>67.787127000000012</v>
          </cell>
          <cell r="J30">
            <v>67.186900000000023</v>
          </cell>
          <cell r="K30">
            <v>189.44130299999992</v>
          </cell>
          <cell r="L30">
            <v>139.71888300000003</v>
          </cell>
          <cell r="M30">
            <v>14.075586000000001</v>
          </cell>
          <cell r="N30">
            <v>219.32813200000044</v>
          </cell>
          <cell r="O30">
            <v>220.9247340000004</v>
          </cell>
          <cell r="P30">
            <v>15.462095000000009</v>
          </cell>
          <cell r="Q30">
            <v>45.265281000000016</v>
          </cell>
          <cell r="S30">
            <v>1199.9968300000003</v>
          </cell>
        </row>
        <row r="31">
          <cell r="B31">
            <v>323.00271500000031</v>
          </cell>
          <cell r="C31">
            <v>396.9001100000001</v>
          </cell>
          <cell r="D31">
            <v>196.81491700000004</v>
          </cell>
          <cell r="E31">
            <v>12.80425299999999</v>
          </cell>
          <cell r="F31">
            <v>68.427188000000015</v>
          </cell>
          <cell r="G31">
            <v>44.495080000000037</v>
          </cell>
          <cell r="H31">
            <v>10.331000000000007</v>
          </cell>
          <cell r="I31">
            <v>63.653549999999967</v>
          </cell>
          <cell r="J31">
            <v>67.188976999999994</v>
          </cell>
          <cell r="K31">
            <v>219.93382000000003</v>
          </cell>
          <cell r="L31">
            <v>145.20561600000002</v>
          </cell>
          <cell r="M31">
            <v>13.555137</v>
          </cell>
          <cell r="N31">
            <v>196.41984100000028</v>
          </cell>
          <cell r="O31">
            <v>184.71072300000023</v>
          </cell>
          <cell r="P31">
            <v>20.754503</v>
          </cell>
          <cell r="Q31">
            <v>40.652072000000032</v>
          </cell>
          <cell r="S31">
            <v>1138.3811610000005</v>
          </cell>
        </row>
        <row r="32">
          <cell r="B32">
            <v>296.64753400000006</v>
          </cell>
          <cell r="C32">
            <v>396.26219900000001</v>
          </cell>
          <cell r="D32">
            <v>193.49985100000006</v>
          </cell>
          <cell r="E32">
            <v>17.037953000000002</v>
          </cell>
          <cell r="F32">
            <v>77.16469800000003</v>
          </cell>
          <cell r="G32">
            <v>42.373688999999978</v>
          </cell>
          <cell r="H32">
            <v>9.4841689999999996</v>
          </cell>
          <cell r="I32">
            <v>52.919809000000015</v>
          </cell>
          <cell r="J32">
            <v>50.633693999999998</v>
          </cell>
          <cell r="K32">
            <v>208.34159599999995</v>
          </cell>
          <cell r="L32">
            <v>117.40417499999998</v>
          </cell>
          <cell r="M32">
            <v>13.658411000000012</v>
          </cell>
          <cell r="N32">
            <v>179.91774200000006</v>
          </cell>
          <cell r="O32">
            <v>151.17275200000012</v>
          </cell>
          <cell r="P32">
            <v>13.331217999999993</v>
          </cell>
          <cell r="Q32">
            <v>35.670971999999992</v>
          </cell>
          <cell r="S32">
            <v>1073.7715210000001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DECLARADOS"/>
      <sheetName val="PAISES_EXTRA_N"/>
    </sheetNames>
    <sheetDataSet>
      <sheetData sheetId="0">
        <row r="3">
          <cell r="B3">
            <v>288.655056</v>
          </cell>
          <cell r="C3">
            <v>293.57627300000024</v>
          </cell>
          <cell r="D3">
            <v>955.88087900000005</v>
          </cell>
          <cell r="E3">
            <v>2.728942</v>
          </cell>
          <cell r="F3">
            <v>52.057744000000014</v>
          </cell>
          <cell r="G3">
            <v>283.74084499999987</v>
          </cell>
          <cell r="H3">
            <v>46.928603000000017</v>
          </cell>
          <cell r="I3">
            <v>1.2195000000000001E-2</v>
          </cell>
          <cell r="J3">
            <v>66.467638000000051</v>
          </cell>
          <cell r="K3">
            <v>133.13098500000029</v>
          </cell>
          <cell r="L3">
            <v>249.62086500000001</v>
          </cell>
          <cell r="M3">
            <v>39.808051999999961</v>
          </cell>
          <cell r="N3">
            <v>393.0132319999999</v>
          </cell>
          <cell r="O3">
            <v>59.977617999999971</v>
          </cell>
          <cell r="P3">
            <v>52.476098999999998</v>
          </cell>
          <cell r="Q3">
            <v>93.631591999999969</v>
          </cell>
          <cell r="S3">
            <v>1790.4742100000003</v>
          </cell>
        </row>
        <row r="4">
          <cell r="B4">
            <v>343.45461699999987</v>
          </cell>
          <cell r="C4">
            <v>304.2751880000003</v>
          </cell>
          <cell r="D4">
            <v>616.03038200000015</v>
          </cell>
          <cell r="E4">
            <v>3.6081989999999995</v>
          </cell>
          <cell r="F4">
            <v>71.33520800000008</v>
          </cell>
          <cell r="G4">
            <v>237.06581900000018</v>
          </cell>
          <cell r="H4">
            <v>42.972063000000027</v>
          </cell>
          <cell r="I4">
            <v>0.17560200000000001</v>
          </cell>
          <cell r="J4">
            <v>30.640423000000002</v>
          </cell>
          <cell r="K4">
            <v>138.93518300000022</v>
          </cell>
          <cell r="L4">
            <v>225.05477600000003</v>
          </cell>
          <cell r="M4">
            <v>31.368791000000016</v>
          </cell>
          <cell r="N4">
            <v>365.86539899999997</v>
          </cell>
          <cell r="O4">
            <v>185.49139699999995</v>
          </cell>
          <cell r="P4">
            <v>78.283343000000002</v>
          </cell>
          <cell r="Q4">
            <v>74.605499000000023</v>
          </cell>
          <cell r="S4">
            <v>1492.5987640000003</v>
          </cell>
        </row>
        <row r="5">
          <cell r="B5">
            <v>246.14602400000001</v>
          </cell>
          <cell r="C5">
            <v>251.65640299999995</v>
          </cell>
          <cell r="D5">
            <v>725.876892</v>
          </cell>
          <cell r="E5">
            <v>4.2019500000000001</v>
          </cell>
          <cell r="F5">
            <v>52.444592000000036</v>
          </cell>
          <cell r="G5">
            <v>226.21757499999993</v>
          </cell>
          <cell r="H5">
            <v>34.926594000000016</v>
          </cell>
          <cell r="I5">
            <v>9.0455000000000008E-2</v>
          </cell>
          <cell r="J5">
            <v>29.758782000000004</v>
          </cell>
          <cell r="K5">
            <v>144.27701799999994</v>
          </cell>
          <cell r="L5">
            <v>261.1428370000001</v>
          </cell>
          <cell r="M5">
            <v>42.144173000000031</v>
          </cell>
          <cell r="N5">
            <v>226.18648099999999</v>
          </cell>
          <cell r="O5">
            <v>2.9049100000000001</v>
          </cell>
          <cell r="P5">
            <v>105.70387000000002</v>
          </cell>
          <cell r="Q5">
            <v>86.054727000000057</v>
          </cell>
          <cell r="S5">
            <v>1489.1145609999999</v>
          </cell>
        </row>
        <row r="21">
          <cell r="B21">
            <v>288.97631499999989</v>
          </cell>
          <cell r="C21">
            <v>362.55977299999984</v>
          </cell>
          <cell r="D21">
            <v>177.53930199999999</v>
          </cell>
          <cell r="E21">
            <v>13.763397000000014</v>
          </cell>
          <cell r="F21">
            <v>64.114970000000014</v>
          </cell>
          <cell r="G21">
            <v>42.004906999999996</v>
          </cell>
          <cell r="H21">
            <v>9.3293539999999897</v>
          </cell>
          <cell r="I21">
            <v>54.117460999999963</v>
          </cell>
          <cell r="J21">
            <v>81.303636000000026</v>
          </cell>
          <cell r="K21">
            <v>213.61226799999977</v>
          </cell>
          <cell r="L21">
            <v>152.33876900000007</v>
          </cell>
          <cell r="M21">
            <v>12.854295000000004</v>
          </cell>
          <cell r="N21">
            <v>147.51361400000002</v>
          </cell>
          <cell r="O21">
            <v>144.22804099999999</v>
          </cell>
          <cell r="P21">
            <v>13.978740999999998</v>
          </cell>
          <cell r="Q21">
            <v>40.780483000000018</v>
          </cell>
          <cell r="S21">
            <v>1049.2950169999999</v>
          </cell>
        </row>
        <row r="22">
          <cell r="B22">
            <v>292.82550000000003</v>
          </cell>
          <cell r="C22">
            <v>397.50464900000003</v>
          </cell>
          <cell r="D22">
            <v>184.676286</v>
          </cell>
          <cell r="E22">
            <v>13.517037999999994</v>
          </cell>
          <cell r="F22">
            <v>70.164714999999944</v>
          </cell>
          <cell r="G22">
            <v>46.42485600000002</v>
          </cell>
          <cell r="H22">
            <v>8.9534999999999982</v>
          </cell>
          <cell r="I22">
            <v>44.897025000000006</v>
          </cell>
          <cell r="J22">
            <v>73.453108</v>
          </cell>
          <cell r="K22">
            <v>235.52198899999999</v>
          </cell>
          <cell r="L22">
            <v>154.46528699999996</v>
          </cell>
          <cell r="M22">
            <v>13.696564000000008</v>
          </cell>
          <cell r="N22">
            <v>159.10340800000006</v>
          </cell>
          <cell r="O22">
            <v>149.06395000000003</v>
          </cell>
          <cell r="P22">
            <v>14.585610999999991</v>
          </cell>
          <cell r="Q22">
            <v>46.898479000000009</v>
          </cell>
          <cell r="S22">
            <v>1087.8857849999999</v>
          </cell>
        </row>
        <row r="23">
          <cell r="B23">
            <v>283.83252900000014</v>
          </cell>
          <cell r="C23">
            <v>409.25042900000074</v>
          </cell>
          <cell r="D23">
            <v>220.32829699999991</v>
          </cell>
          <cell r="E23">
            <v>10.567188000000005</v>
          </cell>
          <cell r="F23">
            <v>61.383093999999929</v>
          </cell>
          <cell r="G23">
            <v>58.902813999999971</v>
          </cell>
          <cell r="H23">
            <v>8.8450980000000001</v>
          </cell>
          <cell r="I23">
            <v>53.447964000000006</v>
          </cell>
          <cell r="J23">
            <v>71.923361999999969</v>
          </cell>
          <cell r="K23">
            <v>259.93207700000073</v>
          </cell>
          <cell r="L23">
            <v>151.27083799999997</v>
          </cell>
          <cell r="M23">
            <v>12.200836999999995</v>
          </cell>
          <cell r="N23">
            <v>149.11260000000013</v>
          </cell>
          <cell r="O23">
            <v>132.32889400000013</v>
          </cell>
          <cell r="P23">
            <v>15.184333000000015</v>
          </cell>
          <cell r="Q23">
            <v>47.980593999999996</v>
          </cell>
          <cell r="S23">
            <v>1128.6972450000007</v>
          </cell>
        </row>
      </sheetData>
      <sheetData sheetId="1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DECLARADOS"/>
      <sheetName val="ABAIXO_LIMIAR"/>
      <sheetName val="TOTAL"/>
    </sheetNames>
    <sheetDataSet>
      <sheetData sheetId="0"/>
      <sheetData sheetId="1"/>
      <sheetData sheetId="2">
        <row r="3">
          <cell r="C3">
            <v>59.490602000000003</v>
          </cell>
          <cell r="D3">
            <v>136.89884599999999</v>
          </cell>
          <cell r="E3">
            <v>33.775002000000001</v>
          </cell>
          <cell r="F3">
            <v>334.72991100000002</v>
          </cell>
          <cell r="G3">
            <v>97.869584000000003</v>
          </cell>
          <cell r="H3">
            <v>1261.0382239999999</v>
          </cell>
          <cell r="I3">
            <v>75.280377000000001</v>
          </cell>
          <cell r="J3">
            <v>4.3303399999999996</v>
          </cell>
          <cell r="K3">
            <v>71.407520000000005</v>
          </cell>
          <cell r="L3">
            <v>433.745159</v>
          </cell>
          <cell r="M3">
            <v>340.40272299999998</v>
          </cell>
          <cell r="N3">
            <v>410.208461</v>
          </cell>
          <cell r="O3">
            <v>71.911136999999997</v>
          </cell>
          <cell r="P3">
            <v>12.327048</v>
          </cell>
          <cell r="Q3">
            <v>373.593231</v>
          </cell>
          <cell r="R3">
            <v>123.119416</v>
          </cell>
          <cell r="S3">
            <v>285.98924599999998</v>
          </cell>
          <cell r="T3">
            <v>340.30621100000002</v>
          </cell>
          <cell r="U3">
            <v>0.72988200000000003</v>
          </cell>
        </row>
        <row r="4">
          <cell r="C4">
            <v>44.597644000000003</v>
          </cell>
          <cell r="D4">
            <v>140.06243699999999</v>
          </cell>
          <cell r="E4">
            <v>32.845111000000003</v>
          </cell>
          <cell r="F4">
            <v>316.61126999999999</v>
          </cell>
          <cell r="G4">
            <v>109.448325</v>
          </cell>
          <cell r="H4">
            <v>1252.9887570000001</v>
          </cell>
          <cell r="I4">
            <v>32.187427</v>
          </cell>
          <cell r="J4">
            <v>6.6706120000000002</v>
          </cell>
          <cell r="K4">
            <v>97.045321999999999</v>
          </cell>
          <cell r="L4">
            <v>430.94458600000002</v>
          </cell>
          <cell r="M4">
            <v>318.138553</v>
          </cell>
          <cell r="N4">
            <v>390.30825399999998</v>
          </cell>
          <cell r="O4">
            <v>88.763053999999997</v>
          </cell>
          <cell r="P4">
            <v>10.753847</v>
          </cell>
          <cell r="Q4">
            <v>362.85033199999998</v>
          </cell>
          <cell r="R4">
            <v>114.20677000000001</v>
          </cell>
          <cell r="S4">
            <v>270.56168100000002</v>
          </cell>
          <cell r="T4">
            <v>328.91004800000002</v>
          </cell>
          <cell r="U4">
            <v>0.214699</v>
          </cell>
        </row>
        <row r="5">
          <cell r="C5">
            <v>57.507586000000003</v>
          </cell>
          <cell r="D5">
            <v>174.900453</v>
          </cell>
          <cell r="E5">
            <v>29.624890000000001</v>
          </cell>
          <cell r="F5">
            <v>365.26452899999998</v>
          </cell>
          <cell r="G5">
            <v>121.09592000000001</v>
          </cell>
          <cell r="H5">
            <v>1389.1326819999999</v>
          </cell>
          <cell r="I5">
            <v>37.943722999999999</v>
          </cell>
          <cell r="J5">
            <v>5.277183</v>
          </cell>
          <cell r="K5">
            <v>101.260175</v>
          </cell>
          <cell r="L5">
            <v>504.97091499999999</v>
          </cell>
          <cell r="M5">
            <v>342.29662200000001</v>
          </cell>
          <cell r="N5">
            <v>442.51550099999997</v>
          </cell>
          <cell r="O5">
            <v>152.39856599999999</v>
          </cell>
          <cell r="P5">
            <v>16.986519000000001</v>
          </cell>
          <cell r="Q5">
            <v>408.16954500000003</v>
          </cell>
          <cell r="R5">
            <v>126.79772800000001</v>
          </cell>
          <cell r="S5">
            <v>297.09745500000002</v>
          </cell>
          <cell r="T5">
            <v>351.95370700000001</v>
          </cell>
          <cell r="U5">
            <v>0.53464100000000003</v>
          </cell>
        </row>
        <row r="6">
          <cell r="C6">
            <v>52.243079999999999</v>
          </cell>
          <cell r="D6">
            <v>192.428449</v>
          </cell>
          <cell r="E6">
            <v>23.564268999999999</v>
          </cell>
          <cell r="F6">
            <v>350.82017500000001</v>
          </cell>
          <cell r="G6">
            <v>116.69662099999999</v>
          </cell>
          <cell r="H6">
            <v>1319.5780850000001</v>
          </cell>
          <cell r="I6">
            <v>35.783521999999998</v>
          </cell>
          <cell r="J6">
            <v>4.8590039999999997</v>
          </cell>
          <cell r="K6">
            <v>74.537290999999996</v>
          </cell>
          <cell r="L6">
            <v>465.73175099999997</v>
          </cell>
          <cell r="M6">
            <v>315.86292300000002</v>
          </cell>
          <cell r="N6">
            <v>414.672211</v>
          </cell>
          <cell r="O6">
            <v>131.004683</v>
          </cell>
          <cell r="P6">
            <v>13.219834000000001</v>
          </cell>
          <cell r="Q6">
            <v>400.49041999999997</v>
          </cell>
          <cell r="R6">
            <v>122.170867</v>
          </cell>
          <cell r="S6">
            <v>264.07929300000001</v>
          </cell>
          <cell r="T6">
            <v>339.96015499999999</v>
          </cell>
          <cell r="U6">
            <v>1.6033649999999999</v>
          </cell>
        </row>
        <row r="7">
          <cell r="C7">
            <v>46.110317000000002</v>
          </cell>
          <cell r="D7">
            <v>202.98497399999999</v>
          </cell>
          <cell r="E7">
            <v>26.592098</v>
          </cell>
          <cell r="F7">
            <v>393.30902300000002</v>
          </cell>
          <cell r="G7">
            <v>119.26583599999999</v>
          </cell>
          <cell r="H7">
            <v>1397.251135</v>
          </cell>
          <cell r="I7">
            <v>60.583525999999999</v>
          </cell>
          <cell r="J7">
            <v>14.030245000000001</v>
          </cell>
          <cell r="K7">
            <v>87.479838999999998</v>
          </cell>
          <cell r="L7">
            <v>497.352823</v>
          </cell>
          <cell r="M7">
            <v>359.748806</v>
          </cell>
          <cell r="N7">
            <v>440.11505499999998</v>
          </cell>
          <cell r="O7">
            <v>85.101516000000004</v>
          </cell>
          <cell r="P7">
            <v>16.117974</v>
          </cell>
          <cell r="Q7">
            <v>431.29559599999999</v>
          </cell>
          <cell r="R7">
            <v>128.54997</v>
          </cell>
          <cell r="S7">
            <v>275.635178</v>
          </cell>
          <cell r="T7">
            <v>355.42331000000001</v>
          </cell>
          <cell r="U7">
            <v>0.33042199999999999</v>
          </cell>
        </row>
        <row r="8">
          <cell r="C8">
            <v>63.269567000000002</v>
          </cell>
          <cell r="D8">
            <v>177.60584499999999</v>
          </cell>
          <cell r="E8">
            <v>26.238135</v>
          </cell>
          <cell r="F8">
            <v>374.17286300000001</v>
          </cell>
          <cell r="G8">
            <v>139.28869399999999</v>
          </cell>
          <cell r="H8">
            <v>1384.8002280000001</v>
          </cell>
          <cell r="I8">
            <v>71.972375</v>
          </cell>
          <cell r="J8">
            <v>19.190614</v>
          </cell>
          <cell r="K8">
            <v>85.360975999999994</v>
          </cell>
          <cell r="L8">
            <v>542.10340699999995</v>
          </cell>
          <cell r="M8">
            <v>358.02866699999998</v>
          </cell>
          <cell r="N8">
            <v>349.05285900000001</v>
          </cell>
          <cell r="O8">
            <v>130.59139400000001</v>
          </cell>
          <cell r="P8">
            <v>17.37847</v>
          </cell>
          <cell r="Q8">
            <v>444.38832600000001</v>
          </cell>
          <cell r="R8">
            <v>136.46500599999999</v>
          </cell>
          <cell r="S8">
            <v>277.558018</v>
          </cell>
          <cell r="T8">
            <v>354.02598499999999</v>
          </cell>
          <cell r="U8">
            <v>0.50509599999999999</v>
          </cell>
        </row>
        <row r="9">
          <cell r="C9">
            <v>58.539485999999997</v>
          </cell>
          <cell r="D9">
            <v>155.91722999999999</v>
          </cell>
          <cell r="E9">
            <v>42.305182000000002</v>
          </cell>
          <cell r="F9">
            <v>401.25961999999998</v>
          </cell>
          <cell r="G9">
            <v>130.35579999999999</v>
          </cell>
          <cell r="H9">
            <v>1382.1442930000001</v>
          </cell>
          <cell r="I9">
            <v>39.786996000000002</v>
          </cell>
          <cell r="J9">
            <v>6.0091520000000003</v>
          </cell>
          <cell r="K9">
            <v>58.993353999999997</v>
          </cell>
          <cell r="L9">
            <v>514.70390699999996</v>
          </cell>
          <cell r="M9">
            <v>362.91743500000001</v>
          </cell>
          <cell r="N9">
            <v>336.06706600000001</v>
          </cell>
          <cell r="O9">
            <v>85.282145999999997</v>
          </cell>
          <cell r="P9">
            <v>19.838104000000001</v>
          </cell>
          <cell r="Q9">
            <v>445.20162299999998</v>
          </cell>
          <cell r="R9">
            <v>131.98118700000001</v>
          </cell>
          <cell r="S9">
            <v>309.57460600000002</v>
          </cell>
          <cell r="T9">
            <v>351.07313900000003</v>
          </cell>
          <cell r="U9">
            <v>0.53617999999999999</v>
          </cell>
        </row>
        <row r="10">
          <cell r="C10">
            <v>61.665802999999997</v>
          </cell>
          <cell r="D10">
            <v>178.70830100000001</v>
          </cell>
          <cell r="E10">
            <v>37.214154000000001</v>
          </cell>
          <cell r="F10">
            <v>403.35908899999998</v>
          </cell>
          <cell r="G10">
            <v>103.47247299999999</v>
          </cell>
          <cell r="H10">
            <v>1022.135262</v>
          </cell>
          <cell r="I10">
            <v>54.489199999999997</v>
          </cell>
          <cell r="J10">
            <v>21.719138000000001</v>
          </cell>
          <cell r="K10">
            <v>92.213707999999997</v>
          </cell>
          <cell r="L10">
            <v>406.59654399999999</v>
          </cell>
          <cell r="M10">
            <v>264.58168699999999</v>
          </cell>
          <cell r="N10">
            <v>246.104457</v>
          </cell>
          <cell r="O10">
            <v>108.446601</v>
          </cell>
          <cell r="P10">
            <v>13.125811000000001</v>
          </cell>
          <cell r="Q10">
            <v>252.91037399999999</v>
          </cell>
          <cell r="R10">
            <v>113.204728</v>
          </cell>
          <cell r="S10">
            <v>308.23518200000001</v>
          </cell>
          <cell r="T10">
            <v>325.79287199999999</v>
          </cell>
          <cell r="U10">
            <v>0.331565</v>
          </cell>
        </row>
        <row r="11">
          <cell r="C11">
            <v>47.296954999999997</v>
          </cell>
          <cell r="D11">
            <v>154.40597199999999</v>
          </cell>
          <cell r="E11">
            <v>26.719956</v>
          </cell>
          <cell r="F11">
            <v>372.35895799999997</v>
          </cell>
          <cell r="G11">
            <v>109.804123</v>
          </cell>
          <cell r="H11">
            <v>1258.005339</v>
          </cell>
          <cell r="I11">
            <v>40.230508999999998</v>
          </cell>
          <cell r="J11">
            <v>9.6131589999999996</v>
          </cell>
          <cell r="K11">
            <v>84.545146000000003</v>
          </cell>
          <cell r="L11">
            <v>508.94542000000001</v>
          </cell>
          <cell r="M11">
            <v>316.84517699999998</v>
          </cell>
          <cell r="N11">
            <v>317.71498200000002</v>
          </cell>
          <cell r="O11">
            <v>76.049527999999995</v>
          </cell>
          <cell r="P11">
            <v>13.31776</v>
          </cell>
          <cell r="Q11">
            <v>406.703824</v>
          </cell>
          <cell r="R11">
            <v>123.314459</v>
          </cell>
          <cell r="S11">
            <v>311.854984</v>
          </cell>
          <cell r="T11">
            <v>333.752816</v>
          </cell>
          <cell r="U11">
            <v>1.2413590000000001</v>
          </cell>
        </row>
        <row r="12">
          <cell r="C12">
            <v>50.030410000000003</v>
          </cell>
          <cell r="D12">
            <v>195.965002</v>
          </cell>
          <cell r="E12">
            <v>31.875869000000002</v>
          </cell>
          <cell r="F12">
            <v>414.62199299999997</v>
          </cell>
          <cell r="G12">
            <v>134.450942</v>
          </cell>
          <cell r="H12">
            <v>1435.036914</v>
          </cell>
          <cell r="I12">
            <v>44.705053999999997</v>
          </cell>
          <cell r="J12">
            <v>9.3694900000000008</v>
          </cell>
          <cell r="K12">
            <v>136.628175</v>
          </cell>
          <cell r="L12">
            <v>561.20953099999997</v>
          </cell>
          <cell r="M12">
            <v>374.43569000000002</v>
          </cell>
          <cell r="N12">
            <v>395.71419500000002</v>
          </cell>
          <cell r="O12">
            <v>81.617722000000001</v>
          </cell>
          <cell r="P12">
            <v>15.746822999999999</v>
          </cell>
          <cell r="Q12">
            <v>447.94508200000001</v>
          </cell>
          <cell r="R12">
            <v>150.80337599999999</v>
          </cell>
          <cell r="S12">
            <v>346.31394799999998</v>
          </cell>
          <cell r="T12">
            <v>401.99944599999998</v>
          </cell>
          <cell r="U12">
            <v>0.94289699999999999</v>
          </cell>
        </row>
        <row r="13">
          <cell r="C13">
            <v>53.522008</v>
          </cell>
          <cell r="D13">
            <v>205.64739299999999</v>
          </cell>
          <cell r="E13">
            <v>27.249766999999999</v>
          </cell>
          <cell r="F13">
            <v>375.14990599999999</v>
          </cell>
          <cell r="G13">
            <v>134.95743999999999</v>
          </cell>
          <cell r="H13">
            <v>1397.4823759999999</v>
          </cell>
          <cell r="I13">
            <v>26.878267000000001</v>
          </cell>
          <cell r="J13">
            <v>7.4520559999999998</v>
          </cell>
          <cell r="K13">
            <v>151.225965</v>
          </cell>
          <cell r="L13">
            <v>624.483385</v>
          </cell>
          <cell r="M13">
            <v>376.89568700000001</v>
          </cell>
          <cell r="N13">
            <v>344.52380699999998</v>
          </cell>
          <cell r="O13">
            <v>284.37365</v>
          </cell>
          <cell r="P13">
            <v>11.325411000000001</v>
          </cell>
          <cell r="Q13">
            <v>451.06792200000001</v>
          </cell>
          <cell r="R13">
            <v>160.61897200000001</v>
          </cell>
          <cell r="S13">
            <v>341.01655</v>
          </cell>
          <cell r="T13">
            <v>378.19825400000002</v>
          </cell>
          <cell r="U13">
            <v>1.827267</v>
          </cell>
        </row>
        <row r="14">
          <cell r="C14">
            <v>57.237084000000003</v>
          </cell>
          <cell r="D14">
            <v>183.72390899999999</v>
          </cell>
          <cell r="E14">
            <v>27.255309</v>
          </cell>
          <cell r="F14">
            <v>351.15126500000002</v>
          </cell>
          <cell r="G14">
            <v>104.46480099999999</v>
          </cell>
          <cell r="H14">
            <v>1106.801103</v>
          </cell>
          <cell r="I14">
            <v>32.473961000000003</v>
          </cell>
          <cell r="J14">
            <v>7.7818800000000001</v>
          </cell>
          <cell r="K14">
            <v>119.977463</v>
          </cell>
          <cell r="L14">
            <v>595.88927799999999</v>
          </cell>
          <cell r="M14">
            <v>338.84988499999997</v>
          </cell>
          <cell r="N14">
            <v>378.28910400000001</v>
          </cell>
          <cell r="O14">
            <v>146.989283</v>
          </cell>
          <cell r="P14">
            <v>10.232863999999999</v>
          </cell>
          <cell r="Q14">
            <v>365.97684800000002</v>
          </cell>
          <cell r="R14">
            <v>131.331526</v>
          </cell>
          <cell r="S14">
            <v>296.27748800000001</v>
          </cell>
          <cell r="T14">
            <v>347.81215600000002</v>
          </cell>
          <cell r="U14">
            <v>1.631529</v>
          </cell>
        </row>
        <row r="21">
          <cell r="C21">
            <v>15.497629999999999</v>
          </cell>
          <cell r="D21">
            <v>93.295488000000006</v>
          </cell>
          <cell r="E21">
            <v>12.273856</v>
          </cell>
          <cell r="F21">
            <v>194.29027300000001</v>
          </cell>
          <cell r="G21">
            <v>124.42350999999999</v>
          </cell>
          <cell r="H21">
            <v>1054.7619990000001</v>
          </cell>
          <cell r="I21">
            <v>6.3729999999999995E-2</v>
          </cell>
          <cell r="J21">
            <v>23.786303</v>
          </cell>
          <cell r="K21">
            <v>104.117559</v>
          </cell>
          <cell r="L21">
            <v>298.82401499999997</v>
          </cell>
          <cell r="M21">
            <v>163.18653399999999</v>
          </cell>
          <cell r="N21">
            <v>291.19898899999998</v>
          </cell>
          <cell r="O21">
            <v>56.742401999999998</v>
          </cell>
          <cell r="P21">
            <v>26.825555999999999</v>
          </cell>
          <cell r="Q21">
            <v>439.81207000000001</v>
          </cell>
          <cell r="R21">
            <v>85.440409000000002</v>
          </cell>
          <cell r="S21">
            <v>438.67391400000002</v>
          </cell>
          <cell r="T21">
            <v>229.61179999999999</v>
          </cell>
          <cell r="U21">
            <v>0.71853599999999995</v>
          </cell>
        </row>
        <row r="22">
          <cell r="C22">
            <v>13.498252000000001</v>
          </cell>
          <cell r="D22">
            <v>93.721125000000001</v>
          </cell>
          <cell r="E22">
            <v>14.899551000000001</v>
          </cell>
          <cell r="F22">
            <v>195.43279999999999</v>
          </cell>
          <cell r="G22">
            <v>88.962256999999994</v>
          </cell>
          <cell r="H22">
            <v>1044.2575139999999</v>
          </cell>
          <cell r="I22">
            <v>0.100054</v>
          </cell>
          <cell r="J22">
            <v>27.838025999999999</v>
          </cell>
          <cell r="K22">
            <v>136.784988</v>
          </cell>
          <cell r="L22">
            <v>288.33692300000001</v>
          </cell>
          <cell r="M22">
            <v>153.039433</v>
          </cell>
          <cell r="N22">
            <v>282.93173300000001</v>
          </cell>
          <cell r="O22">
            <v>53.155355999999998</v>
          </cell>
          <cell r="P22">
            <v>25.601452999999999</v>
          </cell>
          <cell r="Q22">
            <v>432.35011200000002</v>
          </cell>
          <cell r="R22">
            <v>83.327741000000003</v>
          </cell>
          <cell r="S22">
            <v>419.681783</v>
          </cell>
          <cell r="T22">
            <v>217.968998</v>
          </cell>
          <cell r="U22">
            <v>0.59499999999999997</v>
          </cell>
        </row>
        <row r="23">
          <cell r="C23">
            <v>14.145727000000001</v>
          </cell>
          <cell r="D23">
            <v>103.973315</v>
          </cell>
          <cell r="E23">
            <v>14.946479</v>
          </cell>
          <cell r="F23">
            <v>206.88414900000001</v>
          </cell>
          <cell r="G23">
            <v>111.34432099999999</v>
          </cell>
          <cell r="H23">
            <v>1133.034627</v>
          </cell>
          <cell r="I23">
            <v>6.3729999999999995E-2</v>
          </cell>
          <cell r="J23">
            <v>10.577036</v>
          </cell>
          <cell r="K23">
            <v>150.392336</v>
          </cell>
          <cell r="L23">
            <v>317.25723499999998</v>
          </cell>
          <cell r="M23">
            <v>159.996028</v>
          </cell>
          <cell r="N23">
            <v>264.84634999999997</v>
          </cell>
          <cell r="O23">
            <v>61.325978999999997</v>
          </cell>
          <cell r="P23">
            <v>29.161315999999999</v>
          </cell>
          <cell r="Q23">
            <v>468.55864800000001</v>
          </cell>
          <cell r="R23">
            <v>93.549994999999996</v>
          </cell>
          <cell r="S23">
            <v>436.37294200000002</v>
          </cell>
          <cell r="T23">
            <v>257.16683799999998</v>
          </cell>
          <cell r="U23">
            <v>0.43223400000000001</v>
          </cell>
        </row>
        <row r="24">
          <cell r="C24">
            <v>11.599541</v>
          </cell>
          <cell r="D24">
            <v>102.873896</v>
          </cell>
          <cell r="E24">
            <v>14.420164</v>
          </cell>
          <cell r="F24">
            <v>202.161709</v>
          </cell>
          <cell r="G24">
            <v>121.921268</v>
          </cell>
          <cell r="H24">
            <v>1081.5263669999999</v>
          </cell>
          <cell r="I24">
            <v>5.1073E-2</v>
          </cell>
          <cell r="J24">
            <v>8.5852319999999995</v>
          </cell>
          <cell r="K24">
            <v>130.950166</v>
          </cell>
          <cell r="L24">
            <v>296.26598200000001</v>
          </cell>
          <cell r="M24">
            <v>157.11000899999999</v>
          </cell>
          <cell r="N24">
            <v>298.93081699999999</v>
          </cell>
          <cell r="O24">
            <v>69.270144999999999</v>
          </cell>
          <cell r="P24">
            <v>26.832979000000002</v>
          </cell>
          <cell r="Q24">
            <v>453.26671199999998</v>
          </cell>
          <cell r="R24">
            <v>86.169653999999994</v>
          </cell>
          <cell r="S24">
            <v>359.48109799999997</v>
          </cell>
          <cell r="T24">
            <v>243.641761</v>
          </cell>
          <cell r="U24">
            <v>0.83352300000000001</v>
          </cell>
        </row>
        <row r="25">
          <cell r="C25">
            <v>11.687752</v>
          </cell>
          <cell r="D25">
            <v>135.182129</v>
          </cell>
          <cell r="E25">
            <v>13.46041</v>
          </cell>
          <cell r="F25">
            <v>219.30810600000001</v>
          </cell>
          <cell r="G25">
            <v>124.022627</v>
          </cell>
          <cell r="H25">
            <v>1137.4616599999999</v>
          </cell>
          <cell r="I25">
            <v>3.5720000000000002E-2</v>
          </cell>
          <cell r="J25">
            <v>13.969272999999999</v>
          </cell>
          <cell r="K25">
            <v>185.41496599999999</v>
          </cell>
          <cell r="L25">
            <v>306.038569</v>
          </cell>
          <cell r="M25">
            <v>175.74378400000001</v>
          </cell>
          <cell r="N25">
            <v>320.13486499999999</v>
          </cell>
          <cell r="O25">
            <v>63.371766999999998</v>
          </cell>
          <cell r="P25">
            <v>29.302772000000001</v>
          </cell>
          <cell r="Q25">
            <v>454.08322900000002</v>
          </cell>
          <cell r="R25">
            <v>90.327610000000007</v>
          </cell>
          <cell r="S25">
            <v>389.97863799999999</v>
          </cell>
          <cell r="T25">
            <v>257.22015299999998</v>
          </cell>
          <cell r="U25">
            <v>0.47682000000000002</v>
          </cell>
        </row>
        <row r="26">
          <cell r="C26">
            <v>11.662156</v>
          </cell>
          <cell r="D26">
            <v>123.221001</v>
          </cell>
          <cell r="E26">
            <v>14.378226</v>
          </cell>
          <cell r="F26">
            <v>225.38412500000001</v>
          </cell>
          <cell r="G26">
            <v>122.39807500000001</v>
          </cell>
          <cell r="H26">
            <v>1125.233289</v>
          </cell>
          <cell r="I26">
            <v>0.113318</v>
          </cell>
          <cell r="J26">
            <v>6.5081610000000003</v>
          </cell>
          <cell r="K26">
            <v>153.38072199999999</v>
          </cell>
          <cell r="L26">
            <v>314.16652900000003</v>
          </cell>
          <cell r="M26">
            <v>170.88472400000001</v>
          </cell>
          <cell r="N26">
            <v>293.09125899999998</v>
          </cell>
          <cell r="O26">
            <v>95.484144999999998</v>
          </cell>
          <cell r="P26">
            <v>24.143318000000001</v>
          </cell>
          <cell r="Q26">
            <v>458.49366600000002</v>
          </cell>
          <cell r="R26">
            <v>93.021992999999995</v>
          </cell>
          <cell r="S26">
            <v>458.70464500000003</v>
          </cell>
          <cell r="T26">
            <v>267.48438399999998</v>
          </cell>
          <cell r="U26">
            <v>0.61175800000000002</v>
          </cell>
        </row>
        <row r="27">
          <cell r="C27">
            <v>9.7207609999999995</v>
          </cell>
          <cell r="D27">
            <v>110.787989</v>
          </cell>
          <cell r="E27">
            <v>16.085339000000001</v>
          </cell>
          <cell r="F27">
            <v>225.94233800000001</v>
          </cell>
          <cell r="G27">
            <v>121.89131</v>
          </cell>
          <cell r="H27">
            <v>1117.289364</v>
          </cell>
          <cell r="I27">
            <v>1.4213910000000001</v>
          </cell>
          <cell r="J27">
            <v>14.258907000000001</v>
          </cell>
          <cell r="K27">
            <v>204.76235399999999</v>
          </cell>
          <cell r="L27">
            <v>316.67184200000003</v>
          </cell>
          <cell r="M27">
            <v>174.349255</v>
          </cell>
          <cell r="N27">
            <v>302.21596499999998</v>
          </cell>
          <cell r="O27">
            <v>71.944918999999999</v>
          </cell>
          <cell r="P27">
            <v>28.822578</v>
          </cell>
          <cell r="Q27">
            <v>418.23533400000002</v>
          </cell>
          <cell r="R27">
            <v>89.755746000000002</v>
          </cell>
          <cell r="S27">
            <v>528.45314900000005</v>
          </cell>
          <cell r="T27">
            <v>285.68969700000002</v>
          </cell>
          <cell r="U27">
            <v>0.66955500000000001</v>
          </cell>
        </row>
        <row r="28">
          <cell r="C28">
            <v>6.8899600000000003</v>
          </cell>
          <cell r="D28">
            <v>118.26356800000001</v>
          </cell>
          <cell r="E28">
            <v>11.51567</v>
          </cell>
          <cell r="F28">
            <v>186.504096</v>
          </cell>
          <cell r="G28">
            <v>92.418975000000003</v>
          </cell>
          <cell r="H28">
            <v>852.97169399999996</v>
          </cell>
          <cell r="I28">
            <v>0.56532099999999996</v>
          </cell>
          <cell r="J28">
            <v>11.273775000000001</v>
          </cell>
          <cell r="K28">
            <v>155.434448</v>
          </cell>
          <cell r="L28">
            <v>244.916538</v>
          </cell>
          <cell r="M28">
            <v>116.06280700000001</v>
          </cell>
          <cell r="N28">
            <v>75.826093999999998</v>
          </cell>
          <cell r="O28">
            <v>23.840820000000001</v>
          </cell>
          <cell r="P28">
            <v>9.3934840000000008</v>
          </cell>
          <cell r="Q28">
            <v>283.79830900000002</v>
          </cell>
          <cell r="R28">
            <v>62.427799999999998</v>
          </cell>
          <cell r="S28">
            <v>374.64828799999998</v>
          </cell>
          <cell r="T28">
            <v>216.46452600000001</v>
          </cell>
          <cell r="U28">
            <v>0.56734099999999998</v>
          </cell>
        </row>
        <row r="29">
          <cell r="C29">
            <v>7.8719049999999999</v>
          </cell>
          <cell r="D29">
            <v>136.54477499999999</v>
          </cell>
          <cell r="E29">
            <v>13.386255999999999</v>
          </cell>
          <cell r="F29">
            <v>198.549181</v>
          </cell>
          <cell r="G29">
            <v>111.700802</v>
          </cell>
          <cell r="H29">
            <v>1022.863008</v>
          </cell>
          <cell r="I29">
            <v>0.5494</v>
          </cell>
          <cell r="J29">
            <v>21.270731000000001</v>
          </cell>
          <cell r="K29">
            <v>144.14693700000001</v>
          </cell>
          <cell r="L29">
            <v>309.722329</v>
          </cell>
          <cell r="M29">
            <v>146.320122</v>
          </cell>
          <cell r="N29">
            <v>306.37248399999999</v>
          </cell>
          <cell r="O29">
            <v>75.820871999999994</v>
          </cell>
          <cell r="P29">
            <v>19.713563000000001</v>
          </cell>
          <cell r="Q29">
            <v>443.21918199999999</v>
          </cell>
          <cell r="R29">
            <v>84.755923999999993</v>
          </cell>
          <cell r="S29">
            <v>386.65848999999997</v>
          </cell>
          <cell r="T29">
            <v>224.53706</v>
          </cell>
          <cell r="U29">
            <v>0.64971999999999996</v>
          </cell>
        </row>
        <row r="30">
          <cell r="C30">
            <v>9.2245939999999997</v>
          </cell>
          <cell r="D30">
            <v>147.067667</v>
          </cell>
          <cell r="E30">
            <v>16.123933999999998</v>
          </cell>
          <cell r="F30">
            <v>232.320615</v>
          </cell>
          <cell r="G30">
            <v>120.260384</v>
          </cell>
          <cell r="H30">
            <v>1115.133214</v>
          </cell>
          <cell r="I30">
            <v>2.028572</v>
          </cell>
          <cell r="J30">
            <v>30.583134999999999</v>
          </cell>
          <cell r="K30">
            <v>83.301985000000002</v>
          </cell>
          <cell r="L30">
            <v>330.30895299999997</v>
          </cell>
          <cell r="M30">
            <v>168.89073200000001</v>
          </cell>
          <cell r="N30">
            <v>266.953304</v>
          </cell>
          <cell r="O30">
            <v>99.818303</v>
          </cell>
          <cell r="P30">
            <v>23.319229</v>
          </cell>
          <cell r="Q30">
            <v>480.36622599999998</v>
          </cell>
          <cell r="R30">
            <v>99.532337999999996</v>
          </cell>
          <cell r="S30">
            <v>435.539715</v>
          </cell>
          <cell r="T30">
            <v>274.47306900000001</v>
          </cell>
          <cell r="U30">
            <v>0.86669700000000005</v>
          </cell>
        </row>
        <row r="31">
          <cell r="C31">
            <v>9.713635</v>
          </cell>
          <cell r="D31">
            <v>133.879276</v>
          </cell>
          <cell r="E31">
            <v>13.210184999999999</v>
          </cell>
          <cell r="F31">
            <v>248.857001</v>
          </cell>
          <cell r="G31">
            <v>110.456923</v>
          </cell>
          <cell r="H31">
            <v>1073.2246439999999</v>
          </cell>
          <cell r="I31">
            <v>2.8788860000000001</v>
          </cell>
          <cell r="J31">
            <v>10.297253</v>
          </cell>
          <cell r="K31">
            <v>124.959086</v>
          </cell>
          <cell r="L31">
            <v>340.04948100000001</v>
          </cell>
          <cell r="M31">
            <v>156.46191400000001</v>
          </cell>
          <cell r="N31">
            <v>140.37400700000001</v>
          </cell>
          <cell r="O31">
            <v>93.035644000000005</v>
          </cell>
          <cell r="P31">
            <v>17.829989999999999</v>
          </cell>
          <cell r="Q31">
            <v>465.39446800000002</v>
          </cell>
          <cell r="R31">
            <v>98.209287000000003</v>
          </cell>
          <cell r="S31">
            <v>423.73960799999998</v>
          </cell>
          <cell r="T31">
            <v>265.09544499999998</v>
          </cell>
          <cell r="U31">
            <v>0.60873299999999997</v>
          </cell>
        </row>
        <row r="32">
          <cell r="C32">
            <v>8.9024450000000002</v>
          </cell>
          <cell r="D32">
            <v>127.878438</v>
          </cell>
          <cell r="E32">
            <v>12.121236</v>
          </cell>
          <cell r="F32">
            <v>208.80700899999999</v>
          </cell>
          <cell r="G32">
            <v>110.336564</v>
          </cell>
          <cell r="H32">
            <v>821.85537899999997</v>
          </cell>
          <cell r="I32">
            <v>0.20327899999999999</v>
          </cell>
          <cell r="J32">
            <v>27.742324</v>
          </cell>
          <cell r="K32">
            <v>172.412948</v>
          </cell>
          <cell r="L32">
            <v>294.97721799999999</v>
          </cell>
          <cell r="M32">
            <v>135.17597000000001</v>
          </cell>
          <cell r="N32">
            <v>366.51582000000002</v>
          </cell>
          <cell r="O32">
            <v>62.810147000000001</v>
          </cell>
          <cell r="P32">
            <v>15.396974999999999</v>
          </cell>
          <cell r="Q32">
            <v>276.37544600000001</v>
          </cell>
          <cell r="R32">
            <v>78.210946000000007</v>
          </cell>
          <cell r="S32">
            <v>345.94560999999999</v>
          </cell>
          <cell r="T32">
            <v>217.69415900000001</v>
          </cell>
          <cell r="U32">
            <v>1.117162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38"/>
  <sheetViews>
    <sheetView showGridLines="0" showRowColHeaders="0" tabSelected="1" zoomScale="90" zoomScaleNormal="90" workbookViewId="0"/>
  </sheetViews>
  <sheetFormatPr defaultRowHeight="12.75"/>
  <cols>
    <col min="1" max="1" width="114.5703125" customWidth="1"/>
  </cols>
  <sheetData>
    <row r="1" spans="1:1">
      <c r="A1" s="84" t="s">
        <v>122</v>
      </c>
    </row>
    <row r="2" spans="1:1" ht="3.6" customHeight="1">
      <c r="A2" s="85"/>
    </row>
    <row r="3" spans="1:1" s="2" customFormat="1" ht="6" customHeight="1">
      <c r="A3" s="9"/>
    </row>
    <row r="4" spans="1:1" s="2" customFormat="1" ht="12.75" customHeight="1">
      <c r="A4" s="86" t="s">
        <v>123</v>
      </c>
    </row>
    <row r="5" spans="1:1" s="2" customFormat="1" ht="3.6" customHeight="1">
      <c r="A5" s="87"/>
    </row>
    <row r="6" spans="1:1" s="2" customFormat="1" ht="6" customHeight="1">
      <c r="A6" s="10"/>
    </row>
    <row r="7" spans="1:1" s="2" customFormat="1" ht="18" customHeight="1">
      <c r="A7" s="83" t="s">
        <v>379</v>
      </c>
    </row>
    <row r="8" spans="1:1" s="2" customFormat="1" ht="18" customHeight="1">
      <c r="A8" s="1" t="s">
        <v>368</v>
      </c>
    </row>
    <row r="9" spans="1:1" s="2" customFormat="1" ht="18" customHeight="1">
      <c r="A9" s="1" t="s">
        <v>395</v>
      </c>
    </row>
    <row r="10" spans="1:1" s="2" customFormat="1" ht="18" customHeight="1">
      <c r="A10" s="1" t="s">
        <v>369</v>
      </c>
    </row>
    <row r="11" spans="1:1" s="2" customFormat="1" ht="18" customHeight="1">
      <c r="A11" s="1" t="s">
        <v>396</v>
      </c>
    </row>
    <row r="12" spans="1:1" s="2" customFormat="1" ht="18" customHeight="1">
      <c r="A12" s="1" t="s">
        <v>397</v>
      </c>
    </row>
    <row r="13" spans="1:1" s="2" customFormat="1" ht="18" customHeight="1">
      <c r="A13" s="83" t="s">
        <v>367</v>
      </c>
    </row>
    <row r="14" spans="1:1" s="2" customFormat="1" ht="18" customHeight="1">
      <c r="A14" s="1" t="s">
        <v>398</v>
      </c>
    </row>
    <row r="15" spans="1:1" s="2" customFormat="1" ht="18" customHeight="1">
      <c r="A15" s="83" t="s">
        <v>366</v>
      </c>
    </row>
    <row r="16" spans="1:1" s="2" customFormat="1" ht="18" customHeight="1">
      <c r="A16" s="1" t="s">
        <v>399</v>
      </c>
    </row>
    <row r="17" spans="1:1" s="2" customFormat="1" ht="18" customHeight="1">
      <c r="A17" s="83" t="s">
        <v>365</v>
      </c>
    </row>
    <row r="18" spans="1:1" s="2" customFormat="1" ht="18" customHeight="1">
      <c r="A18" s="83" t="s">
        <v>364</v>
      </c>
    </row>
    <row r="19" spans="1:1" s="2" customFormat="1" ht="18" customHeight="1">
      <c r="A19" s="83" t="s">
        <v>363</v>
      </c>
    </row>
    <row r="20" spans="1:1" s="2" customFormat="1" ht="18" customHeight="1">
      <c r="A20" s="83" t="s">
        <v>362</v>
      </c>
    </row>
    <row r="21" spans="1:1" s="2" customFormat="1" ht="6" customHeight="1">
      <c r="A21"/>
    </row>
    <row r="22" spans="1:1" s="2" customFormat="1" ht="12.75" customHeight="1">
      <c r="A22" s="86" t="s">
        <v>354</v>
      </c>
    </row>
    <row r="23" spans="1:1" s="2" customFormat="1" ht="3.6" customHeight="1">
      <c r="A23" s="87"/>
    </row>
    <row r="24" spans="1:1" ht="6" customHeight="1">
      <c r="A24" s="10"/>
    </row>
    <row r="25" spans="1:1" ht="18" customHeight="1">
      <c r="A25" s="83" t="s">
        <v>370</v>
      </c>
    </row>
    <row r="26" spans="1:1" ht="18" customHeight="1">
      <c r="A26" s="83" t="s">
        <v>355</v>
      </c>
    </row>
    <row r="27" spans="1:1" ht="18" customHeight="1">
      <c r="A27" s="83" t="s">
        <v>361</v>
      </c>
    </row>
    <row r="28" spans="1:1" ht="18" customHeight="1">
      <c r="A28" s="83" t="s">
        <v>360</v>
      </c>
    </row>
    <row r="29" spans="1:1" ht="18" customHeight="1">
      <c r="A29" s="83" t="s">
        <v>359</v>
      </c>
    </row>
    <row r="30" spans="1:1" ht="18" customHeight="1">
      <c r="A30" s="83" t="s">
        <v>358</v>
      </c>
    </row>
    <row r="31" spans="1:1" ht="18" customHeight="1">
      <c r="A31" s="83" t="s">
        <v>357</v>
      </c>
    </row>
    <row r="32" spans="1:1" ht="18" customHeight="1">
      <c r="A32" s="83" t="s">
        <v>356</v>
      </c>
    </row>
    <row r="33" spans="1:1" ht="15" customHeight="1"/>
    <row r="34" spans="1:1" ht="18" customHeight="1">
      <c r="A34" s="1" t="s">
        <v>121</v>
      </c>
    </row>
    <row r="35" spans="1:1" ht="6" customHeight="1"/>
    <row r="36" spans="1:1" ht="18" customHeight="1"/>
    <row r="37" spans="1:1" ht="18" customHeight="1"/>
    <row r="38" spans="1:1" ht="18" customHeight="1"/>
  </sheetData>
  <phoneticPr fontId="0" type="noConversion"/>
  <hyperlinks>
    <hyperlink ref="A13" location="Q002_IMP_COUNTRY!A1" display="Q002_IMP_COUNTRY - IMPORT INTERNATIONAL TRADE BY COUNTRIES"/>
    <hyperlink ref="A17" location="Q004_IMP_BEC!A1" display="Q004_IMP_BEC - IMPORT - INTERNATIONAL TRADE BY BEC"/>
    <hyperlink ref="A19" location="Q006_IMP_CHAP!A1" display="Q006_IMP_CHAP - IMPORT - INTERNATIONAL TRADE BY CHAPTERS"/>
    <hyperlink ref="A25" location="Q008_IMP_EXP_GRP_PROD!A2" display="Q008_IMP_EXP_GRP_PROD - IMPORTAÇÃO E EXPORTAÇÃO POR GRUPOS DE PRODUTOS"/>
    <hyperlink ref="A26" location="Q009_ZN_ECON!A2" display="Q009_ZN_ECON - REPARTIÇÃO POR ZONAS ECONÓMICAS E PAÍSES DO COMÉRICO EXTRACOMUNITÁRIO - TOTAL DO PAÍS"/>
    <hyperlink ref="A27" location="Q010_IMP_EXTRA_COUNTRY!A1" display="Q010_IMP_PAISES -  IMPORTAÇÃO - COMÉRCIO EXTRACOMUNITÁRIO POR PAÍSES"/>
    <hyperlink ref="A29" location="Q012_IMP_EXTRA_BEC!A1" display="Q012_IMP_CGCE -  IMPORTAÇÃO - COMÉRCIO EXTRACOMUNITÁRIO POR CGCE"/>
    <hyperlink ref="A31" location="Q014_IMP_EXTRA_CHAP!A1" display="Q014_IMP_CAP -  IMPORTAÇÃO - COMÉRCIO EXTRACOMUNITÁRIO POR CAPITULOS DA NC"/>
    <hyperlink ref="A7" location="Q001_GLOBAL_DATA!A1" display="Q001_GLOBAL_DATA - PRELIMINARY GLOBAL DATA"/>
    <hyperlink ref="A15" location="Q003_EXP_COUNTRY!A1" display="Q003_EXP_COUNTRY - EXPORT INTERNATIONAL TRADE BY COUNTRIES"/>
    <hyperlink ref="A18" location="Q005_EXP_BEC!A1" display="Q005_EXP_BEC - EXPORT - INTERNATIONAL TRADE BY BEC"/>
    <hyperlink ref="A20" location="Q007_EXP_CHAP!A1" display="Q007_EXP_CHAP - EXPORT - INTERNATIONAL TRADE BY CHAPTERS OF CN"/>
    <hyperlink ref="A28" location="Q011_EXP_EXTRA_COUNTRY!A1" display="Q011_EXP_EXTRA_COUNTRY -  EXPORT - EXTRA TRADE BY COUNTRIES"/>
    <hyperlink ref="A30" location="Q013_EXP_EXTRA_BEC!A1" display="Q013_EXP_EXTRA_BEC -  EXPORT - EXTRA TRADE BY BEC"/>
    <hyperlink ref="A32" location="Q015_EXP_EXTRA_CHAP!A1" display="Q015_EXP_EXTRA_CHAP -  EXPORT - EXTRA TRADE BY CHAPTERS OF CN"/>
    <hyperlink ref="A8" location="Q001_1_IMP_MONTH!A1" display="Q001_1_IMP_MONTH - IMPORT INTERNATIONAL DATA BY MONTHS"/>
    <hyperlink ref="A10" location="Q001_2_EXP_MONTH!A1" display="Q001_2_IMP_MONTH - EXPORT INTERNATIONAL DATA BY MONTHS"/>
    <hyperlink ref="A9" location="Q001_3_IMP_MONTH_DATA!A1" display="Q001_1_IMP_MONTH - IMPORTS INTERNATIONAL DATA BY MONTHS"/>
    <hyperlink ref="A11" location="Q001_3_EXP_MONTH_DATA!A1" display="Q001_3_EXP_MONTH_DATA - EXPORTS INTERNATIONAL DATA BY MONTHS WITH AND WITHOUT FUELS AND LUBRICANTS"/>
    <hyperlink ref="A12" location="Q001_4_TRADE_BALANCE!A1" display="Q001_4_TRADE_BALANCE - TRADE BALANCE WITH AND WITHOUT FUELS AND LUBRICANTS"/>
    <hyperlink ref="A14" location="Q002_1_IMP_MAIN_PARTNERS!A1" display="Q002_1_IMP_MAIN_PARTNERS - IMPORTS INTERNATIONAL TRADE BY COUNTRIES"/>
    <hyperlink ref="A16" location="Q003_1_EXP_MAIN_PARTNERS!A1" display="Q003_1_EXP_MAIN_PARTNERS - EXPORTS INTERNATIONAL TRADE BY MAIN COUNTRIES AND ECONOMIC ZONES"/>
    <hyperlink ref="A34" location="'Combined Nomenclature'!A1" display="Combined Nomenclature - CN Chapter description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S61"/>
  <sheetViews>
    <sheetView showGridLines="0" topLeftCell="A2" zoomScale="90" zoomScaleNormal="90" workbookViewId="0">
      <selection activeCell="A2" sqref="A2:P2"/>
    </sheetView>
  </sheetViews>
  <sheetFormatPr defaultRowHeight="9"/>
  <cols>
    <col min="1" max="1" width="6.85546875" style="19" customWidth="1"/>
    <col min="2" max="2" width="9.85546875" style="20" bestFit="1" customWidth="1"/>
    <col min="3" max="16" width="9.7109375" style="20" customWidth="1"/>
    <col min="17" max="16384" width="9.140625" style="20"/>
  </cols>
  <sheetData>
    <row r="1" spans="1:19" hidden="1"/>
    <row r="2" spans="1:19" ht="21" customHeight="1">
      <c r="A2" s="204" t="s">
        <v>337</v>
      </c>
      <c r="B2" s="204"/>
      <c r="C2" s="204"/>
      <c r="D2" s="204"/>
      <c r="E2" s="204"/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Q2" s="192" t="s">
        <v>124</v>
      </c>
      <c r="R2" s="192"/>
    </row>
    <row r="3" spans="1:19" s="22" customFormat="1" ht="18" customHeight="1" thickBot="1">
      <c r="A3" s="201" t="s">
        <v>335</v>
      </c>
      <c r="B3" s="201"/>
      <c r="C3" s="201"/>
      <c r="D3" s="201"/>
      <c r="E3" s="201"/>
      <c r="F3" s="201"/>
      <c r="G3" s="201"/>
      <c r="H3" s="201"/>
      <c r="I3" s="201"/>
      <c r="J3" s="201"/>
      <c r="K3" s="201"/>
      <c r="L3" s="201"/>
      <c r="M3" s="201"/>
      <c r="N3" s="201"/>
      <c r="O3" s="201"/>
      <c r="P3" s="201"/>
    </row>
    <row r="4" spans="1:19" ht="23.25" customHeight="1" thickBot="1">
      <c r="A4" s="202" t="s">
        <v>129</v>
      </c>
      <c r="B4" s="202" t="s">
        <v>128</v>
      </c>
      <c r="C4" s="117" t="s">
        <v>146</v>
      </c>
      <c r="D4" s="117" t="s">
        <v>9</v>
      </c>
      <c r="E4" s="117" t="s">
        <v>143</v>
      </c>
      <c r="F4" s="117" t="s">
        <v>10</v>
      </c>
      <c r="G4" s="117" t="s">
        <v>144</v>
      </c>
      <c r="H4" s="117" t="s">
        <v>373</v>
      </c>
      <c r="I4" s="117" t="s">
        <v>145</v>
      </c>
      <c r="J4" s="117" t="s">
        <v>152</v>
      </c>
      <c r="K4" s="117" t="s">
        <v>151</v>
      </c>
      <c r="L4" s="117" t="s">
        <v>147</v>
      </c>
      <c r="M4" s="117" t="s">
        <v>11</v>
      </c>
      <c r="N4" s="117" t="s">
        <v>148</v>
      </c>
      <c r="O4" s="117" t="s">
        <v>149</v>
      </c>
      <c r="P4" s="117" t="s">
        <v>150</v>
      </c>
      <c r="Q4" s="117" t="s">
        <v>142</v>
      </c>
    </row>
    <row r="5" spans="1:19" ht="11.25" customHeight="1" thickBot="1">
      <c r="A5" s="203"/>
      <c r="B5" s="203"/>
      <c r="C5" s="205" t="s">
        <v>342</v>
      </c>
      <c r="D5" s="206"/>
      <c r="E5" s="206"/>
      <c r="F5" s="206"/>
      <c r="G5" s="206"/>
      <c r="H5" s="206"/>
      <c r="I5" s="206"/>
      <c r="J5" s="206"/>
      <c r="K5" s="206"/>
      <c r="L5" s="206"/>
      <c r="M5" s="206"/>
      <c r="N5" s="206"/>
      <c r="O5" s="206"/>
      <c r="P5" s="206"/>
      <c r="Q5" s="207"/>
    </row>
    <row r="6" spans="1:19">
      <c r="A6" s="19">
        <f>[2]LEGENDAS!$B$3</f>
        <v>2018</v>
      </c>
      <c r="B6" s="20" t="s">
        <v>130</v>
      </c>
      <c r="C6" s="23">
        <f>[5]TOTAL!B21</f>
        <v>554.57071499999995</v>
      </c>
      <c r="D6" s="23">
        <f>[5]TOTAL!C21</f>
        <v>48.025416999999997</v>
      </c>
      <c r="E6" s="23">
        <f>[5]TOTAL!D21</f>
        <v>145.09857199999999</v>
      </c>
      <c r="F6" s="23">
        <f>[5]TOTAL!E21</f>
        <v>20.431628</v>
      </c>
      <c r="G6" s="23">
        <f>[5]TOTAL!F21</f>
        <v>3.8631250000000001</v>
      </c>
      <c r="H6" s="23">
        <f>[5]TOTAL!G21</f>
        <v>5.5606559999999998</v>
      </c>
      <c r="I6" s="23">
        <f>[5]TOTAL!H21</f>
        <v>35.934232999999999</v>
      </c>
      <c r="J6" s="23">
        <f>[5]TOTAL!I21</f>
        <v>25.678515000000001</v>
      </c>
      <c r="K6" s="23">
        <f>[5]TOTAL!J21</f>
        <v>8.5308150000000005</v>
      </c>
      <c r="L6" s="23">
        <f>[5]TOTAL!K21</f>
        <v>1167.1218590000001</v>
      </c>
      <c r="M6" s="23">
        <f>[5]TOTAL!L21</f>
        <v>1.5996950000000001</v>
      </c>
      <c r="N6" s="23">
        <f>[5]TOTAL!M21</f>
        <v>20.786183000000001</v>
      </c>
      <c r="O6" s="23">
        <f>[5]TOTAL!N21</f>
        <v>636.26864</v>
      </c>
      <c r="P6" s="23">
        <f>[5]TOTAL!O21</f>
        <v>13.690766999999999</v>
      </c>
      <c r="Q6" s="23">
        <f>[5]TOTAL!P21</f>
        <v>24.74025</v>
      </c>
      <c r="R6" s="24"/>
      <c r="S6" s="24"/>
    </row>
    <row r="7" spans="1:19">
      <c r="B7" s="20" t="s">
        <v>131</v>
      </c>
      <c r="C7" s="23">
        <f>[5]TOTAL!B22</f>
        <v>562.29722900000002</v>
      </c>
      <c r="D7" s="23">
        <f>[5]TOTAL!C22</f>
        <v>45.327232000000002</v>
      </c>
      <c r="E7" s="23">
        <f>[5]TOTAL!D22</f>
        <v>121.678912</v>
      </c>
      <c r="F7" s="23">
        <f>[5]TOTAL!E22</f>
        <v>5.672148</v>
      </c>
      <c r="G7" s="23">
        <f>[5]TOTAL!F22</f>
        <v>5.0655039999999998</v>
      </c>
      <c r="H7" s="23">
        <f>[5]TOTAL!G22</f>
        <v>4.274006</v>
      </c>
      <c r="I7" s="23">
        <f>[5]TOTAL!H22</f>
        <v>32.481822999999999</v>
      </c>
      <c r="J7" s="23">
        <f>[5]TOTAL!I22</f>
        <v>28.801071</v>
      </c>
      <c r="K7" s="23">
        <f>[5]TOTAL!J22</f>
        <v>7.8311679999999999</v>
      </c>
      <c r="L7" s="23">
        <f>[5]TOTAL!K22</f>
        <v>1160.2914209999999</v>
      </c>
      <c r="M7" s="23">
        <f>[5]TOTAL!L22</f>
        <v>2.682315</v>
      </c>
      <c r="N7" s="23">
        <f>[5]TOTAL!M22</f>
        <v>12.493149000000001</v>
      </c>
      <c r="O7" s="23">
        <f>[5]TOTAL!N22</f>
        <v>616.92940499999997</v>
      </c>
      <c r="P7" s="23">
        <f>[5]TOTAL!O22</f>
        <v>12.965095</v>
      </c>
      <c r="Q7" s="23">
        <f>[5]TOTAL!P22</f>
        <v>23.166060999999999</v>
      </c>
    </row>
    <row r="8" spans="1:19">
      <c r="B8" s="20" t="s">
        <v>132</v>
      </c>
      <c r="C8" s="23">
        <f>[5]TOTAL!B23</f>
        <v>584.71280300000001</v>
      </c>
      <c r="D8" s="23">
        <f>[5]TOTAL!C23</f>
        <v>45.737785000000002</v>
      </c>
      <c r="E8" s="23">
        <f>[5]TOTAL!D23</f>
        <v>112.983316</v>
      </c>
      <c r="F8" s="23">
        <f>[5]TOTAL!E23</f>
        <v>13.571320999999999</v>
      </c>
      <c r="G8" s="23">
        <f>[5]TOTAL!F23</f>
        <v>4.9423310000000003</v>
      </c>
      <c r="H8" s="23">
        <f>[5]TOTAL!G23</f>
        <v>4.8124359999999999</v>
      </c>
      <c r="I8" s="23">
        <f>[5]TOTAL!H23</f>
        <v>32.799138999999997</v>
      </c>
      <c r="J8" s="23">
        <f>[5]TOTAL!I23</f>
        <v>33.536938999999997</v>
      </c>
      <c r="K8" s="23">
        <f>[5]TOTAL!J23</f>
        <v>8.6038920000000001</v>
      </c>
      <c r="L8" s="23">
        <f>[5]TOTAL!K23</f>
        <v>1288.2032899999999</v>
      </c>
      <c r="M8" s="23">
        <f>[5]TOTAL!L23</f>
        <v>2.5675849999999998</v>
      </c>
      <c r="N8" s="23">
        <f>[5]TOTAL!M23</f>
        <v>11.660911</v>
      </c>
      <c r="O8" s="23">
        <f>[5]TOTAL!N23</f>
        <v>659.89622999999995</v>
      </c>
      <c r="P8" s="23">
        <f>[5]TOTAL!O23</f>
        <v>13.06644</v>
      </c>
      <c r="Q8" s="23">
        <f>[5]TOTAL!P23</f>
        <v>25.648717999999999</v>
      </c>
    </row>
    <row r="9" spans="1:19">
      <c r="B9" s="20" t="s">
        <v>133</v>
      </c>
      <c r="C9" s="23">
        <f>[5]TOTAL!B24</f>
        <v>570.61502900000005</v>
      </c>
      <c r="D9" s="23">
        <f>[5]TOTAL!C24</f>
        <v>51.819972999999997</v>
      </c>
      <c r="E9" s="23">
        <f>[5]TOTAL!D24</f>
        <v>105.118578</v>
      </c>
      <c r="F9" s="23">
        <f>[5]TOTAL!E24</f>
        <v>5.7810579999999998</v>
      </c>
      <c r="G9" s="23">
        <f>[5]TOTAL!F24</f>
        <v>3.778222</v>
      </c>
      <c r="H9" s="23">
        <f>[5]TOTAL!G24</f>
        <v>4.5346349999999997</v>
      </c>
      <c r="I9" s="23">
        <f>[5]TOTAL!H24</f>
        <v>26.999669999999998</v>
      </c>
      <c r="J9" s="23">
        <f>[5]TOTAL!I24</f>
        <v>35.124702999999997</v>
      </c>
      <c r="K9" s="23">
        <f>[5]TOTAL!J24</f>
        <v>8.2620229999999992</v>
      </c>
      <c r="L9" s="23">
        <f>[5]TOTAL!K24</f>
        <v>1217.127199</v>
      </c>
      <c r="M9" s="23">
        <f>[5]TOTAL!L24</f>
        <v>1.8437170000000001</v>
      </c>
      <c r="N9" s="23">
        <f>[5]TOTAL!M24</f>
        <v>29.773077000000001</v>
      </c>
      <c r="O9" s="23">
        <f>[5]TOTAL!N24</f>
        <v>652.00711000000001</v>
      </c>
      <c r="P9" s="23">
        <f>[5]TOTAL!O24</f>
        <v>12.994433000000001</v>
      </c>
      <c r="Q9" s="23">
        <f>[5]TOTAL!P24</f>
        <v>24.329889999999999</v>
      </c>
    </row>
    <row r="10" spans="1:19">
      <c r="B10" s="20" t="s">
        <v>134</v>
      </c>
      <c r="C10" s="23">
        <f>[5]TOTAL!B25</f>
        <v>601.65881300000001</v>
      </c>
      <c r="D10" s="23">
        <f>[5]TOTAL!C25</f>
        <v>49.646591000000001</v>
      </c>
      <c r="E10" s="23">
        <f>[5]TOTAL!D25</f>
        <v>132.84016299999999</v>
      </c>
      <c r="F10" s="23">
        <f>[5]TOTAL!E25</f>
        <v>6.0622660000000002</v>
      </c>
      <c r="G10" s="23">
        <f>[5]TOTAL!F25</f>
        <v>4.0564179999999999</v>
      </c>
      <c r="H10" s="23">
        <f>[5]TOTAL!G25</f>
        <v>4.5770770000000001</v>
      </c>
      <c r="I10" s="23">
        <f>[5]TOTAL!H25</f>
        <v>34.256729</v>
      </c>
      <c r="J10" s="23">
        <f>[5]TOTAL!I25</f>
        <v>36.269199999999998</v>
      </c>
      <c r="K10" s="23">
        <f>[5]TOTAL!J25</f>
        <v>9.730359</v>
      </c>
      <c r="L10" s="23">
        <f>[5]TOTAL!K25</f>
        <v>1349.193636</v>
      </c>
      <c r="M10" s="23">
        <f>[5]TOTAL!L25</f>
        <v>2.6946910000000002</v>
      </c>
      <c r="N10" s="23">
        <f>[5]TOTAL!M25</f>
        <v>21.173946000000001</v>
      </c>
      <c r="O10" s="23">
        <f>[5]TOTAL!N25</f>
        <v>615.84246900000005</v>
      </c>
      <c r="P10" s="23">
        <f>[5]TOTAL!O25</f>
        <v>13.252888</v>
      </c>
      <c r="Q10" s="23">
        <f>[5]TOTAL!P25</f>
        <v>23.833682</v>
      </c>
    </row>
    <row r="11" spans="1:19">
      <c r="B11" s="20" t="s">
        <v>135</v>
      </c>
      <c r="C11" s="23">
        <f>[5]TOTAL!B26</f>
        <v>609.70463199999995</v>
      </c>
      <c r="D11" s="23">
        <f>[5]TOTAL!C26</f>
        <v>49.064824999999999</v>
      </c>
      <c r="E11" s="23">
        <f>[5]TOTAL!D26</f>
        <v>110.394802</v>
      </c>
      <c r="F11" s="23">
        <f>[5]TOTAL!E26</f>
        <v>13.405817000000001</v>
      </c>
      <c r="G11" s="23">
        <f>[5]TOTAL!F26</f>
        <v>4.1084370000000003</v>
      </c>
      <c r="H11" s="23">
        <f>[5]TOTAL!G26</f>
        <v>3.8539819999999998</v>
      </c>
      <c r="I11" s="23">
        <f>[5]TOTAL!H26</f>
        <v>39.225915999999998</v>
      </c>
      <c r="J11" s="23">
        <f>[5]TOTAL!I26</f>
        <v>38.710151000000003</v>
      </c>
      <c r="K11" s="23">
        <f>[5]TOTAL!J26</f>
        <v>8.3212170000000008</v>
      </c>
      <c r="L11" s="23">
        <f>[5]TOTAL!K26</f>
        <v>1319.1081469999999</v>
      </c>
      <c r="M11" s="23">
        <f>[5]TOTAL!L26</f>
        <v>2.4773450000000001</v>
      </c>
      <c r="N11" s="23">
        <f>[5]TOTAL!M26</f>
        <v>22.708389</v>
      </c>
      <c r="O11" s="23">
        <f>[5]TOTAL!N26</f>
        <v>689.662012</v>
      </c>
      <c r="P11" s="23">
        <f>[5]TOTAL!O26</f>
        <v>23.661987</v>
      </c>
      <c r="Q11" s="23">
        <f>[5]TOTAL!P26</f>
        <v>21.850010999999999</v>
      </c>
    </row>
    <row r="12" spans="1:19">
      <c r="B12" s="20" t="s">
        <v>136</v>
      </c>
      <c r="C12" s="23">
        <f>[5]TOTAL!B27</f>
        <v>622.28224</v>
      </c>
      <c r="D12" s="23">
        <f>[5]TOTAL!C27</f>
        <v>47.417858000000003</v>
      </c>
      <c r="E12" s="23">
        <f>[5]TOTAL!D27</f>
        <v>105.990717</v>
      </c>
      <c r="F12" s="23">
        <f>[5]TOTAL!E27</f>
        <v>5.4823380000000004</v>
      </c>
      <c r="G12" s="23">
        <f>[5]TOTAL!F27</f>
        <v>4.4243940000000004</v>
      </c>
      <c r="H12" s="23">
        <f>[5]TOTAL!G27</f>
        <v>3.9001640000000002</v>
      </c>
      <c r="I12" s="23">
        <f>[5]TOTAL!H27</f>
        <v>48.216222999999999</v>
      </c>
      <c r="J12" s="23">
        <f>[5]TOTAL!I27</f>
        <v>27.273150000000001</v>
      </c>
      <c r="K12" s="23">
        <f>[5]TOTAL!J27</f>
        <v>8.6896749999999994</v>
      </c>
      <c r="L12" s="23">
        <f>[5]TOTAL!K27</f>
        <v>1381.0480190000001</v>
      </c>
      <c r="M12" s="23">
        <f>[5]TOTAL!L27</f>
        <v>3.5368149999999998</v>
      </c>
      <c r="N12" s="23">
        <f>[5]TOTAL!M27</f>
        <v>36.072355000000002</v>
      </c>
      <c r="O12" s="23">
        <f>[5]TOTAL!N27</f>
        <v>662.11794199999997</v>
      </c>
      <c r="P12" s="23">
        <f>[5]TOTAL!O27</f>
        <v>12.618357</v>
      </c>
      <c r="Q12" s="23">
        <f>[5]TOTAL!P27</f>
        <v>20.507697</v>
      </c>
    </row>
    <row r="13" spans="1:19">
      <c r="B13" s="20" t="s">
        <v>137</v>
      </c>
      <c r="C13" s="23">
        <f>[5]TOTAL!B28</f>
        <v>411.59588400000001</v>
      </c>
      <c r="D13" s="23">
        <f>[5]TOTAL!C28</f>
        <v>24.689426000000001</v>
      </c>
      <c r="E13" s="23">
        <f>[5]TOTAL!D28</f>
        <v>94.621713999999997</v>
      </c>
      <c r="F13" s="23">
        <f>[5]TOTAL!E28</f>
        <v>5.3955289999999998</v>
      </c>
      <c r="G13" s="23">
        <f>[5]TOTAL!F28</f>
        <v>3.1837939999999998</v>
      </c>
      <c r="H13" s="23">
        <f>[5]TOTAL!G28</f>
        <v>3.6128439999999999</v>
      </c>
      <c r="I13" s="23">
        <f>[5]TOTAL!H28</f>
        <v>28.971366</v>
      </c>
      <c r="J13" s="23">
        <f>[5]TOTAL!I28</f>
        <v>30.863446</v>
      </c>
      <c r="K13" s="23">
        <f>[5]TOTAL!J28</f>
        <v>4.429862</v>
      </c>
      <c r="L13" s="23">
        <f>[5]TOTAL!K28</f>
        <v>957.96040300000004</v>
      </c>
      <c r="M13" s="23">
        <f>[5]TOTAL!L28</f>
        <v>1.9847619999999999</v>
      </c>
      <c r="N13" s="23">
        <f>[5]TOTAL!M28</f>
        <v>25.831091000000001</v>
      </c>
      <c r="O13" s="23">
        <f>[5]TOTAL!N28</f>
        <v>426.992861</v>
      </c>
      <c r="P13" s="23">
        <f>[5]TOTAL!O28</f>
        <v>11.811729</v>
      </c>
      <c r="Q13" s="23">
        <f>[5]TOTAL!P28</f>
        <v>18.457530999999999</v>
      </c>
    </row>
    <row r="14" spans="1:19">
      <c r="B14" s="20" t="s">
        <v>138</v>
      </c>
      <c r="C14" s="23">
        <f>[5]TOTAL!B29</f>
        <v>568.07074999999998</v>
      </c>
      <c r="D14" s="23">
        <f>[5]TOTAL!C29</f>
        <v>48.724401999999998</v>
      </c>
      <c r="E14" s="23">
        <f>[5]TOTAL!D29</f>
        <v>96.891452999999998</v>
      </c>
      <c r="F14" s="23">
        <f>[5]TOTAL!E29</f>
        <v>11.912884999999999</v>
      </c>
      <c r="G14" s="23">
        <f>[5]TOTAL!F29</f>
        <v>3.2425099999999998</v>
      </c>
      <c r="H14" s="23">
        <f>[5]TOTAL!G29</f>
        <v>5.7216560000000003</v>
      </c>
      <c r="I14" s="23">
        <f>[5]TOTAL!H29</f>
        <v>29.039579</v>
      </c>
      <c r="J14" s="23">
        <f>[5]TOTAL!I29</f>
        <v>32.041333999999999</v>
      </c>
      <c r="K14" s="23">
        <f>[5]TOTAL!J29</f>
        <v>7.6373889999999998</v>
      </c>
      <c r="L14" s="23">
        <f>[5]TOTAL!K29</f>
        <v>1191.3841500000001</v>
      </c>
      <c r="M14" s="23">
        <f>[5]TOTAL!L29</f>
        <v>1.960847</v>
      </c>
      <c r="N14" s="23">
        <f>[5]TOTAL!M29</f>
        <v>19.318284999999999</v>
      </c>
      <c r="O14" s="23">
        <f>[5]TOTAL!N29</f>
        <v>593.86680000000001</v>
      </c>
      <c r="P14" s="23">
        <f>[5]TOTAL!O29</f>
        <v>22.623729999999998</v>
      </c>
      <c r="Q14" s="23">
        <f>[5]TOTAL!P29</f>
        <v>23.037877999999999</v>
      </c>
    </row>
    <row r="15" spans="1:19">
      <c r="B15" s="20" t="s">
        <v>139</v>
      </c>
      <c r="C15" s="23">
        <f>[5]TOTAL!B30</f>
        <v>585.04255999999998</v>
      </c>
      <c r="D15" s="23">
        <f>[5]TOTAL!C30</f>
        <v>48.155106000000004</v>
      </c>
      <c r="E15" s="23">
        <f>[5]TOTAL!D30</f>
        <v>98.350977999999998</v>
      </c>
      <c r="F15" s="23">
        <f>[5]TOTAL!E30</f>
        <v>6.9474299999999998</v>
      </c>
      <c r="G15" s="23">
        <f>[5]TOTAL!F30</f>
        <v>3.8795229999999998</v>
      </c>
      <c r="H15" s="23">
        <f>[5]TOTAL!G30</f>
        <v>6.1060140000000001</v>
      </c>
      <c r="I15" s="23">
        <f>[5]TOTAL!H30</f>
        <v>37.562486999999997</v>
      </c>
      <c r="J15" s="23">
        <f>[5]TOTAL!I30</f>
        <v>38.420068000000001</v>
      </c>
      <c r="K15" s="23">
        <f>[5]TOTAL!J30</f>
        <v>7.5258609999999999</v>
      </c>
      <c r="L15" s="23">
        <f>[5]TOTAL!K30</f>
        <v>1323.9884280000001</v>
      </c>
      <c r="M15" s="23">
        <f>[5]TOTAL!L30</f>
        <v>2.6811069999999999</v>
      </c>
      <c r="N15" s="23">
        <f>[5]TOTAL!M30</f>
        <v>27.519957999999999</v>
      </c>
      <c r="O15" s="23">
        <f>[5]TOTAL!N30</f>
        <v>639.68904699999996</v>
      </c>
      <c r="P15" s="23">
        <f>[5]TOTAL!O30</f>
        <v>13.368622</v>
      </c>
      <c r="Q15" s="23">
        <f>[5]TOTAL!P30</f>
        <v>24.011548999999999</v>
      </c>
    </row>
    <row r="16" spans="1:19">
      <c r="B16" s="20" t="s">
        <v>140</v>
      </c>
      <c r="C16" s="23">
        <f>[5]TOTAL!B31</f>
        <v>514.53133800000001</v>
      </c>
      <c r="D16" s="23">
        <f>[5]TOTAL!C31</f>
        <v>38.851050000000001</v>
      </c>
      <c r="E16" s="23">
        <f>[5]TOTAL!D31</f>
        <v>110.074792</v>
      </c>
      <c r="F16" s="23">
        <f>[5]TOTAL!E31</f>
        <v>5.9707059999999998</v>
      </c>
      <c r="G16" s="23">
        <f>[5]TOTAL!F31</f>
        <v>6.2437690000000003</v>
      </c>
      <c r="H16" s="23">
        <f>[5]TOTAL!G31</f>
        <v>2.851442</v>
      </c>
      <c r="I16" s="23">
        <f>[5]TOTAL!H31</f>
        <v>33.441794000000002</v>
      </c>
      <c r="J16" s="23">
        <f>[5]TOTAL!I31</f>
        <v>33.672649</v>
      </c>
      <c r="K16" s="23">
        <f>[5]TOTAL!J31</f>
        <v>7.3571489999999997</v>
      </c>
      <c r="L16" s="23">
        <f>[5]TOTAL!K31</f>
        <v>1268.1085720000001</v>
      </c>
      <c r="M16" s="23">
        <f>[5]TOTAL!L31</f>
        <v>1.9712700000000001</v>
      </c>
      <c r="N16" s="23">
        <f>[5]TOTAL!M31</f>
        <v>58.379905000000001</v>
      </c>
      <c r="O16" s="23">
        <f>[5]TOTAL!N31</f>
        <v>630.11963700000001</v>
      </c>
      <c r="P16" s="23">
        <f>[5]TOTAL!O31</f>
        <v>14.524089999999999</v>
      </c>
      <c r="Q16" s="23">
        <f>[5]TOTAL!P31</f>
        <v>20.601254999999998</v>
      </c>
    </row>
    <row r="17" spans="1:17">
      <c r="B17" s="20" t="s">
        <v>141</v>
      </c>
      <c r="C17" s="23">
        <f>[5]TOTAL!B32</f>
        <v>463.07702499999999</v>
      </c>
      <c r="D17" s="23">
        <f>[5]TOTAL!C32</f>
        <v>37.467402999999997</v>
      </c>
      <c r="E17" s="23">
        <f>[5]TOTAL!D32</f>
        <v>88.032084999999995</v>
      </c>
      <c r="F17" s="23">
        <f>[5]TOTAL!E32</f>
        <v>6.4557159999999998</v>
      </c>
      <c r="G17" s="23">
        <f>[5]TOTAL!F32</f>
        <v>7.019641</v>
      </c>
      <c r="H17" s="23">
        <f>[5]TOTAL!G32</f>
        <v>4.1906999999999996</v>
      </c>
      <c r="I17" s="23">
        <f>[5]TOTAL!H32</f>
        <v>38.193097000000002</v>
      </c>
      <c r="J17" s="23">
        <f>[5]TOTAL!I32</f>
        <v>25.237465</v>
      </c>
      <c r="K17" s="23">
        <f>[5]TOTAL!J32</f>
        <v>6.7357339999999999</v>
      </c>
      <c r="L17" s="23">
        <f>[5]TOTAL!K32</f>
        <v>1061.6520350000001</v>
      </c>
      <c r="M17" s="23">
        <f>[5]TOTAL!L32</f>
        <v>4.7151360000000002</v>
      </c>
      <c r="N17" s="23">
        <f>[5]TOTAL!M32</f>
        <v>18.459831999999999</v>
      </c>
      <c r="O17" s="23">
        <f>[5]TOTAL!N32</f>
        <v>520.761347</v>
      </c>
      <c r="P17" s="23">
        <f>[5]TOTAL!O32</f>
        <v>16.902207000000001</v>
      </c>
      <c r="Q17" s="23">
        <f>[5]TOTAL!P32</f>
        <v>18.994306999999999</v>
      </c>
    </row>
    <row r="18" spans="1:17"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</row>
    <row r="19" spans="1:17">
      <c r="A19" s="19">
        <f>[2]LEGENDAS!$B$2</f>
        <v>2019</v>
      </c>
      <c r="B19" s="20" t="s">
        <v>130</v>
      </c>
      <c r="C19" s="23">
        <f>[6]TOTAL!B21</f>
        <v>641.87080700000001</v>
      </c>
      <c r="D19" s="23">
        <f>[6]TOTAL!C21</f>
        <v>58.916004999999998</v>
      </c>
      <c r="E19" s="23">
        <f>[6]TOTAL!D21</f>
        <v>99.493605000000002</v>
      </c>
      <c r="F19" s="23">
        <f>[6]TOTAL!E21</f>
        <v>13.526748</v>
      </c>
      <c r="G19" s="23">
        <f>[6]TOTAL!F21</f>
        <v>5.1312179999999996</v>
      </c>
      <c r="H19" s="23">
        <f>[6]TOTAL!G21</f>
        <v>4.9949450000000004</v>
      </c>
      <c r="I19" s="23">
        <f>[6]TOTAL!H21</f>
        <v>45.744821999999999</v>
      </c>
      <c r="J19" s="23">
        <f>[6]TOTAL!I21</f>
        <v>35.682141999999999</v>
      </c>
      <c r="K19" s="23">
        <f>[6]TOTAL!J21</f>
        <v>29.66686</v>
      </c>
      <c r="L19" s="23">
        <f>[6]TOTAL!K21</f>
        <v>1242.920134</v>
      </c>
      <c r="M19" s="23">
        <f>[6]TOTAL!L21</f>
        <v>2.3622640000000001</v>
      </c>
      <c r="N19" s="23">
        <f>[6]TOTAL!M21</f>
        <v>13.732364</v>
      </c>
      <c r="O19" s="23">
        <f>[6]TOTAL!N21</f>
        <v>634.85226599999999</v>
      </c>
      <c r="P19" s="23">
        <f>[6]TOTAL!O21</f>
        <v>14.214517000000001</v>
      </c>
      <c r="Q19" s="23">
        <f>[6]TOTAL!P21</f>
        <v>21.146377999999999</v>
      </c>
    </row>
    <row r="20" spans="1:17">
      <c r="B20" s="20" t="s">
        <v>131</v>
      </c>
      <c r="C20" s="23">
        <f>[6]TOTAL!B22</f>
        <v>587.41997100000003</v>
      </c>
      <c r="D20" s="23">
        <f>[6]TOTAL!C22</f>
        <v>49.719822000000001</v>
      </c>
      <c r="E20" s="23">
        <f>[6]TOTAL!D22</f>
        <v>121.073145</v>
      </c>
      <c r="F20" s="23">
        <f>[6]TOTAL!E22</f>
        <v>6.72356</v>
      </c>
      <c r="G20" s="23">
        <f>[6]TOTAL!F22</f>
        <v>4.9269270000000001</v>
      </c>
      <c r="H20" s="23">
        <f>[6]TOTAL!G22</f>
        <v>5.0915679999999996</v>
      </c>
      <c r="I20" s="23">
        <f>[6]TOTAL!H22</f>
        <v>43.011018</v>
      </c>
      <c r="J20" s="23">
        <f>[6]TOTAL!I22</f>
        <v>36.02196</v>
      </c>
      <c r="K20" s="23">
        <f>[6]TOTAL!J22</f>
        <v>8.6828310000000002</v>
      </c>
      <c r="L20" s="23">
        <f>[6]TOTAL!K22</f>
        <v>1181.6998149999999</v>
      </c>
      <c r="M20" s="23">
        <f>[6]TOTAL!L22</f>
        <v>2.4279109999999999</v>
      </c>
      <c r="N20" s="23">
        <f>[6]TOTAL!M22</f>
        <v>25.100742</v>
      </c>
      <c r="O20" s="23">
        <f>[6]TOTAL!N22</f>
        <v>626.12474999999995</v>
      </c>
      <c r="P20" s="23">
        <f>[6]TOTAL!O22</f>
        <v>13.926307</v>
      </c>
      <c r="Q20" s="23">
        <f>[6]TOTAL!P22</f>
        <v>28.604334000000001</v>
      </c>
    </row>
    <row r="21" spans="1:17">
      <c r="B21" s="20" t="s">
        <v>132</v>
      </c>
      <c r="C21" s="23">
        <f>[6]TOTAL!B23</f>
        <v>621.50094300000001</v>
      </c>
      <c r="D21" s="23">
        <f>[6]TOTAL!C23</f>
        <v>46.108210999999997</v>
      </c>
      <c r="E21" s="23">
        <f>[6]TOTAL!D23</f>
        <v>135.42972</v>
      </c>
      <c r="F21" s="23">
        <f>[6]TOTAL!E23</f>
        <v>7.5508889999999997</v>
      </c>
      <c r="G21" s="23">
        <f>[6]TOTAL!F23</f>
        <v>5.9823310000000003</v>
      </c>
      <c r="H21" s="23">
        <f>[6]TOTAL!G23</f>
        <v>5.0798379999999996</v>
      </c>
      <c r="I21" s="23">
        <f>[6]TOTAL!H23</f>
        <v>31.998860000000001</v>
      </c>
      <c r="J21" s="23">
        <f>[6]TOTAL!I23</f>
        <v>36.300691999999998</v>
      </c>
      <c r="K21" s="23">
        <f>[6]TOTAL!J23</f>
        <v>10.380435</v>
      </c>
      <c r="L21" s="23">
        <f>[6]TOTAL!K23</f>
        <v>1285.8539350000001</v>
      </c>
      <c r="M21" s="23">
        <f>[6]TOTAL!L23</f>
        <v>2.3956689999999998</v>
      </c>
      <c r="N21" s="23">
        <f>[6]TOTAL!M23</f>
        <v>59.16883</v>
      </c>
      <c r="O21" s="23">
        <f>[6]TOTAL!N23</f>
        <v>696.247793</v>
      </c>
      <c r="P21" s="23">
        <f>[6]TOTAL!O23</f>
        <v>18.9498</v>
      </c>
      <c r="Q21" s="23">
        <f>[6]TOTAL!P23</f>
        <v>20.450016000000002</v>
      </c>
    </row>
    <row r="22" spans="1:17">
      <c r="B22" s="20" t="s">
        <v>133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</row>
    <row r="23" spans="1:17">
      <c r="B23" s="20" t="s">
        <v>134</v>
      </c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</row>
    <row r="24" spans="1:17">
      <c r="B24" s="20" t="s">
        <v>135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</row>
    <row r="25" spans="1:17">
      <c r="B25" s="20" t="s">
        <v>136</v>
      </c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</row>
    <row r="26" spans="1:17">
      <c r="B26" s="20" t="s">
        <v>137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</row>
    <row r="27" spans="1:17">
      <c r="B27" s="20" t="s">
        <v>138</v>
      </c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</row>
    <row r="28" spans="1:17">
      <c r="B28" s="20" t="s">
        <v>139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</row>
    <row r="29" spans="1:17">
      <c r="B29" s="20" t="s">
        <v>140</v>
      </c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</row>
    <row r="30" spans="1:17">
      <c r="B30" s="20" t="s">
        <v>141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</row>
    <row r="34" spans="1:18" ht="18" customHeight="1" thickBot="1">
      <c r="A34" s="201" t="s">
        <v>335</v>
      </c>
      <c r="B34" s="201"/>
      <c r="C34" s="201"/>
      <c r="D34" s="201"/>
      <c r="E34" s="201"/>
      <c r="F34" s="201"/>
      <c r="G34" s="201"/>
      <c r="H34" s="201"/>
      <c r="I34" s="201"/>
      <c r="J34" s="201"/>
      <c r="K34" s="201"/>
      <c r="L34" s="201"/>
      <c r="M34" s="201"/>
      <c r="N34" s="201"/>
      <c r="O34" s="201"/>
      <c r="P34" s="201"/>
    </row>
    <row r="35" spans="1:18" ht="23.25" customHeight="1" thickBot="1">
      <c r="A35" s="202" t="s">
        <v>129</v>
      </c>
      <c r="B35" s="202" t="s">
        <v>128</v>
      </c>
      <c r="C35" s="117" t="s">
        <v>153</v>
      </c>
      <c r="D35" s="117" t="s">
        <v>154</v>
      </c>
      <c r="E35" s="117" t="s">
        <v>156</v>
      </c>
      <c r="F35" s="117" t="s">
        <v>155</v>
      </c>
      <c r="G35" s="117" t="s">
        <v>157</v>
      </c>
      <c r="H35" s="117" t="s">
        <v>12</v>
      </c>
      <c r="I35" s="117" t="s">
        <v>160</v>
      </c>
      <c r="J35" s="117" t="s">
        <v>159</v>
      </c>
      <c r="K35" s="117" t="s">
        <v>158</v>
      </c>
      <c r="L35" s="117" t="s">
        <v>161</v>
      </c>
      <c r="M35" s="117" t="s">
        <v>162</v>
      </c>
      <c r="N35" s="117" t="s">
        <v>163</v>
      </c>
      <c r="O35" s="117" t="s">
        <v>164</v>
      </c>
      <c r="P35" s="117" t="s">
        <v>13</v>
      </c>
    </row>
    <row r="36" spans="1:18" ht="11.25" customHeight="1" thickBot="1">
      <c r="A36" s="203"/>
      <c r="B36" s="203"/>
      <c r="C36" s="205" t="s">
        <v>342</v>
      </c>
      <c r="D36" s="206"/>
      <c r="E36" s="206"/>
      <c r="F36" s="206"/>
      <c r="G36" s="206"/>
      <c r="H36" s="206"/>
      <c r="I36" s="206"/>
      <c r="J36" s="206"/>
      <c r="K36" s="206"/>
      <c r="L36" s="206"/>
      <c r="M36" s="206"/>
      <c r="N36" s="206"/>
      <c r="O36" s="206"/>
      <c r="P36" s="207"/>
    </row>
    <row r="37" spans="1:18">
      <c r="A37" s="19">
        <f>[2]LEGENDAS!$B$3</f>
        <v>2018</v>
      </c>
      <c r="B37" s="20" t="s">
        <v>130</v>
      </c>
      <c r="C37" s="23">
        <f>[5]TOTAL!Q21</f>
        <v>24.936526000000001</v>
      </c>
      <c r="D37" s="23">
        <f>[5]TOTAL!R21</f>
        <v>188.482427</v>
      </c>
      <c r="E37" s="23">
        <f>[5]TOTAL!S21</f>
        <v>1.5340819999999999</v>
      </c>
      <c r="F37" s="23">
        <f>[5]TOTAL!T21</f>
        <v>8.5197070000000004</v>
      </c>
      <c r="G37" s="23">
        <f>[5]TOTAL!U21</f>
        <v>8.7795909999999999</v>
      </c>
      <c r="H37" s="23">
        <f>[5]TOTAL!V21</f>
        <v>1.8431789999999999</v>
      </c>
      <c r="I37" s="23">
        <f>[5]TOTAL!W21</f>
        <v>177.822622</v>
      </c>
      <c r="J37" s="23">
        <f>[5]TOTAL!X21</f>
        <v>66.372153999999995</v>
      </c>
      <c r="K37" s="23">
        <f>[5]TOTAL!Y21</f>
        <v>313.57216399999999</v>
      </c>
      <c r="L37" s="23">
        <f>[5]TOTAL!Z21</f>
        <v>30.43751</v>
      </c>
      <c r="M37" s="23">
        <f>[5]TOTAL!AA21</f>
        <v>33.128236000000001</v>
      </c>
      <c r="N37" s="23">
        <f>[5]TOTAL!AB21</f>
        <v>50.127139999999997</v>
      </c>
      <c r="O37" s="23">
        <f>[5]TOTAL!AC21</f>
        <v>36.106239000000002</v>
      </c>
      <c r="P37" s="24">
        <f>[7]DECLARADOS!S21</f>
        <v>1121.7914959999996</v>
      </c>
      <c r="Q37" s="24"/>
      <c r="R37" s="24"/>
    </row>
    <row r="38" spans="1:18">
      <c r="B38" s="20" t="s">
        <v>131</v>
      </c>
      <c r="C38" s="23">
        <f>[5]TOTAL!Q22</f>
        <v>27.818263000000002</v>
      </c>
      <c r="D38" s="23">
        <f>[5]TOTAL!R22</f>
        <v>173.449904</v>
      </c>
      <c r="E38" s="23">
        <f>[5]TOTAL!S22</f>
        <v>2.3315830000000002</v>
      </c>
      <c r="F38" s="23">
        <f>[5]TOTAL!T22</f>
        <v>3.6146219999999998</v>
      </c>
      <c r="G38" s="23">
        <f>[5]TOTAL!U22</f>
        <v>9.2681740000000001</v>
      </c>
      <c r="H38" s="23">
        <f>[5]TOTAL!V22</f>
        <v>1.369983</v>
      </c>
      <c r="I38" s="23">
        <f>[5]TOTAL!W22</f>
        <v>189.60727800000001</v>
      </c>
      <c r="J38" s="23">
        <f>[5]TOTAL!X22</f>
        <v>61.929760000000002</v>
      </c>
      <c r="K38" s="23">
        <f>[5]TOTAL!Y22</f>
        <v>310.76323400000001</v>
      </c>
      <c r="L38" s="23">
        <f>[5]TOTAL!Z22</f>
        <v>28.818625999999998</v>
      </c>
      <c r="M38" s="23">
        <f>[5]TOTAL!AA22</f>
        <v>33.038497</v>
      </c>
      <c r="N38" s="23">
        <f>[5]TOTAL!AB22</f>
        <v>49.936546999999997</v>
      </c>
      <c r="O38" s="23">
        <f>[5]TOTAL!AC22</f>
        <v>38.656390000000002</v>
      </c>
      <c r="P38" s="24">
        <f>[7]DECLARADOS!S22</f>
        <v>1035.7120630000002</v>
      </c>
      <c r="R38" s="24"/>
    </row>
    <row r="39" spans="1:18">
      <c r="B39" s="20" t="s">
        <v>132</v>
      </c>
      <c r="C39" s="23">
        <f>[5]TOTAL!Q23</f>
        <v>31.688341000000001</v>
      </c>
      <c r="D39" s="23">
        <f>[5]TOTAL!R23</f>
        <v>207.602689</v>
      </c>
      <c r="E39" s="23">
        <f>[5]TOTAL!S23</f>
        <v>2.8858290000000002</v>
      </c>
      <c r="F39" s="23">
        <f>[5]TOTAL!T23</f>
        <v>3.5980889999999999</v>
      </c>
      <c r="G39" s="23">
        <f>[5]TOTAL!U23</f>
        <v>10.467314999999999</v>
      </c>
      <c r="H39" s="23">
        <f>[5]TOTAL!V23</f>
        <v>2.0826549999999999</v>
      </c>
      <c r="I39" s="23">
        <f>[5]TOTAL!W23</f>
        <v>196.27210400000001</v>
      </c>
      <c r="J39" s="23">
        <f>[5]TOTAL!X23</f>
        <v>65.946591999999995</v>
      </c>
      <c r="K39" s="23">
        <f>[5]TOTAL!Y23</f>
        <v>311.57439900000003</v>
      </c>
      <c r="L39" s="23">
        <f>[5]TOTAL!Z23</f>
        <v>32.999045000000002</v>
      </c>
      <c r="M39" s="23">
        <f>[5]TOTAL!AA23</f>
        <v>39.778641999999998</v>
      </c>
      <c r="N39" s="23">
        <f>[5]TOTAL!AB23</f>
        <v>50.211635000000001</v>
      </c>
      <c r="O39" s="23">
        <f>[5]TOTAL!AC23</f>
        <v>36.464410000000001</v>
      </c>
      <c r="P39" s="24">
        <f>[7]DECLARADOS!S23</f>
        <v>1113.9897190000002</v>
      </c>
    </row>
    <row r="40" spans="1:18" ht="9" customHeight="1">
      <c r="B40" s="20" t="s">
        <v>133</v>
      </c>
      <c r="C40" s="23">
        <f>[5]TOTAL!Q24</f>
        <v>25.210145000000001</v>
      </c>
      <c r="D40" s="23">
        <f>[5]TOTAL!R24</f>
        <v>196.68093200000001</v>
      </c>
      <c r="E40" s="23">
        <f>[5]TOTAL!S24</f>
        <v>3.0427170000000001</v>
      </c>
      <c r="F40" s="23">
        <f>[5]TOTAL!T24</f>
        <v>3.479371</v>
      </c>
      <c r="G40" s="23">
        <f>[5]TOTAL!U24</f>
        <v>8.7914329999999996</v>
      </c>
      <c r="H40" s="23">
        <f>[5]TOTAL!V24</f>
        <v>2.230451</v>
      </c>
      <c r="I40" s="23">
        <f>[5]TOTAL!W24</f>
        <v>174.156441</v>
      </c>
      <c r="J40" s="23">
        <f>[5]TOTAL!X24</f>
        <v>59.848204000000003</v>
      </c>
      <c r="K40" s="23">
        <f>[5]TOTAL!Y24</f>
        <v>293.35596199999998</v>
      </c>
      <c r="L40" s="23">
        <f>[5]TOTAL!Z24</f>
        <v>34.345148999999999</v>
      </c>
      <c r="M40" s="23">
        <f>[5]TOTAL!AA24</f>
        <v>35.244221000000003</v>
      </c>
      <c r="N40" s="23">
        <f>[5]TOTAL!AB24</f>
        <v>42.210256000000001</v>
      </c>
      <c r="O40" s="23">
        <f>[5]TOTAL!AC24</f>
        <v>37.2746</v>
      </c>
      <c r="P40" s="24">
        <f>[7]DECLARADOS!S24</f>
        <v>1178.9893519999996</v>
      </c>
    </row>
    <row r="41" spans="1:18" s="25" customFormat="1" ht="9" customHeight="1">
      <c r="A41" s="19"/>
      <c r="B41" s="20" t="s">
        <v>134</v>
      </c>
      <c r="C41" s="23">
        <f>[5]TOTAL!Q25</f>
        <v>24.632368</v>
      </c>
      <c r="D41" s="23">
        <f>[5]TOTAL!R25</f>
        <v>225.76382000000001</v>
      </c>
      <c r="E41" s="23">
        <f>[5]TOTAL!S25</f>
        <v>3.7478349999999998</v>
      </c>
      <c r="F41" s="23">
        <f>[5]TOTAL!T25</f>
        <v>3.2565770000000001</v>
      </c>
      <c r="G41" s="23">
        <f>[5]TOTAL!U25</f>
        <v>10.57286</v>
      </c>
      <c r="H41" s="23">
        <f>[5]TOTAL!V25</f>
        <v>1.868409</v>
      </c>
      <c r="I41" s="23">
        <f>[5]TOTAL!W25</f>
        <v>196.49807999999999</v>
      </c>
      <c r="J41" s="23">
        <f>[5]TOTAL!X25</f>
        <v>74.864202000000006</v>
      </c>
      <c r="K41" s="23">
        <f>[5]TOTAL!Y25</f>
        <v>319.68836199999998</v>
      </c>
      <c r="L41" s="23">
        <f>[5]TOTAL!Z25</f>
        <v>30.150106000000001</v>
      </c>
      <c r="M41" s="23">
        <f>[5]TOTAL!AA25</f>
        <v>31.110388</v>
      </c>
      <c r="N41" s="23">
        <f>[5]TOTAL!AB25</f>
        <v>50.360565999999999</v>
      </c>
      <c r="O41" s="23">
        <f>[5]TOTAL!AC25</f>
        <v>49.823518</v>
      </c>
      <c r="P41" s="24">
        <f>[7]DECLARADOS!S25</f>
        <v>1247.8646380000002</v>
      </c>
    </row>
    <row r="42" spans="1:18" ht="9" customHeight="1">
      <c r="B42" s="20" t="s">
        <v>135</v>
      </c>
      <c r="C42" s="23">
        <f>[5]TOTAL!Q26</f>
        <v>29.553322999999999</v>
      </c>
      <c r="D42" s="23">
        <f>[5]TOTAL!R26</f>
        <v>212.051243</v>
      </c>
      <c r="E42" s="23">
        <f>[5]TOTAL!S26</f>
        <v>3.340589</v>
      </c>
      <c r="F42" s="23">
        <f>[5]TOTAL!T26</f>
        <v>3.300789</v>
      </c>
      <c r="G42" s="23">
        <f>[5]TOTAL!U26</f>
        <v>9.6440330000000003</v>
      </c>
      <c r="H42" s="23">
        <f>[5]TOTAL!V26</f>
        <v>2.6780360000000001</v>
      </c>
      <c r="I42" s="23">
        <f>[5]TOTAL!W26</f>
        <v>196.675421</v>
      </c>
      <c r="J42" s="23">
        <f>[5]TOTAL!X26</f>
        <v>65.775001000000003</v>
      </c>
      <c r="K42" s="23">
        <f>[5]TOTAL!Y26</f>
        <v>293.10101600000002</v>
      </c>
      <c r="L42" s="23">
        <f>[5]TOTAL!Z26</f>
        <v>32.969650000000001</v>
      </c>
      <c r="M42" s="23">
        <f>[5]TOTAL!AA26</f>
        <v>34.645733999999997</v>
      </c>
      <c r="N42" s="23">
        <f>[5]TOTAL!AB26</f>
        <v>65.314188000000001</v>
      </c>
      <c r="O42" s="23">
        <f>[5]TOTAL!AC26</f>
        <v>53.118988999999999</v>
      </c>
      <c r="P42" s="24">
        <f>[7]DECLARADOS!S26</f>
        <v>1226.1675640000003</v>
      </c>
    </row>
    <row r="43" spans="1:18" ht="9" customHeight="1">
      <c r="B43" s="20" t="s">
        <v>136</v>
      </c>
      <c r="C43" s="23">
        <f>[5]TOTAL!Q27</f>
        <v>25.134307</v>
      </c>
      <c r="D43" s="23">
        <f>[5]TOTAL!R27</f>
        <v>250.269079</v>
      </c>
      <c r="E43" s="23">
        <f>[5]TOTAL!S27</f>
        <v>2.8015029999999999</v>
      </c>
      <c r="F43" s="23">
        <f>[5]TOTAL!T27</f>
        <v>10.226442</v>
      </c>
      <c r="G43" s="23">
        <f>[5]TOTAL!U27</f>
        <v>8.2004210000000004</v>
      </c>
      <c r="H43" s="23">
        <f>[5]TOTAL!V27</f>
        <v>2.1134050000000002</v>
      </c>
      <c r="I43" s="23">
        <f>[5]TOTAL!W27</f>
        <v>213.93028200000001</v>
      </c>
      <c r="J43" s="23">
        <f>[5]TOTAL!X27</f>
        <v>69.783404000000004</v>
      </c>
      <c r="K43" s="23">
        <f>[5]TOTAL!Y27</f>
        <v>304.77656999999999</v>
      </c>
      <c r="L43" s="23">
        <f>[5]TOTAL!Z27</f>
        <v>28.248487999999998</v>
      </c>
      <c r="M43" s="23">
        <f>[5]TOTAL!AA27</f>
        <v>33.710631999999997</v>
      </c>
      <c r="N43" s="23">
        <f>[5]TOTAL!AB27</f>
        <v>44.694431999999999</v>
      </c>
      <c r="O43" s="23">
        <f>[5]TOTAL!AC27</f>
        <v>55.766798999999999</v>
      </c>
      <c r="P43" s="24">
        <f>[7]DECLARADOS!S27</f>
        <v>1280.2013049999996</v>
      </c>
    </row>
    <row r="44" spans="1:18" ht="9" customHeight="1">
      <c r="B44" s="20" t="s">
        <v>137</v>
      </c>
      <c r="C44" s="23">
        <f>[5]TOTAL!Q28</f>
        <v>21.182320000000001</v>
      </c>
      <c r="D44" s="23">
        <f>[5]TOTAL!R28</f>
        <v>138.783806</v>
      </c>
      <c r="E44" s="23">
        <f>[5]TOTAL!S28</f>
        <v>2.5064980000000001</v>
      </c>
      <c r="F44" s="23">
        <f>[5]TOTAL!T28</f>
        <v>19.275511000000002</v>
      </c>
      <c r="G44" s="23">
        <f>[5]TOTAL!U28</f>
        <v>4.7133599999999998</v>
      </c>
      <c r="H44" s="23">
        <f>[5]TOTAL!V28</f>
        <v>1.5332730000000001</v>
      </c>
      <c r="I44" s="23">
        <f>[5]TOTAL!W28</f>
        <v>156.920458</v>
      </c>
      <c r="J44" s="23">
        <f>[5]TOTAL!X28</f>
        <v>52.371702999999997</v>
      </c>
      <c r="K44" s="23">
        <f>[5]TOTAL!Y28</f>
        <v>240.479939</v>
      </c>
      <c r="L44" s="23">
        <f>[5]TOTAL!Z28</f>
        <v>24.218903999999998</v>
      </c>
      <c r="M44" s="23">
        <f>[5]TOTAL!AA28</f>
        <v>28.417161</v>
      </c>
      <c r="N44" s="23">
        <f>[5]TOTAL!AB28</f>
        <v>40.492759</v>
      </c>
      <c r="O44" s="23">
        <f>[5]TOTAL!AC28</f>
        <v>62.564076999999997</v>
      </c>
      <c r="P44" s="24">
        <f>[7]DECLARADOS!S28</f>
        <v>1197.9477489999992</v>
      </c>
    </row>
    <row r="45" spans="1:18">
      <c r="B45" s="20" t="s">
        <v>138</v>
      </c>
      <c r="C45" s="23">
        <f>[5]TOTAL!Q29</f>
        <v>23.282074999999999</v>
      </c>
      <c r="D45" s="23">
        <f>[5]TOTAL!R29</f>
        <v>214.303156</v>
      </c>
      <c r="E45" s="23">
        <f>[5]TOTAL!S29</f>
        <v>3.0283929999999999</v>
      </c>
      <c r="F45" s="23">
        <f>[5]TOTAL!T29</f>
        <v>7.0188790000000001</v>
      </c>
      <c r="G45" s="23">
        <f>[5]TOTAL!U29</f>
        <v>7.1343589999999999</v>
      </c>
      <c r="H45" s="23">
        <f>[5]TOTAL!V29</f>
        <v>1.8629</v>
      </c>
      <c r="I45" s="23">
        <f>[5]TOTAL!W29</f>
        <v>186.27510100000001</v>
      </c>
      <c r="J45" s="23">
        <f>[5]TOTAL!X29</f>
        <v>57.411552999999998</v>
      </c>
      <c r="K45" s="23">
        <f>[5]TOTAL!Y29</f>
        <v>329.05226299999998</v>
      </c>
      <c r="L45" s="23">
        <f>[5]TOTAL!Z29</f>
        <v>29.92925</v>
      </c>
      <c r="M45" s="23">
        <f>[5]TOTAL!AA29</f>
        <v>35.454301000000001</v>
      </c>
      <c r="N45" s="23">
        <f>[5]TOTAL!AB29</f>
        <v>41.992252999999998</v>
      </c>
      <c r="O45" s="23">
        <f>[5]TOTAL!AC29</f>
        <v>62.462814000000002</v>
      </c>
      <c r="P45" s="24">
        <f>[7]DECLARADOS!S29</f>
        <v>1044.2599729999997</v>
      </c>
    </row>
    <row r="46" spans="1:18">
      <c r="B46" s="20" t="s">
        <v>139</v>
      </c>
      <c r="C46" s="23">
        <f>[5]TOTAL!Q30</f>
        <v>27.845652000000001</v>
      </c>
      <c r="D46" s="23">
        <f>[5]TOTAL!R30</f>
        <v>202.41152</v>
      </c>
      <c r="E46" s="23">
        <f>[5]TOTAL!S30</f>
        <v>4.9529690000000004</v>
      </c>
      <c r="F46" s="23">
        <f>[5]TOTAL!T30</f>
        <v>14.198992000000001</v>
      </c>
      <c r="G46" s="23">
        <f>[5]TOTAL!U30</f>
        <v>11.249387</v>
      </c>
      <c r="H46" s="23">
        <f>[5]TOTAL!V30</f>
        <v>2.592886</v>
      </c>
      <c r="I46" s="23">
        <f>[5]TOTAL!W30</f>
        <v>185.43072599999999</v>
      </c>
      <c r="J46" s="23">
        <f>[5]TOTAL!X30</f>
        <v>63.26679</v>
      </c>
      <c r="K46" s="23">
        <f>[5]TOTAL!Y30</f>
        <v>372.033524</v>
      </c>
      <c r="L46" s="23">
        <f>[5]TOTAL!Z30</f>
        <v>32.014212999999998</v>
      </c>
      <c r="M46" s="23">
        <f>[5]TOTAL!AA30</f>
        <v>42.843384</v>
      </c>
      <c r="N46" s="23">
        <f>[5]TOTAL!AB30</f>
        <v>49.030220999999997</v>
      </c>
      <c r="O46" s="23">
        <f>[5]TOTAL!AC30</f>
        <v>65.088931000000002</v>
      </c>
      <c r="P46" s="24">
        <f>[7]DECLARADOS!S30</f>
        <v>1199.9968300000003</v>
      </c>
    </row>
    <row r="47" spans="1:18">
      <c r="B47" s="20" t="s">
        <v>140</v>
      </c>
      <c r="C47" s="23">
        <f>[5]TOTAL!Q31</f>
        <v>18.661573000000001</v>
      </c>
      <c r="D47" s="23">
        <f>[5]TOTAL!R31</f>
        <v>220.62578999999999</v>
      </c>
      <c r="E47" s="23">
        <f>[5]TOTAL!S31</f>
        <v>1.9283300000000001</v>
      </c>
      <c r="F47" s="23">
        <f>[5]TOTAL!T31</f>
        <v>9.6052440000000008</v>
      </c>
      <c r="G47" s="23">
        <f>[5]TOTAL!U31</f>
        <v>11.242079</v>
      </c>
      <c r="H47" s="23">
        <f>[5]TOTAL!V31</f>
        <v>3.9236810000000002</v>
      </c>
      <c r="I47" s="23">
        <f>[5]TOTAL!W31</f>
        <v>166.354196</v>
      </c>
      <c r="J47" s="23">
        <f>[5]TOTAL!X31</f>
        <v>64.669320999999997</v>
      </c>
      <c r="K47" s="23">
        <f>[5]TOTAL!Y31</f>
        <v>306.59065800000002</v>
      </c>
      <c r="L47" s="23">
        <f>[5]TOTAL!Z31</f>
        <v>26.833508999999999</v>
      </c>
      <c r="M47" s="23">
        <f>[5]TOTAL!AA31</f>
        <v>34.518039000000002</v>
      </c>
      <c r="N47" s="23">
        <f>[5]TOTAL!AB31</f>
        <v>46.376584000000001</v>
      </c>
      <c r="O47" s="23">
        <f>[5]TOTAL!AC31</f>
        <v>70.287282000000005</v>
      </c>
      <c r="P47" s="24">
        <f>[7]DECLARADOS!S31</f>
        <v>1138.3811610000005</v>
      </c>
    </row>
    <row r="48" spans="1:18">
      <c r="B48" s="20" t="s">
        <v>141</v>
      </c>
      <c r="C48" s="23">
        <f>[5]TOTAL!Q32</f>
        <v>32.94605</v>
      </c>
      <c r="D48" s="23">
        <f>[5]TOTAL!R32</f>
        <v>248.68364299999999</v>
      </c>
      <c r="E48" s="23">
        <f>[5]TOTAL!S32</f>
        <v>2.7857440000000002</v>
      </c>
      <c r="F48" s="23">
        <f>[5]TOTAL!T32</f>
        <v>6.2440980000000001</v>
      </c>
      <c r="G48" s="23">
        <f>[5]TOTAL!U32</f>
        <v>9.1526890000000005</v>
      </c>
      <c r="H48" s="23">
        <f>[5]TOTAL!V32</f>
        <v>3.0494560000000002</v>
      </c>
      <c r="I48" s="23">
        <f>[5]TOTAL!W32</f>
        <v>169.58439899999999</v>
      </c>
      <c r="J48" s="23">
        <f>[5]TOTAL!X32</f>
        <v>59.074330000000003</v>
      </c>
      <c r="K48" s="23">
        <f>[5]TOTAL!Y32</f>
        <v>278.46183400000001</v>
      </c>
      <c r="L48" s="23">
        <f>[5]TOTAL!Z32</f>
        <v>25.447388</v>
      </c>
      <c r="M48" s="23">
        <f>[5]TOTAL!AA32</f>
        <v>28.128108000000001</v>
      </c>
      <c r="N48" s="23">
        <f>[5]TOTAL!AB32</f>
        <v>51.435554000000003</v>
      </c>
      <c r="O48" s="23">
        <f>[5]TOTAL!AC32</f>
        <v>51.631362000000003</v>
      </c>
      <c r="P48" s="24">
        <f>[7]DECLARADOS!S32</f>
        <v>1073.7715210000001</v>
      </c>
      <c r="Q48" s="26"/>
    </row>
    <row r="49" spans="1:16"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</row>
    <row r="50" spans="1:16">
      <c r="A50" s="19">
        <f>[2]LEGENDAS!$B$2</f>
        <v>2019</v>
      </c>
      <c r="B50" s="20" t="s">
        <v>130</v>
      </c>
      <c r="C50" s="23">
        <f>[6]TOTAL!Q21</f>
        <v>29.850306</v>
      </c>
      <c r="D50" s="23">
        <f>[6]TOTAL!R21</f>
        <v>234.84080599999999</v>
      </c>
      <c r="E50" s="23">
        <f>[6]TOTAL!S21</f>
        <v>3.8996170000000001</v>
      </c>
      <c r="F50" s="23">
        <f>[6]TOTAL!T21</f>
        <v>8.1021350000000005</v>
      </c>
      <c r="G50" s="23">
        <f>[6]TOTAL!U21</f>
        <v>7.8774959999999998</v>
      </c>
      <c r="H50" s="23">
        <f>[6]TOTAL!V21</f>
        <v>2.0285380000000002</v>
      </c>
      <c r="I50" s="23">
        <f>[6]TOTAL!W21</f>
        <v>191.08993000000001</v>
      </c>
      <c r="J50" s="23">
        <f>[6]TOTAL!X21</f>
        <v>64.906549999999996</v>
      </c>
      <c r="K50" s="23">
        <f>[6]TOTAL!Y21</f>
        <v>317.41819400000003</v>
      </c>
      <c r="L50" s="23">
        <f>[6]TOTAL!Z21</f>
        <v>30.198575000000002</v>
      </c>
      <c r="M50" s="23">
        <f>[6]TOTAL!AA21</f>
        <v>35.747664</v>
      </c>
      <c r="N50" s="23">
        <f>[6]TOTAL!AB21</f>
        <v>58.166746000000003</v>
      </c>
      <c r="O50" s="23">
        <f>[6]TOTAL!AC21</f>
        <v>41.426544999999997</v>
      </c>
      <c r="P50" s="24">
        <f>[8]DECLARADOS!S21</f>
        <v>1049.2950169999999</v>
      </c>
    </row>
    <row r="51" spans="1:16">
      <c r="B51" s="20" t="s">
        <v>131</v>
      </c>
      <c r="C51" s="23">
        <f>[6]TOTAL!Q22</f>
        <v>29.990328000000002</v>
      </c>
      <c r="D51" s="23">
        <f>[6]TOTAL!R22</f>
        <v>227.004639</v>
      </c>
      <c r="E51" s="23">
        <f>[6]TOTAL!S22</f>
        <v>3.3806929999999999</v>
      </c>
      <c r="F51" s="23">
        <f>[6]TOTAL!T22</f>
        <v>6.9452629999999997</v>
      </c>
      <c r="G51" s="23">
        <f>[6]TOTAL!U22</f>
        <v>8.3145710000000008</v>
      </c>
      <c r="H51" s="23">
        <f>[6]TOTAL!V22</f>
        <v>3.030878</v>
      </c>
      <c r="I51" s="23">
        <f>[6]TOTAL!W22</f>
        <v>186.52704600000001</v>
      </c>
      <c r="J51" s="23">
        <f>[6]TOTAL!X22</f>
        <v>67.326864999999998</v>
      </c>
      <c r="K51" s="23">
        <f>[6]TOTAL!Y22</f>
        <v>318.64079199999998</v>
      </c>
      <c r="L51" s="23">
        <f>[6]TOTAL!Z22</f>
        <v>29.452553999999999</v>
      </c>
      <c r="M51" s="23">
        <f>[6]TOTAL!AA22</f>
        <v>35.394601000000002</v>
      </c>
      <c r="N51" s="23">
        <f>[6]TOTAL!AB22</f>
        <v>42.386552999999999</v>
      </c>
      <c r="O51" s="23">
        <f>[6]TOTAL!AC22</f>
        <v>39.838177000000002</v>
      </c>
      <c r="P51" s="24">
        <f>[8]DECLARADOS!S22</f>
        <v>1087.8857849999999</v>
      </c>
    </row>
    <row r="52" spans="1:16">
      <c r="B52" s="20" t="s">
        <v>132</v>
      </c>
      <c r="C52" s="23">
        <f>[6]TOTAL!Q23</f>
        <v>26.965267000000001</v>
      </c>
      <c r="D52" s="23">
        <f>[6]TOTAL!R23</f>
        <v>254.821449</v>
      </c>
      <c r="E52" s="23">
        <f>[6]TOTAL!S23</f>
        <v>3.6533899999999999</v>
      </c>
      <c r="F52" s="23">
        <f>[6]TOTAL!T23</f>
        <v>7.9423899999999996</v>
      </c>
      <c r="G52" s="23">
        <f>[6]TOTAL!U23</f>
        <v>11.024239</v>
      </c>
      <c r="H52" s="23">
        <f>[6]TOTAL!V23</f>
        <v>2.0749420000000001</v>
      </c>
      <c r="I52" s="23">
        <f>[6]TOTAL!W23</f>
        <v>177.64062300000001</v>
      </c>
      <c r="J52" s="23">
        <f>[6]TOTAL!X23</f>
        <v>73.678075000000007</v>
      </c>
      <c r="K52" s="23">
        <f>[6]TOTAL!Y23</f>
        <v>315.81311399999998</v>
      </c>
      <c r="L52" s="23">
        <f>[6]TOTAL!Z23</f>
        <v>31.526876000000001</v>
      </c>
      <c r="M52" s="23">
        <f>[6]TOTAL!AA23</f>
        <v>34.419364000000002</v>
      </c>
      <c r="N52" s="23">
        <f>[6]TOTAL!AB23</f>
        <v>43.196254000000003</v>
      </c>
      <c r="O52" s="23">
        <f>[6]TOTAL!AC23</f>
        <v>41.636819000000003</v>
      </c>
      <c r="P52" s="24">
        <f>[8]DECLARADOS!S23</f>
        <v>1128.6972450000007</v>
      </c>
    </row>
    <row r="53" spans="1:16">
      <c r="B53" s="20" t="s">
        <v>133</v>
      </c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4"/>
    </row>
    <row r="54" spans="1:16">
      <c r="B54" s="20" t="s">
        <v>134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4"/>
    </row>
    <row r="55" spans="1:16">
      <c r="B55" s="20" t="s">
        <v>135</v>
      </c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4"/>
    </row>
    <row r="56" spans="1:16">
      <c r="B56" s="20" t="s">
        <v>136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4"/>
    </row>
    <row r="57" spans="1:16">
      <c r="B57" s="20" t="s">
        <v>137</v>
      </c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4"/>
    </row>
    <row r="58" spans="1:16">
      <c r="B58" s="20" t="s">
        <v>138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4"/>
    </row>
    <row r="59" spans="1:16">
      <c r="B59" s="20" t="s">
        <v>139</v>
      </c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4"/>
    </row>
    <row r="60" spans="1:16">
      <c r="B60" s="20" t="s">
        <v>140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4"/>
    </row>
    <row r="61" spans="1:16">
      <c r="B61" s="20" t="s">
        <v>141</v>
      </c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4"/>
    </row>
  </sheetData>
  <mergeCells count="10">
    <mergeCell ref="A34:P34"/>
    <mergeCell ref="A35:A36"/>
    <mergeCell ref="B35:B36"/>
    <mergeCell ref="A2:P2"/>
    <mergeCell ref="A3:P3"/>
    <mergeCell ref="A4:A5"/>
    <mergeCell ref="B4:B5"/>
    <mergeCell ref="C5:Q5"/>
    <mergeCell ref="Q2:R2"/>
    <mergeCell ref="C36:P36"/>
  </mergeCells>
  <phoneticPr fontId="1" type="noConversion"/>
  <hyperlinks>
    <hyperlink ref="Q2:R2" location="Index!A1" display="Return to Index"/>
  </hyperlinks>
  <pageMargins left="0.75" right="0.75" top="1" bottom="1" header="0.5" footer="0.5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X46"/>
  <sheetViews>
    <sheetView showGridLines="0" zoomScale="90" zoomScaleNormal="90" workbookViewId="0">
      <selection sqref="A1:T1"/>
    </sheetView>
  </sheetViews>
  <sheetFormatPr defaultColWidth="9.140625" defaultRowHeight="12.75"/>
  <cols>
    <col min="1" max="2" width="3.140625" style="11" customWidth="1"/>
    <col min="3" max="3" width="2.5703125" style="11" customWidth="1"/>
    <col min="4" max="4" width="46.7109375" style="11" customWidth="1"/>
    <col min="5" max="5" width="0.42578125" style="11" customWidth="1"/>
    <col min="6" max="6" width="8.7109375" style="11" customWidth="1"/>
    <col min="7" max="7" width="0.42578125" style="11" customWidth="1"/>
    <col min="8" max="8" width="8.7109375" style="11" customWidth="1"/>
    <col min="9" max="9" width="0.42578125" style="11" customWidth="1"/>
    <col min="10" max="10" width="10.7109375" style="11" customWidth="1"/>
    <col min="11" max="11" width="0.42578125" style="11" customWidth="1"/>
    <col min="12" max="12" width="10.7109375" style="11" customWidth="1"/>
    <col min="13" max="13" width="0.42578125" style="11" customWidth="1"/>
    <col min="14" max="14" width="8.7109375" style="11" customWidth="1"/>
    <col min="15" max="15" width="0.42578125" style="11" customWidth="1"/>
    <col min="16" max="16" width="8.7109375" style="11" customWidth="1"/>
    <col min="17" max="17" width="0.42578125" style="11" customWidth="1"/>
    <col min="18" max="18" width="10.7109375" style="11" customWidth="1"/>
    <col min="19" max="19" width="0.42578125" style="11" customWidth="1"/>
    <col min="20" max="20" width="10.7109375" style="11" customWidth="1"/>
    <col min="21" max="21" width="8.28515625" style="11" customWidth="1"/>
    <col min="22" max="23" width="9.85546875" style="11" customWidth="1"/>
    <col min="24" max="24" width="8.42578125" style="11" customWidth="1"/>
    <col min="25" max="16384" width="9.140625" style="11"/>
  </cols>
  <sheetData>
    <row r="1" spans="1:24" ht="4.5" customHeight="1">
      <c r="A1" s="208"/>
      <c r="B1" s="208"/>
      <c r="C1" s="208"/>
      <c r="D1" s="208"/>
      <c r="E1" s="208"/>
      <c r="F1" s="208"/>
      <c r="G1" s="208"/>
      <c r="H1" s="208"/>
      <c r="I1" s="208"/>
      <c r="J1" s="208"/>
      <c r="K1" s="208"/>
      <c r="L1" s="208"/>
      <c r="M1" s="208"/>
      <c r="N1" s="208"/>
      <c r="O1" s="208"/>
      <c r="P1" s="208"/>
      <c r="Q1" s="208"/>
      <c r="R1" s="208"/>
      <c r="S1" s="208"/>
      <c r="T1" s="208"/>
    </row>
    <row r="2" spans="1:24" ht="13.9" customHeight="1">
      <c r="A2" s="189" t="str">
        <f>"EXPORTS BY COUNTRIES AND ECONOMIC ZONES"</f>
        <v>EXPORTS BY COUNTRIES AND ECONOMIC ZONES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2"/>
    </row>
    <row r="3" spans="1:24" ht="3.6" customHeight="1">
      <c r="A3" s="88"/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88"/>
      <c r="U3" s="12"/>
    </row>
    <row r="4" spans="1:24" ht="3.6" customHeight="1">
      <c r="A4" s="161"/>
      <c r="B4" s="161"/>
      <c r="C4" s="161"/>
      <c r="D4" s="161"/>
      <c r="E4" s="161"/>
      <c r="F4" s="161"/>
      <c r="G4" s="161"/>
      <c r="H4" s="161"/>
      <c r="I4" s="161"/>
      <c r="J4" s="161"/>
      <c r="K4" s="161"/>
      <c r="L4" s="161"/>
      <c r="M4" s="161"/>
      <c r="N4" s="161"/>
      <c r="O4" s="161"/>
      <c r="P4" s="161"/>
      <c r="Q4" s="161"/>
      <c r="R4" s="161"/>
      <c r="S4" s="161"/>
      <c r="T4" s="161"/>
      <c r="U4" s="12"/>
    </row>
    <row r="5" spans="1:24" ht="17.25" customHeight="1">
      <c r="A5" s="190" t="s">
        <v>387</v>
      </c>
      <c r="B5" s="190"/>
      <c r="C5" s="190"/>
      <c r="D5" s="190"/>
      <c r="E5" s="162"/>
      <c r="F5" s="209" t="s">
        <v>388</v>
      </c>
      <c r="G5" s="200"/>
      <c r="H5" s="200"/>
      <c r="I5" s="200"/>
      <c r="J5" s="200"/>
      <c r="K5" s="200"/>
      <c r="L5" s="200"/>
      <c r="M5" s="163"/>
      <c r="N5" s="190" t="s">
        <v>389</v>
      </c>
      <c r="O5" s="190"/>
      <c r="P5" s="190"/>
      <c r="Q5" s="190"/>
      <c r="R5" s="190"/>
      <c r="S5" s="190"/>
      <c r="T5" s="190"/>
      <c r="W5" s="192" t="s">
        <v>124</v>
      </c>
      <c r="X5" s="192"/>
    </row>
    <row r="6" spans="1:24" ht="2.25" customHeight="1">
      <c r="A6" s="190"/>
      <c r="B6" s="190"/>
      <c r="C6" s="190"/>
      <c r="D6" s="190"/>
      <c r="E6" s="162"/>
      <c r="F6" s="164"/>
      <c r="G6" s="164"/>
      <c r="H6" s="164"/>
      <c r="I6" s="164"/>
      <c r="J6" s="164"/>
      <c r="K6" s="164"/>
      <c r="L6" s="164"/>
      <c r="M6" s="163"/>
      <c r="N6" s="165"/>
      <c r="O6" s="165"/>
      <c r="P6" s="165"/>
      <c r="Q6" s="164"/>
      <c r="R6" s="164"/>
      <c r="S6" s="165"/>
      <c r="T6" s="165"/>
      <c r="U6" s="12"/>
    </row>
    <row r="7" spans="1:24" ht="24.75" customHeight="1">
      <c r="A7" s="190"/>
      <c r="B7" s="190"/>
      <c r="C7" s="190"/>
      <c r="D7" s="190"/>
      <c r="E7" s="166"/>
      <c r="F7" s="191" t="s">
        <v>330</v>
      </c>
      <c r="G7" s="191"/>
      <c r="H7" s="191"/>
      <c r="I7" s="191"/>
      <c r="J7" s="191"/>
      <c r="K7" s="167"/>
      <c r="L7" s="140" t="s">
        <v>126</v>
      </c>
      <c r="M7" s="168"/>
      <c r="N7" s="191" t="s">
        <v>330</v>
      </c>
      <c r="O7" s="191"/>
      <c r="P7" s="191"/>
      <c r="Q7" s="191"/>
      <c r="R7" s="191"/>
      <c r="S7" s="167"/>
      <c r="T7" s="140" t="s">
        <v>126</v>
      </c>
      <c r="U7" s="12"/>
    </row>
    <row r="8" spans="1:24" ht="2.25" customHeight="1">
      <c r="A8" s="190"/>
      <c r="B8" s="190"/>
      <c r="C8" s="190"/>
      <c r="D8" s="190"/>
      <c r="E8" s="166"/>
      <c r="F8" s="167"/>
      <c r="G8" s="167"/>
      <c r="H8" s="167"/>
      <c r="I8" s="167"/>
      <c r="J8" s="167"/>
      <c r="K8" s="167"/>
      <c r="L8" s="169"/>
      <c r="M8" s="168"/>
      <c r="N8" s="167"/>
      <c r="O8" s="167"/>
      <c r="P8" s="167"/>
      <c r="Q8" s="167"/>
      <c r="R8" s="167"/>
      <c r="S8" s="167"/>
      <c r="T8" s="167"/>
      <c r="U8" s="12"/>
    </row>
    <row r="9" spans="1:24" ht="34.5" customHeight="1">
      <c r="A9" s="190"/>
      <c r="B9" s="190"/>
      <c r="C9" s="190"/>
      <c r="D9" s="190"/>
      <c r="E9" s="162"/>
      <c r="F9" s="170" t="str">
        <f>[1]LEGENDAS!$B$33</f>
        <v>MAR 2019</v>
      </c>
      <c r="G9" s="164"/>
      <c r="H9" s="170" t="str">
        <f>[1]LEGENDAS!$B$21</f>
        <v>MAR 2018</v>
      </c>
      <c r="I9" s="164"/>
      <c r="J9" s="140" t="s">
        <v>394</v>
      </c>
      <c r="K9" s="164"/>
      <c r="L9" s="140" t="s">
        <v>111</v>
      </c>
      <c r="M9" s="163"/>
      <c r="N9" s="170" t="str">
        <f>[1]LEGENDAS!$B$33</f>
        <v>MAR 2019</v>
      </c>
      <c r="O9" s="164"/>
      <c r="P9" s="170" t="str">
        <f>[1]LEGENDAS!$B$21</f>
        <v>MAR 2018</v>
      </c>
      <c r="Q9" s="164"/>
      <c r="R9" s="140" t="s">
        <v>394</v>
      </c>
      <c r="S9" s="164"/>
      <c r="T9" s="140" t="s">
        <v>111</v>
      </c>
      <c r="U9" s="12"/>
    </row>
    <row r="10" spans="1:24" ht="13.15" customHeight="1">
      <c r="A10" s="12"/>
      <c r="B10" s="12"/>
      <c r="C10" s="12"/>
      <c r="D10" s="12"/>
      <c r="E10" s="12"/>
      <c r="F10" s="13"/>
      <c r="G10" s="13"/>
      <c r="H10" s="13"/>
      <c r="I10" s="13"/>
      <c r="J10" s="81"/>
      <c r="K10" s="13"/>
      <c r="L10" s="81"/>
      <c r="M10" s="171"/>
      <c r="N10" s="13"/>
      <c r="O10" s="13"/>
      <c r="P10" s="13"/>
      <c r="Q10" s="13"/>
      <c r="R10" s="81"/>
      <c r="S10" s="13"/>
      <c r="T10" s="81"/>
      <c r="U10" s="12"/>
    </row>
    <row r="11" spans="1:24" ht="13.5" customHeight="1">
      <c r="A11" s="172" t="str">
        <f>"MAIN PARTNER COUNTRIES IN " &amp; [1]LEGENDAS!$B$3 &amp;":"</f>
        <v>MAIN PARTNER COUNTRIES IN 2018:</v>
      </c>
      <c r="B11" s="172"/>
      <c r="C11" s="172"/>
      <c r="D11" s="172"/>
      <c r="E11" s="173"/>
      <c r="F11" s="174"/>
      <c r="G11" s="174"/>
      <c r="H11" s="174"/>
      <c r="I11" s="174"/>
      <c r="J11" s="175"/>
      <c r="K11" s="174"/>
      <c r="L11" s="176"/>
      <c r="M11" s="177"/>
      <c r="N11" s="174"/>
      <c r="O11" s="174"/>
      <c r="P11" s="174"/>
      <c r="Q11" s="174"/>
      <c r="R11" s="175"/>
      <c r="S11" s="174"/>
      <c r="T11" s="176"/>
      <c r="U11" s="12"/>
    </row>
    <row r="12" spans="1:24" ht="12.75" customHeight="1">
      <c r="A12" s="75"/>
      <c r="B12" s="75" t="str">
        <f>'[1]4 (PAIS+10_EXP)'!$B12</f>
        <v>ES</v>
      </c>
      <c r="C12" s="75" t="str">
        <f>'[1]4 (PAIS+10_EXP)'!$C12</f>
        <v>SPAIN</v>
      </c>
      <c r="D12" s="75"/>
      <c r="E12" s="75"/>
      <c r="F12" s="75">
        <f>'[1]4 (PAIS+10_EXP)'!$F12</f>
        <v>1285.8539350000001</v>
      </c>
      <c r="G12" s="75"/>
      <c r="H12" s="75">
        <f>'[1]4 (PAIS+10_EXP)'!$H12</f>
        <v>1288.2032899999999</v>
      </c>
      <c r="I12" s="75"/>
      <c r="J12" s="178">
        <f>F12-H12</f>
        <v>-2.3493549999998322</v>
      </c>
      <c r="K12" s="75"/>
      <c r="L12" s="179">
        <f>F12/H12*100-100</f>
        <v>-0.18237455363119182</v>
      </c>
      <c r="M12" s="171"/>
      <c r="N12" s="75">
        <f>'[1]4 (PAIS+10_EXP)'!$N12</f>
        <v>3710.473884</v>
      </c>
      <c r="O12" s="75"/>
      <c r="P12" s="75">
        <f>'[1]4 (PAIS+10_EXP)'!$P12</f>
        <v>3615.6165700000001</v>
      </c>
      <c r="Q12" s="75"/>
      <c r="R12" s="178">
        <f>N12-P12</f>
        <v>94.85731399999986</v>
      </c>
      <c r="S12" s="75"/>
      <c r="T12" s="179">
        <f>N12/P12*100-100</f>
        <v>2.6235446199429191</v>
      </c>
      <c r="U12" s="12"/>
    </row>
    <row r="13" spans="1:24" ht="12.75" customHeight="1">
      <c r="A13" s="75"/>
      <c r="B13" s="75" t="str">
        <f>'[1]4 (PAIS+10_EXP)'!$B13</f>
        <v>FR</v>
      </c>
      <c r="C13" s="75" t="str">
        <f>'[1]4 (PAIS+10_EXP)'!$C13</f>
        <v>FRANCE</v>
      </c>
      <c r="D13" s="12"/>
      <c r="E13" s="12"/>
      <c r="F13" s="75">
        <f>'[1]4 (PAIS+10_EXP)'!$F13</f>
        <v>696.247793</v>
      </c>
      <c r="G13" s="75"/>
      <c r="H13" s="75">
        <f>'[1]4 (PAIS+10_EXP)'!$H13</f>
        <v>659.89622999999995</v>
      </c>
      <c r="I13" s="75"/>
      <c r="J13" s="178">
        <f>F13-H13</f>
        <v>36.351563000000056</v>
      </c>
      <c r="K13" s="75"/>
      <c r="L13" s="179">
        <f>F13/H13*100-100</f>
        <v>5.5086786902843983</v>
      </c>
      <c r="M13" s="171"/>
      <c r="N13" s="75">
        <f>'[1]4 (PAIS+10_EXP)'!$N13</f>
        <v>1957.2248089999998</v>
      </c>
      <c r="O13" s="12"/>
      <c r="P13" s="75">
        <f>'[1]4 (PAIS+10_EXP)'!$P13</f>
        <v>1913.0942749999999</v>
      </c>
      <c r="Q13" s="75"/>
      <c r="R13" s="178">
        <f>N13-P13</f>
        <v>44.130533999999898</v>
      </c>
      <c r="S13" s="75"/>
      <c r="T13" s="179">
        <f>N13/P13*100-100</f>
        <v>2.3067621170943085</v>
      </c>
      <c r="U13" s="12"/>
    </row>
    <row r="14" spans="1:24" ht="12.75" customHeight="1">
      <c r="A14" s="75"/>
      <c r="B14" s="75" t="str">
        <f>'[1]4 (PAIS+10_EXP)'!$B14</f>
        <v>DE</v>
      </c>
      <c r="C14" s="75" t="str">
        <f>'[1]4 (PAIS+10_EXP)'!$C14</f>
        <v>GERMANY</v>
      </c>
      <c r="D14" s="75"/>
      <c r="E14" s="75"/>
      <c r="F14" s="75">
        <f>'[1]4 (PAIS+10_EXP)'!$F14</f>
        <v>621.50094300000001</v>
      </c>
      <c r="G14" s="75"/>
      <c r="H14" s="75">
        <f>'[1]4 (PAIS+10_EXP)'!$H14</f>
        <v>584.71280300000001</v>
      </c>
      <c r="I14" s="75"/>
      <c r="J14" s="178">
        <f>F14-H14</f>
        <v>36.788139999999999</v>
      </c>
      <c r="K14" s="75"/>
      <c r="L14" s="179">
        <f>F14/H14*100-100</f>
        <v>6.2916597364124982</v>
      </c>
      <c r="M14" s="171"/>
      <c r="N14" s="75">
        <f>'[1]4 (PAIS+10_EXP)'!$N14</f>
        <v>1850.7917210000001</v>
      </c>
      <c r="O14" s="75"/>
      <c r="P14" s="75">
        <f>'[1]4 (PAIS+10_EXP)'!$P14</f>
        <v>1701.580747</v>
      </c>
      <c r="Q14" s="75"/>
      <c r="R14" s="178">
        <f t="shared" ref="R14:R21" si="0">N14-P14</f>
        <v>149.21097400000008</v>
      </c>
      <c r="S14" s="75"/>
      <c r="T14" s="179">
        <f>N14/P14*100-100</f>
        <v>8.768962287747371</v>
      </c>
      <c r="U14" s="12"/>
      <c r="V14" s="181"/>
      <c r="W14" s="181"/>
    </row>
    <row r="15" spans="1:24" ht="12.75" customHeight="1">
      <c r="A15" s="12"/>
      <c r="B15" s="75" t="str">
        <f>'[1]4 (PAIS+10_EXP)'!$B15</f>
        <v>GB</v>
      </c>
      <c r="C15" s="75" t="str">
        <f>'[1]4 (PAIS+10_EXP)'!$C15</f>
        <v>UNITED KINGDOM</v>
      </c>
      <c r="D15" s="180"/>
      <c r="E15" s="12"/>
      <c r="F15" s="75">
        <f>'[1]4 (PAIS+10_EXP)'!$F15</f>
        <v>315.81311399999998</v>
      </c>
      <c r="G15" s="75"/>
      <c r="H15" s="75">
        <f>'[1]4 (PAIS+10_EXP)'!$H15</f>
        <v>311.57439900000003</v>
      </c>
      <c r="I15" s="75"/>
      <c r="J15" s="178">
        <f>F15-H15</f>
        <v>4.2387149999999565</v>
      </c>
      <c r="K15" s="75"/>
      <c r="L15" s="179">
        <f>F15/H15*100-100</f>
        <v>1.3604182543893728</v>
      </c>
      <c r="M15" s="171"/>
      <c r="N15" s="75">
        <f>'[1]4 (PAIS+10_EXP)'!$N15</f>
        <v>951.87210000000005</v>
      </c>
      <c r="O15" s="12"/>
      <c r="P15" s="75">
        <f>'[1]4 (PAIS+10_EXP)'!$P15</f>
        <v>935.90979700000003</v>
      </c>
      <c r="Q15" s="75"/>
      <c r="R15" s="178">
        <f t="shared" si="0"/>
        <v>15.96230300000002</v>
      </c>
      <c r="S15" s="75"/>
      <c r="T15" s="179">
        <f>N15/P15*100-100</f>
        <v>1.7055386161322588</v>
      </c>
      <c r="U15" s="12"/>
      <c r="V15" s="181"/>
      <c r="W15" s="181"/>
    </row>
    <row r="16" spans="1:24" ht="12.75" customHeight="1">
      <c r="A16" s="12"/>
      <c r="B16" s="75" t="str">
        <f>'[1]4 (PAIS+10_EXP)'!$B16</f>
        <v>US</v>
      </c>
      <c r="C16" s="75" t="str">
        <f>'[1]4 (PAIS+10_EXP)'!$C16</f>
        <v>UNITED STATES</v>
      </c>
      <c r="D16" s="12"/>
      <c r="E16" s="12"/>
      <c r="F16" s="75">
        <f>'[1]4 (PAIS+10_EXP)'!$F16</f>
        <v>259.93207699999999</v>
      </c>
      <c r="G16" s="75"/>
      <c r="H16" s="75">
        <f>'[1]4 (PAIS+10_EXP)'!$H16</f>
        <v>240.44184899999999</v>
      </c>
      <c r="I16" s="75"/>
      <c r="J16" s="178">
        <f>F16-H16</f>
        <v>19.490228000000002</v>
      </c>
      <c r="K16" s="75"/>
      <c r="L16" s="179">
        <f>F16/H16*100-100</f>
        <v>8.1060048743844249</v>
      </c>
      <c r="M16" s="171"/>
      <c r="N16" s="75">
        <f>'[1]4 (PAIS+10_EXP)'!$N16</f>
        <v>709.06633399999998</v>
      </c>
      <c r="O16" s="12"/>
      <c r="P16" s="75">
        <f>'[1]4 (PAIS+10_EXP)'!$P16</f>
        <v>681.50033899999994</v>
      </c>
      <c r="Q16" s="75"/>
      <c r="R16" s="178">
        <f t="shared" si="0"/>
        <v>27.565995000000044</v>
      </c>
      <c r="S16" s="75"/>
      <c r="T16" s="179">
        <f>N16/P16*100-100</f>
        <v>4.0448982080403653</v>
      </c>
      <c r="U16" s="12"/>
      <c r="V16" s="181"/>
      <c r="W16" s="181"/>
    </row>
    <row r="17" spans="1:23" ht="12.75" customHeight="1">
      <c r="A17" s="12"/>
      <c r="B17" s="75" t="str">
        <f>'[1]4 (PAIS+10_EXP)'!$B17</f>
        <v>IT</v>
      </c>
      <c r="C17" s="75" t="str">
        <f>'[1]4 (PAIS+10_EXP)'!$C17</f>
        <v>ITALY</v>
      </c>
      <c r="D17" s="12"/>
      <c r="E17" s="12"/>
      <c r="F17" s="75">
        <f>'[1]4 (PAIS+10_EXP)'!$F17</f>
        <v>254.821449</v>
      </c>
      <c r="G17" s="75"/>
      <c r="H17" s="75">
        <f>'[1]4 (PAIS+10_EXP)'!$H17</f>
        <v>207.602689</v>
      </c>
      <c r="I17" s="75"/>
      <c r="J17" s="178">
        <f t="shared" ref="J17:J21" si="1">F17-H17</f>
        <v>47.218760000000003</v>
      </c>
      <c r="K17" s="75"/>
      <c r="L17" s="179">
        <f t="shared" ref="L17:L21" si="2">F17/H17*100-100</f>
        <v>22.744772829026317</v>
      </c>
      <c r="M17" s="171"/>
      <c r="N17" s="75">
        <f>'[1]4 (PAIS+10_EXP)'!$N17</f>
        <v>716.66689399999996</v>
      </c>
      <c r="O17" s="12"/>
      <c r="P17" s="75">
        <f>'[1]4 (PAIS+10_EXP)'!$P17</f>
        <v>569.53502000000003</v>
      </c>
      <c r="Q17" s="75"/>
      <c r="R17" s="178">
        <f t="shared" si="0"/>
        <v>147.13187399999993</v>
      </c>
      <c r="S17" s="75"/>
      <c r="T17" s="179">
        <f t="shared" ref="T17:T21" si="3">N17/P17*100-100</f>
        <v>25.833683414234997</v>
      </c>
      <c r="U17" s="12"/>
      <c r="V17" s="181"/>
      <c r="W17" s="181"/>
    </row>
    <row r="18" spans="1:23" ht="12.75" customHeight="1">
      <c r="A18" s="180"/>
      <c r="B18" s="75" t="str">
        <f>'[1]4 (PAIS+10_EXP)'!$B18</f>
        <v>NL</v>
      </c>
      <c r="C18" s="75" t="str">
        <f>'[1]4 (PAIS+10_EXP)'!$C18</f>
        <v>NETHERLANDS</v>
      </c>
      <c r="D18" s="12"/>
      <c r="E18" s="12"/>
      <c r="F18" s="75">
        <f>'[1]4 (PAIS+10_EXP)'!$F18</f>
        <v>177.64062300000001</v>
      </c>
      <c r="G18" s="75"/>
      <c r="H18" s="75">
        <f>'[1]4 (PAIS+10_EXP)'!$H18</f>
        <v>196.27210400000001</v>
      </c>
      <c r="I18" s="75"/>
      <c r="J18" s="178">
        <f t="shared" si="1"/>
        <v>-18.631481000000008</v>
      </c>
      <c r="K18" s="75"/>
      <c r="L18" s="179">
        <f t="shared" si="2"/>
        <v>-9.4926791022732431</v>
      </c>
      <c r="M18" s="171"/>
      <c r="N18" s="75">
        <f>'[1]4 (PAIS+10_EXP)'!$N18</f>
        <v>555.25759900000003</v>
      </c>
      <c r="O18" s="12"/>
      <c r="P18" s="75">
        <f>'[1]4 (PAIS+10_EXP)'!$P18</f>
        <v>563.70200399999999</v>
      </c>
      <c r="Q18" s="75"/>
      <c r="R18" s="178">
        <f t="shared" si="0"/>
        <v>-8.4444049999999606</v>
      </c>
      <c r="S18" s="75"/>
      <c r="T18" s="179">
        <f t="shared" si="3"/>
        <v>-1.4980264288717962</v>
      </c>
      <c r="U18" s="12"/>
      <c r="V18" s="181"/>
      <c r="W18" s="181"/>
    </row>
    <row r="19" spans="1:23" ht="12.75" customHeight="1">
      <c r="A19" s="12"/>
      <c r="B19" s="75" t="str">
        <f>'[1]4 (PAIS+10_EXP)'!$B19</f>
        <v>AO</v>
      </c>
      <c r="C19" s="75" t="str">
        <f>'[1]4 (PAIS+10_EXP)'!$C19</f>
        <v>ANGOLA</v>
      </c>
      <c r="D19" s="12"/>
      <c r="E19" s="12"/>
      <c r="F19" s="75">
        <f>'[1]4 (PAIS+10_EXP)'!$F19</f>
        <v>89.890863999999993</v>
      </c>
      <c r="G19" s="75"/>
      <c r="H19" s="75">
        <f>'[1]4 (PAIS+10_EXP)'!$H19</f>
        <v>121.89272699999999</v>
      </c>
      <c r="I19" s="75"/>
      <c r="J19" s="178">
        <f t="shared" si="1"/>
        <v>-32.001863</v>
      </c>
      <c r="K19" s="75"/>
      <c r="L19" s="179">
        <f t="shared" si="2"/>
        <v>-26.254120149432708</v>
      </c>
      <c r="M19" s="171"/>
      <c r="N19" s="75">
        <f>'[1]4 (PAIS+10_EXP)'!$N19</f>
        <v>288.275486</v>
      </c>
      <c r="O19" s="12"/>
      <c r="P19" s="75">
        <f>'[1]4 (PAIS+10_EXP)'!$P19</f>
        <v>348.37644299999999</v>
      </c>
      <c r="Q19" s="75"/>
      <c r="R19" s="178">
        <f t="shared" si="0"/>
        <v>-60.100956999999994</v>
      </c>
      <c r="S19" s="75"/>
      <c r="T19" s="179">
        <f t="shared" si="3"/>
        <v>-17.251728183010357</v>
      </c>
      <c r="U19" s="12"/>
      <c r="V19" s="181"/>
      <c r="W19" s="181"/>
    </row>
    <row r="20" spans="1:23" ht="12.75" customHeight="1">
      <c r="A20" s="12"/>
      <c r="B20" s="75" t="str">
        <f>'[1]4 (PAIS+10_EXP)'!$B20</f>
        <v>BE</v>
      </c>
      <c r="C20" s="75" t="str">
        <f>'[1]4 (PAIS+10_EXP)'!$C20</f>
        <v>BELGIUM</v>
      </c>
      <c r="D20" s="12"/>
      <c r="E20" s="12"/>
      <c r="F20" s="75">
        <f>'[1]4 (PAIS+10_EXP)'!$F20</f>
        <v>135.42972</v>
      </c>
      <c r="G20" s="75"/>
      <c r="H20" s="75">
        <f>'[1]4 (PAIS+10_EXP)'!$H20</f>
        <v>112.983316</v>
      </c>
      <c r="I20" s="75"/>
      <c r="J20" s="178">
        <f t="shared" si="1"/>
        <v>22.446404000000001</v>
      </c>
      <c r="K20" s="75"/>
      <c r="L20" s="179">
        <f t="shared" si="2"/>
        <v>19.867007620841989</v>
      </c>
      <c r="M20" s="171"/>
      <c r="N20" s="75">
        <f>'[1]4 (PAIS+10_EXP)'!$N20</f>
        <v>355.99647000000004</v>
      </c>
      <c r="O20" s="12"/>
      <c r="P20" s="75">
        <f>'[1]4 (PAIS+10_EXP)'!$P20</f>
        <v>379.76079999999996</v>
      </c>
      <c r="Q20" s="75"/>
      <c r="R20" s="178">
        <f t="shared" si="0"/>
        <v>-23.764329999999916</v>
      </c>
      <c r="S20" s="75"/>
      <c r="T20" s="179">
        <f t="shared" si="3"/>
        <v>-6.2577101164732909</v>
      </c>
      <c r="U20" s="12"/>
      <c r="V20" s="181"/>
      <c r="W20" s="181"/>
    </row>
    <row r="21" spans="1:23" ht="12.75" customHeight="1">
      <c r="A21" s="12"/>
      <c r="B21" s="75" t="str">
        <f>'[1]4 (PAIS+10_EXP)'!$B21</f>
        <v>BR</v>
      </c>
      <c r="C21" s="75" t="str">
        <f>'[1]4 (PAIS+10_EXP)'!$C21</f>
        <v>BRAZIL</v>
      </c>
      <c r="D21" s="12"/>
      <c r="E21" s="12"/>
      <c r="F21" s="75">
        <f>'[1]4 (PAIS+10_EXP)'!$F21</f>
        <v>61.383094</v>
      </c>
      <c r="G21" s="75"/>
      <c r="H21" s="75">
        <f>'[1]4 (PAIS+10_EXP)'!$H21</f>
        <v>54.400537</v>
      </c>
      <c r="I21" s="75"/>
      <c r="J21" s="178">
        <f t="shared" si="1"/>
        <v>6.9825569999999999</v>
      </c>
      <c r="K21" s="75"/>
      <c r="L21" s="179">
        <f t="shared" si="2"/>
        <v>12.835456017649236</v>
      </c>
      <c r="M21" s="171"/>
      <c r="N21" s="75">
        <f>'[1]4 (PAIS+10_EXP)'!$N21</f>
        <v>195.662779</v>
      </c>
      <c r="O21" s="12"/>
      <c r="P21" s="75">
        <f>'[1]4 (PAIS+10_EXP)'!$P21</f>
        <v>240.34908199999998</v>
      </c>
      <c r="Q21" s="75"/>
      <c r="R21" s="178">
        <f t="shared" si="0"/>
        <v>-44.686302999999981</v>
      </c>
      <c r="S21" s="75"/>
      <c r="T21" s="179">
        <f t="shared" si="3"/>
        <v>-18.592250333620981</v>
      </c>
      <c r="U21" s="12"/>
      <c r="V21" s="181"/>
      <c r="W21" s="181"/>
    </row>
    <row r="22" spans="1:23" ht="4.5" customHeight="1">
      <c r="A22" s="12"/>
      <c r="B22" s="180"/>
      <c r="C22" s="180"/>
      <c r="D22" s="12"/>
      <c r="E22" s="12"/>
      <c r="F22" s="75"/>
      <c r="G22" s="75"/>
      <c r="H22" s="75"/>
      <c r="I22" s="75"/>
      <c r="J22" s="178"/>
      <c r="K22" s="75"/>
      <c r="L22" s="179"/>
      <c r="M22" s="171"/>
      <c r="N22" s="75"/>
      <c r="O22" s="12"/>
      <c r="P22" s="75"/>
      <c r="Q22" s="75"/>
      <c r="R22" s="178"/>
      <c r="S22" s="75"/>
      <c r="T22" s="179"/>
      <c r="U22" s="12"/>
      <c r="V22" s="181"/>
      <c r="W22" s="181"/>
    </row>
    <row r="23" spans="1:23" ht="13.5" customHeight="1">
      <c r="A23" s="182" t="s">
        <v>391</v>
      </c>
      <c r="B23" s="182"/>
      <c r="C23" s="182"/>
      <c r="D23" s="182"/>
      <c r="E23" s="183"/>
      <c r="F23" s="174">
        <f>'[2]4 (PAIS+10_EXP)'!$F23</f>
        <v>3444.0774780000002</v>
      </c>
      <c r="G23" s="174"/>
      <c r="H23" s="174">
        <f>'[2]4 (PAIS+10_EXP)'!$H23</f>
        <v>3256.9729539999998</v>
      </c>
      <c r="I23" s="174"/>
      <c r="J23" s="175">
        <f>F23-H23</f>
        <v>187.10452400000031</v>
      </c>
      <c r="K23" s="174"/>
      <c r="L23" s="176">
        <f>F23/H23*100-100</f>
        <v>5.7447368044678058</v>
      </c>
      <c r="M23" s="177"/>
      <c r="N23" s="174">
        <f>'[2]4 (PAIS+10_EXP)'!$N23</f>
        <v>9904.1908089999997</v>
      </c>
      <c r="O23" s="174"/>
      <c r="P23" s="174">
        <f>'[2]4 (PAIS+10_EXP)'!$P23</f>
        <v>9352.710328000001</v>
      </c>
      <c r="Q23" s="174"/>
      <c r="R23" s="175">
        <f>N23-P23</f>
        <v>551.48048099999869</v>
      </c>
      <c r="S23" s="174"/>
      <c r="T23" s="176">
        <f>N23/P23*100-100</f>
        <v>5.8964777231364138</v>
      </c>
      <c r="U23" s="12"/>
      <c r="V23" s="181"/>
      <c r="W23" s="181"/>
    </row>
    <row r="24" spans="1:23" ht="3" customHeight="1">
      <c r="A24" s="75"/>
      <c r="B24" s="75"/>
      <c r="C24" s="75"/>
      <c r="D24" s="75"/>
      <c r="E24" s="75"/>
      <c r="F24" s="75"/>
      <c r="G24" s="75"/>
      <c r="H24" s="75"/>
      <c r="I24" s="75"/>
      <c r="J24" s="75"/>
      <c r="K24" s="75"/>
      <c r="L24" s="75"/>
      <c r="M24" s="184"/>
      <c r="N24" s="75"/>
      <c r="O24" s="75"/>
      <c r="P24" s="75"/>
      <c r="Q24" s="75"/>
      <c r="R24" s="75"/>
      <c r="S24" s="75"/>
      <c r="T24" s="75"/>
      <c r="U24" s="12"/>
      <c r="V24" s="181"/>
      <c r="W24" s="181"/>
    </row>
    <row r="25" spans="1:23" ht="13.5" customHeight="1">
      <c r="A25" s="185" t="s">
        <v>392</v>
      </c>
      <c r="B25" s="182"/>
      <c r="C25" s="182"/>
      <c r="D25" s="182"/>
      <c r="E25" s="183"/>
      <c r="F25" s="174">
        <f>'[2]4 (PAIS+10_EXP)'!$F25</f>
        <v>4007.7907639999994</v>
      </c>
      <c r="G25" s="174"/>
      <c r="H25" s="174">
        <f>'[2]4 (PAIS+10_EXP)'!$H25</f>
        <v>3834.3148809999998</v>
      </c>
      <c r="I25" s="174"/>
      <c r="J25" s="175">
        <f>F25-H25</f>
        <v>173.47588299999961</v>
      </c>
      <c r="K25" s="174"/>
      <c r="L25" s="176">
        <f>F25/H25*100-100</f>
        <v>4.5242993437919523</v>
      </c>
      <c r="M25" s="177"/>
      <c r="N25" s="174">
        <f>'[2]4 (PAIS+10_EXP)'!$N25</f>
        <v>11636.386562</v>
      </c>
      <c r="O25" s="174"/>
      <c r="P25" s="174">
        <f>'[2]4 (PAIS+10_EXP)'!$P25</f>
        <v>11060.436928000001</v>
      </c>
      <c r="Q25" s="174"/>
      <c r="R25" s="175">
        <f>N25-P25</f>
        <v>575.9496339999987</v>
      </c>
      <c r="S25" s="174"/>
      <c r="T25" s="176">
        <f>N25/P25*100-100</f>
        <v>5.2072954960934226</v>
      </c>
      <c r="U25" s="12"/>
      <c r="V25" s="181"/>
      <c r="W25" s="181"/>
    </row>
    <row r="26" spans="1:23" ht="3" customHeight="1">
      <c r="A26" s="75"/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184"/>
      <c r="N26" s="75"/>
      <c r="O26" s="75"/>
      <c r="P26" s="75"/>
      <c r="Q26" s="75"/>
      <c r="R26" s="75"/>
      <c r="S26" s="75"/>
      <c r="T26" s="75"/>
      <c r="U26" s="12"/>
      <c r="V26" s="181"/>
      <c r="W26" s="181"/>
    </row>
    <row r="27" spans="1:23" ht="13.5" customHeight="1">
      <c r="A27" s="185" t="s">
        <v>393</v>
      </c>
      <c r="B27" s="182"/>
      <c r="C27" s="182"/>
      <c r="D27" s="182"/>
      <c r="E27" s="183"/>
      <c r="F27" s="174">
        <f>'[2]4 (PAIS+10_EXP)'!$F27</f>
        <v>1128.6972450000007</v>
      </c>
      <c r="G27" s="174"/>
      <c r="H27" s="174">
        <f>'[2]4 (PAIS+10_EXP)'!$H27</f>
        <v>1113.9897190000002</v>
      </c>
      <c r="I27" s="174"/>
      <c r="J27" s="175">
        <f>F27-H27</f>
        <v>14.707526000000598</v>
      </c>
      <c r="K27" s="174"/>
      <c r="L27" s="176">
        <f>F27/H27*100-100</f>
        <v>1.3202568882954466</v>
      </c>
      <c r="M27" s="177"/>
      <c r="N27" s="174">
        <f>'[2]4 (PAIS+10_EXP)'!$N27</f>
        <v>3265.8780470000006</v>
      </c>
      <c r="O27" s="174"/>
      <c r="P27" s="174">
        <f>'[2]4 (PAIS+10_EXP)'!$P27</f>
        <v>3271.4932779999999</v>
      </c>
      <c r="Q27" s="174"/>
      <c r="R27" s="175">
        <f>N27-P27</f>
        <v>-5.6152309999993122</v>
      </c>
      <c r="S27" s="174"/>
      <c r="T27" s="176">
        <f>N27/P27*100-100</f>
        <v>-0.17164122077707589</v>
      </c>
      <c r="U27" s="12"/>
      <c r="V27" s="181"/>
      <c r="W27" s="181"/>
    </row>
    <row r="28" spans="1:23" ht="3" customHeight="1">
      <c r="A28" s="186"/>
      <c r="B28" s="105"/>
      <c r="C28" s="105"/>
      <c r="D28" s="105"/>
      <c r="E28" s="105"/>
      <c r="F28" s="105"/>
      <c r="G28" s="105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2"/>
      <c r="V28" s="181"/>
      <c r="W28" s="181"/>
    </row>
    <row r="29" spans="1:23" ht="3.75" customHeight="1">
      <c r="A29" s="187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2"/>
      <c r="V29" s="181"/>
      <c r="W29" s="181"/>
    </row>
    <row r="30" spans="1:23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</row>
    <row r="31" spans="1:23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</row>
    <row r="32" spans="1:23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</row>
    <row r="33" spans="1:21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</row>
    <row r="34" spans="1:21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</row>
    <row r="35" spans="1:21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</row>
    <row r="36" spans="1:21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</row>
    <row r="37" spans="1:21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</row>
    <row r="38" spans="1:21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</row>
    <row r="39" spans="1:21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</row>
    <row r="40" spans="1:21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</row>
    <row r="41" spans="1:21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</row>
    <row r="42" spans="1:21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</row>
    <row r="43" spans="1:21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</row>
    <row r="44" spans="1:21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</row>
    <row r="45" spans="1:21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</row>
    <row r="46" spans="1:21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</row>
  </sheetData>
  <mergeCells count="8">
    <mergeCell ref="W5:X5"/>
    <mergeCell ref="A1:T1"/>
    <mergeCell ref="A2:T2"/>
    <mergeCell ref="A5:D9"/>
    <mergeCell ref="F5:L5"/>
    <mergeCell ref="N5:T5"/>
    <mergeCell ref="F7:J7"/>
    <mergeCell ref="N7:R7"/>
  </mergeCells>
  <hyperlinks>
    <hyperlink ref="W5:X5" location="Index!A1" display="Return to Index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55"/>
  <sheetViews>
    <sheetView showGridLines="0" topLeftCell="A2" zoomScale="90" zoomScaleNormal="90" workbookViewId="0">
      <selection activeCell="A2" sqref="A2:U2"/>
    </sheetView>
  </sheetViews>
  <sheetFormatPr defaultRowHeight="12.75"/>
  <cols>
    <col min="1" max="2" width="9.140625" style="11"/>
    <col min="3" max="21" width="9" style="11" customWidth="1"/>
    <col min="22" max="22" width="9.28515625" style="11" bestFit="1" customWidth="1"/>
    <col min="23" max="16384" width="9.140625" style="11"/>
  </cols>
  <sheetData>
    <row r="1" spans="1:22" ht="2.25" hidden="1" customHeight="1"/>
    <row r="2" spans="1:22" ht="21" customHeight="1">
      <c r="A2" s="204" t="s">
        <v>338</v>
      </c>
      <c r="B2" s="204"/>
      <c r="C2" s="204"/>
      <c r="D2" s="204"/>
      <c r="E2" s="204"/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Q2" s="204"/>
      <c r="R2" s="204"/>
      <c r="S2" s="204"/>
      <c r="T2" s="204"/>
      <c r="U2" s="204"/>
    </row>
    <row r="3" spans="1:22" ht="18" customHeight="1" thickBot="1">
      <c r="A3" s="201" t="s">
        <v>332</v>
      </c>
      <c r="B3" s="201"/>
      <c r="C3" s="201"/>
      <c r="D3" s="201"/>
      <c r="E3" s="201"/>
      <c r="F3" s="201"/>
      <c r="G3" s="201"/>
      <c r="H3" s="201"/>
      <c r="I3" s="201"/>
      <c r="J3" s="201"/>
      <c r="K3" s="201"/>
      <c r="L3" s="201"/>
      <c r="M3" s="201"/>
      <c r="N3" s="201"/>
      <c r="O3" s="201"/>
      <c r="P3" s="201"/>
      <c r="Q3" s="201"/>
      <c r="R3" s="201"/>
      <c r="S3" s="201"/>
      <c r="T3" s="201"/>
      <c r="U3" s="201"/>
    </row>
    <row r="4" spans="1:22" ht="23.25" customHeight="1" thickBot="1">
      <c r="A4" s="214" t="s">
        <v>129</v>
      </c>
      <c r="B4" s="214" t="s">
        <v>128</v>
      </c>
      <c r="C4" s="119">
        <v>111</v>
      </c>
      <c r="D4" s="119">
        <v>112</v>
      </c>
      <c r="E4" s="119">
        <v>121</v>
      </c>
      <c r="F4" s="119">
        <v>122</v>
      </c>
      <c r="G4" s="119" t="s">
        <v>14</v>
      </c>
      <c r="H4" s="119" t="s">
        <v>15</v>
      </c>
      <c r="I4" s="119" t="s">
        <v>16</v>
      </c>
      <c r="J4" s="119">
        <v>321</v>
      </c>
      <c r="K4" s="119">
        <v>322</v>
      </c>
      <c r="L4" s="119" t="s">
        <v>17</v>
      </c>
      <c r="M4" s="119" t="s">
        <v>18</v>
      </c>
      <c r="N4" s="119" t="s">
        <v>19</v>
      </c>
      <c r="O4" s="119">
        <v>521</v>
      </c>
      <c r="P4" s="119">
        <v>522</v>
      </c>
      <c r="Q4" s="119" t="s">
        <v>20</v>
      </c>
      <c r="R4" s="119" t="s">
        <v>21</v>
      </c>
      <c r="S4" s="119" t="s">
        <v>22</v>
      </c>
      <c r="T4" s="119" t="s">
        <v>23</v>
      </c>
      <c r="U4" s="119" t="s">
        <v>24</v>
      </c>
    </row>
    <row r="5" spans="1:22" ht="11.25" customHeight="1" thickBot="1">
      <c r="A5" s="215"/>
      <c r="B5" s="215"/>
      <c r="C5" s="216" t="s">
        <v>342</v>
      </c>
      <c r="D5" s="217"/>
      <c r="E5" s="217"/>
      <c r="F5" s="217"/>
      <c r="G5" s="217"/>
      <c r="H5" s="217"/>
      <c r="I5" s="217"/>
      <c r="J5" s="217"/>
      <c r="K5" s="217"/>
      <c r="L5" s="217"/>
      <c r="M5" s="217"/>
      <c r="N5" s="217"/>
      <c r="O5" s="217"/>
      <c r="P5" s="217"/>
      <c r="Q5" s="217"/>
      <c r="R5" s="217"/>
      <c r="S5" s="217"/>
      <c r="T5" s="217"/>
      <c r="U5" s="218"/>
    </row>
    <row r="6" spans="1:22" ht="9" customHeight="1">
      <c r="A6" s="19">
        <f>[2]LEGENDAS!$B$3</f>
        <v>2018</v>
      </c>
      <c r="B6" s="20" t="s">
        <v>130</v>
      </c>
      <c r="C6" s="27">
        <f>[9]TOTAL!C3+[10]DECLARADOS!C3</f>
        <v>116.376295</v>
      </c>
      <c r="D6" s="27">
        <f>[9]TOTAL!D3+[10]DECLARADOS!D3</f>
        <v>182.91202000000001</v>
      </c>
      <c r="E6" s="27">
        <f>[9]TOTAL!E3+[10]DECLARADOS!E3</f>
        <v>36.857728000000002</v>
      </c>
      <c r="F6" s="27">
        <f>[9]TOTAL!F3+[10]DECLARADOS!F3</f>
        <v>375.15655399999997</v>
      </c>
      <c r="G6" s="27">
        <f>[9]TOTAL!G3+[10]DECLARADOS!G3</f>
        <v>157.41537999999994</v>
      </c>
      <c r="H6" s="27">
        <f>[9]TOTAL!H3+[10]DECLARADOS!H3</f>
        <v>1535.432272</v>
      </c>
      <c r="I6" s="27">
        <f>[9]TOTAL!I3+[10]DECLARADOS!I3</f>
        <v>673.27442300000007</v>
      </c>
      <c r="J6" s="27">
        <f>[9]TOTAL!J3+[10]DECLARADOS!J3</f>
        <v>4.3303399999999996</v>
      </c>
      <c r="K6" s="27">
        <f>[9]TOTAL!K3+[10]DECLARADOS!K3</f>
        <v>122.21579699999999</v>
      </c>
      <c r="L6" s="27">
        <f>[9]TOTAL!L3+[10]DECLARADOS!L3</f>
        <v>520.7336140000001</v>
      </c>
      <c r="M6" s="27">
        <f>[9]TOTAL!M3+[10]DECLARADOS!M3</f>
        <v>415.72308300000009</v>
      </c>
      <c r="N6" s="27">
        <f>[9]TOTAL!N3+[10]DECLARADOS!N3</f>
        <v>423.781564</v>
      </c>
      <c r="O6" s="27">
        <f>[9]TOTAL!O3+[10]DECLARADOS!O3</f>
        <v>79.910996999999995</v>
      </c>
      <c r="P6" s="27">
        <f>[9]TOTAL!P3+[10]DECLARADOS!P3</f>
        <v>13.279522</v>
      </c>
      <c r="Q6" s="27">
        <f>[9]TOTAL!Q3+[10]DECLARADOS!Q3</f>
        <v>447.26001800000006</v>
      </c>
      <c r="R6" s="27">
        <f>[9]TOTAL!R3+[10]DECLARADOS!R3</f>
        <v>146.78618900000001</v>
      </c>
      <c r="S6" s="27">
        <f>[9]TOTAL!S3+[10]DECLARADOS!S3</f>
        <v>352.92825000000011</v>
      </c>
      <c r="T6" s="27">
        <f>[9]TOTAL!T3+[10]DECLARADOS!T3</f>
        <v>371.47412700000001</v>
      </c>
      <c r="U6" s="27">
        <f>[9]TOTAL!U3+[10]DECLARADOS!U3</f>
        <v>0.87973299999999999</v>
      </c>
      <c r="V6" s="15"/>
    </row>
    <row r="7" spans="1:22" ht="9" customHeight="1">
      <c r="A7" s="19"/>
      <c r="B7" s="20" t="s">
        <v>131</v>
      </c>
      <c r="C7" s="27">
        <f>[9]TOTAL!C4+[10]DECLARADOS!C4</f>
        <v>67.325659999999999</v>
      </c>
      <c r="D7" s="27">
        <f>[9]TOTAL!D4+[10]DECLARADOS!D4</f>
        <v>182.12208899999996</v>
      </c>
      <c r="E7" s="27">
        <f>[9]TOTAL!E4+[10]DECLARADOS!E4</f>
        <v>42.505294000000006</v>
      </c>
      <c r="F7" s="27">
        <f>[9]TOTAL!F4+[10]DECLARADOS!F4</f>
        <v>353.09592799999996</v>
      </c>
      <c r="G7" s="27">
        <f>[9]TOTAL!G4+[10]DECLARADOS!G4</f>
        <v>166.95145500000004</v>
      </c>
      <c r="H7" s="27">
        <f>[9]TOTAL!H4+[10]DECLARADOS!H4</f>
        <v>1505.2570719999999</v>
      </c>
      <c r="I7" s="27">
        <f>[9]TOTAL!I4+[10]DECLARADOS!I4</f>
        <v>497.70150500000011</v>
      </c>
      <c r="J7" s="27">
        <f>[9]TOTAL!J4+[10]DECLARADOS!J4</f>
        <v>6.6706120000000002</v>
      </c>
      <c r="K7" s="27">
        <f>[9]TOTAL!K4+[10]DECLARADOS!K4</f>
        <v>152.55144799999999</v>
      </c>
      <c r="L7" s="27">
        <f>[9]TOTAL!L4+[10]DECLARADOS!L4</f>
        <v>495.56247300000013</v>
      </c>
      <c r="M7" s="27">
        <f>[9]TOTAL!M4+[10]DECLARADOS!M4</f>
        <v>383.73539600000004</v>
      </c>
      <c r="N7" s="27">
        <f>[9]TOTAL!N4+[10]DECLARADOS!N4</f>
        <v>416.68296399999997</v>
      </c>
      <c r="O7" s="27">
        <f>[9]TOTAL!O4+[10]DECLARADOS!O4</f>
        <v>96.458419000000006</v>
      </c>
      <c r="P7" s="27">
        <f>[9]TOTAL!P4+[10]DECLARADOS!P4</f>
        <v>12.766489</v>
      </c>
      <c r="Q7" s="27">
        <f>[9]TOTAL!Q4+[10]DECLARADOS!Q4</f>
        <v>412.49378999999999</v>
      </c>
      <c r="R7" s="27">
        <f>[9]TOTAL!R4+[10]DECLARADOS!R4</f>
        <v>131.415198</v>
      </c>
      <c r="S7" s="27">
        <f>[9]TOTAL!S4+[10]DECLARADOS!S4</f>
        <v>330.70904700000011</v>
      </c>
      <c r="T7" s="27">
        <f>[9]TOTAL!T4+[10]DECLARADOS!T4</f>
        <v>353.10671400000001</v>
      </c>
      <c r="U7" s="27">
        <f>[9]TOTAL!U4+[10]DECLARADOS!U4</f>
        <v>0.41596699999999998</v>
      </c>
    </row>
    <row r="8" spans="1:22" ht="9" customHeight="1">
      <c r="A8" s="19"/>
      <c r="B8" s="20" t="s">
        <v>132</v>
      </c>
      <c r="C8" s="27">
        <f>[9]TOTAL!C5+[10]DECLARADOS!C5</f>
        <v>110.84184099999999</v>
      </c>
      <c r="D8" s="27">
        <f>[9]TOTAL!D5+[10]DECLARADOS!D5</f>
        <v>220.474378</v>
      </c>
      <c r="E8" s="27">
        <f>[9]TOTAL!E5+[10]DECLARADOS!E5</f>
        <v>41.959067000000005</v>
      </c>
      <c r="F8" s="27">
        <f>[9]TOTAL!F5+[10]DECLARADOS!F5</f>
        <v>399.83989400000002</v>
      </c>
      <c r="G8" s="27">
        <f>[9]TOTAL!G5+[10]DECLARADOS!G5</f>
        <v>174.34321300000005</v>
      </c>
      <c r="H8" s="27">
        <f>[9]TOTAL!H5+[10]DECLARADOS!H5</f>
        <v>1676.2217059999998</v>
      </c>
      <c r="I8" s="27">
        <f>[9]TOTAL!I5+[10]DECLARADOS!I5</f>
        <v>453.66798399999999</v>
      </c>
      <c r="J8" s="27">
        <f>[9]TOTAL!J5+[10]DECLARADOS!J5</f>
        <v>5.277183</v>
      </c>
      <c r="K8" s="27">
        <f>[9]TOTAL!K5+[10]DECLARADOS!K5</f>
        <v>168.43664100000001</v>
      </c>
      <c r="L8" s="27">
        <f>[9]TOTAL!L5+[10]DECLARADOS!L5</f>
        <v>584.41388899999993</v>
      </c>
      <c r="M8" s="27">
        <f>[9]TOTAL!M5+[10]DECLARADOS!M5</f>
        <v>406.09684500000014</v>
      </c>
      <c r="N8" s="27">
        <f>[9]TOTAL!N5+[10]DECLARADOS!N5</f>
        <v>469.00018299999999</v>
      </c>
      <c r="O8" s="27">
        <f>[9]TOTAL!O5+[10]DECLARADOS!O5</f>
        <v>202.806646</v>
      </c>
      <c r="P8" s="27">
        <f>[9]TOTAL!P5+[10]DECLARADOS!P5</f>
        <v>18.449713000000003</v>
      </c>
      <c r="Q8" s="27">
        <f>[9]TOTAL!Q5+[10]DECLARADOS!Q5</f>
        <v>464.92132700000002</v>
      </c>
      <c r="R8" s="27">
        <f>[9]TOTAL!R5+[10]DECLARADOS!R5</f>
        <v>145.15883800000003</v>
      </c>
      <c r="S8" s="27">
        <f>[9]TOTAL!S5+[10]DECLARADOS!S5</f>
        <v>350.97959400000013</v>
      </c>
      <c r="T8" s="27">
        <f>[9]TOTAL!T5+[10]DECLARADOS!T5</f>
        <v>376.78529900000001</v>
      </c>
      <c r="U8" s="27">
        <f>[9]TOTAL!U5+[10]DECLARADOS!U5</f>
        <v>0.55606600000000006</v>
      </c>
    </row>
    <row r="9" spans="1:22" ht="9" customHeight="1">
      <c r="A9" s="19"/>
      <c r="B9" s="20" t="s">
        <v>133</v>
      </c>
      <c r="C9" s="27">
        <f>[9]TOTAL!C6+[10]DECLARADOS!C6</f>
        <v>100.579155</v>
      </c>
      <c r="D9" s="27">
        <f>[9]TOTAL!D6+[10]DECLARADOS!D6</f>
        <v>246.40324800000002</v>
      </c>
      <c r="E9" s="27">
        <f>[9]TOTAL!E6+[10]DECLARADOS!E6</f>
        <v>35.411191000000002</v>
      </c>
      <c r="F9" s="27">
        <f>[9]TOTAL!F6+[10]DECLARADOS!F6</f>
        <v>404.85249399999998</v>
      </c>
      <c r="G9" s="27">
        <f>[9]TOTAL!G6+[10]DECLARADOS!G6</f>
        <v>176.84400299999999</v>
      </c>
      <c r="H9" s="27">
        <f>[9]TOTAL!H6+[10]DECLARADOS!H6</f>
        <v>1678.0622480000004</v>
      </c>
      <c r="I9" s="27">
        <f>[9]TOTAL!I6+[10]DECLARADOS!I6</f>
        <v>494.17472699999996</v>
      </c>
      <c r="J9" s="27">
        <f>[9]TOTAL!J6+[10]DECLARADOS!J6</f>
        <v>4.8590039999999997</v>
      </c>
      <c r="K9" s="27">
        <f>[9]TOTAL!K6+[10]DECLARADOS!K6</f>
        <v>160.33808399999998</v>
      </c>
      <c r="L9" s="27">
        <f>[9]TOTAL!L6+[10]DECLARADOS!L6</f>
        <v>553.9295360000001</v>
      </c>
      <c r="M9" s="27">
        <f>[9]TOTAL!M6+[10]DECLARADOS!M6</f>
        <v>389.29090900000006</v>
      </c>
      <c r="N9" s="27">
        <f>[9]TOTAL!N6+[10]DECLARADOS!N6</f>
        <v>444.194301</v>
      </c>
      <c r="O9" s="27">
        <f>[9]TOTAL!O6+[10]DECLARADOS!O6</f>
        <v>143.430105</v>
      </c>
      <c r="P9" s="27">
        <f>[9]TOTAL!P6+[10]DECLARADOS!P6</f>
        <v>14.241006</v>
      </c>
      <c r="Q9" s="27">
        <f>[9]TOTAL!Q6+[10]DECLARADOS!Q6</f>
        <v>455.32247299999995</v>
      </c>
      <c r="R9" s="27">
        <f>[9]TOTAL!R6+[10]DECLARADOS!R6</f>
        <v>142.93308499999998</v>
      </c>
      <c r="S9" s="27">
        <f>[9]TOTAL!S6+[10]DECLARADOS!S6</f>
        <v>316.5437720000001</v>
      </c>
      <c r="T9" s="27">
        <f>[9]TOTAL!T6+[10]DECLARADOS!T6</f>
        <v>368.06879099999998</v>
      </c>
      <c r="U9" s="27">
        <f>[9]TOTAL!U6+[10]DECLARADOS!U6</f>
        <v>2.0714980000000001</v>
      </c>
    </row>
    <row r="10" spans="1:22" ht="9" customHeight="1">
      <c r="A10" s="19"/>
      <c r="B10" s="20" t="s">
        <v>134</v>
      </c>
      <c r="C10" s="27">
        <f>[9]TOTAL!C7+[10]DECLARADOS!C7</f>
        <v>86.273652999999996</v>
      </c>
      <c r="D10" s="27">
        <f>[9]TOTAL!D7+[10]DECLARADOS!D7</f>
        <v>261.18933499999997</v>
      </c>
      <c r="E10" s="27">
        <f>[9]TOTAL!E7+[10]DECLARADOS!E7</f>
        <v>41.273108000000001</v>
      </c>
      <c r="F10" s="27">
        <f>[9]TOTAL!F7+[10]DECLARADOS!F7</f>
        <v>448.01684</v>
      </c>
      <c r="G10" s="27">
        <f>[9]TOTAL!G7+[10]DECLARADOS!G7</f>
        <v>169.51865199999995</v>
      </c>
      <c r="H10" s="27">
        <f>[9]TOTAL!H7+[10]DECLARADOS!H7</f>
        <v>1753.2437209999998</v>
      </c>
      <c r="I10" s="27">
        <f>[9]TOTAL!I7+[10]DECLARADOS!I7</f>
        <v>436.49919299999999</v>
      </c>
      <c r="J10" s="27">
        <f>[9]TOTAL!J7+[10]DECLARADOS!J7</f>
        <v>14.031897000000001</v>
      </c>
      <c r="K10" s="27">
        <f>[9]TOTAL!K7+[10]DECLARADOS!K7</f>
        <v>138.05553100000003</v>
      </c>
      <c r="L10" s="27">
        <f>[9]TOTAL!L7+[10]DECLARADOS!L7</f>
        <v>592.07806400000015</v>
      </c>
      <c r="M10" s="27">
        <f>[9]TOTAL!M7+[10]DECLARADOS!M7</f>
        <v>442.47380099999992</v>
      </c>
      <c r="N10" s="27">
        <f>[9]TOTAL!N7+[10]DECLARADOS!N7</f>
        <v>462.15014099999996</v>
      </c>
      <c r="O10" s="27">
        <f>[9]TOTAL!O7+[10]DECLARADOS!O7</f>
        <v>118.11199400000001</v>
      </c>
      <c r="P10" s="27">
        <f>[9]TOTAL!P7+[10]DECLARADOS!P7</f>
        <v>18.118898999999999</v>
      </c>
      <c r="Q10" s="27">
        <f>[9]TOTAL!Q7+[10]DECLARADOS!Q7</f>
        <v>482.53212600000001</v>
      </c>
      <c r="R10" s="27">
        <f>[9]TOTAL!R7+[10]DECLARADOS!R7</f>
        <v>152.38456600000001</v>
      </c>
      <c r="S10" s="27">
        <f>[9]TOTAL!S7+[10]DECLARADOS!S7</f>
        <v>324.57676099999992</v>
      </c>
      <c r="T10" s="27">
        <f>[9]TOTAL!T7+[10]DECLARADOS!T7</f>
        <v>385.14615400000002</v>
      </c>
      <c r="U10" s="27">
        <f>[9]TOTAL!U7+[10]DECLARADOS!U7</f>
        <v>0.81955800000000001</v>
      </c>
    </row>
    <row r="11" spans="1:22" ht="9" customHeight="1">
      <c r="A11" s="19"/>
      <c r="B11" s="20" t="s">
        <v>135</v>
      </c>
      <c r="C11" s="27">
        <f>[9]TOTAL!C8+[10]DECLARADOS!C8</f>
        <v>131.65362200000001</v>
      </c>
      <c r="D11" s="27">
        <f>[9]TOTAL!D8+[10]DECLARADOS!D8</f>
        <v>244.76620300000002</v>
      </c>
      <c r="E11" s="27">
        <f>[9]TOTAL!E8+[10]DECLARADOS!E8</f>
        <v>35.745607999999997</v>
      </c>
      <c r="F11" s="27">
        <f>[9]TOTAL!F8+[10]DECLARADOS!F8</f>
        <v>421.61597699999993</v>
      </c>
      <c r="G11" s="27">
        <f>[9]TOTAL!G8+[10]DECLARADOS!G8</f>
        <v>215.92983000000004</v>
      </c>
      <c r="H11" s="27">
        <f>[9]TOTAL!H8+[10]DECLARADOS!H8</f>
        <v>1719.1095450000012</v>
      </c>
      <c r="I11" s="27">
        <f>[9]TOTAL!I8+[10]DECLARADOS!I8</f>
        <v>904.43748599999981</v>
      </c>
      <c r="J11" s="27">
        <f>[9]TOTAL!J8+[10]DECLARADOS!J8</f>
        <v>19.190614</v>
      </c>
      <c r="K11" s="27">
        <f>[9]TOTAL!K8+[10]DECLARADOS!K8</f>
        <v>160.51190299999996</v>
      </c>
      <c r="L11" s="27">
        <f>[9]TOTAL!L8+[10]DECLARADOS!L8</f>
        <v>639.37574599999994</v>
      </c>
      <c r="M11" s="27">
        <f>[9]TOTAL!M8+[10]DECLARADOS!M8</f>
        <v>437.90076099999999</v>
      </c>
      <c r="N11" s="27">
        <f>[9]TOTAL!N8+[10]DECLARADOS!N8</f>
        <v>375.02769899999998</v>
      </c>
      <c r="O11" s="27">
        <f>[9]TOTAL!O8+[10]DECLARADOS!O8</f>
        <v>151.80690600000003</v>
      </c>
      <c r="P11" s="27">
        <f>[9]TOTAL!P8+[10]DECLARADOS!P8</f>
        <v>18.367432999999998</v>
      </c>
      <c r="Q11" s="27">
        <f>[9]TOTAL!Q8+[10]DECLARADOS!Q8</f>
        <v>509.92888000000005</v>
      </c>
      <c r="R11" s="27">
        <f>[9]TOTAL!R8+[10]DECLARADOS!R8</f>
        <v>162.430598</v>
      </c>
      <c r="S11" s="27">
        <f>[9]TOTAL!S8+[10]DECLARADOS!S8</f>
        <v>336.09174299999984</v>
      </c>
      <c r="T11" s="27">
        <f>[9]TOTAL!T8+[10]DECLARADOS!T8</f>
        <v>383.00331</v>
      </c>
      <c r="U11" s="27">
        <f>[9]TOTAL!U8+[10]DECLARADOS!U8</f>
        <v>0.56171199999999999</v>
      </c>
    </row>
    <row r="12" spans="1:22" ht="9" customHeight="1">
      <c r="A12" s="19"/>
      <c r="B12" s="20" t="s">
        <v>136</v>
      </c>
      <c r="C12" s="27">
        <f>[9]TOTAL!C9+[10]DECLARADOS!C9</f>
        <v>108.238561</v>
      </c>
      <c r="D12" s="27">
        <f>[9]TOTAL!D9+[10]DECLARADOS!D9</f>
        <v>216.56495999999999</v>
      </c>
      <c r="E12" s="27">
        <f>[9]TOTAL!E9+[10]DECLARADOS!E9</f>
        <v>59.590575999999999</v>
      </c>
      <c r="F12" s="27">
        <f>[9]TOTAL!F9+[10]DECLARADOS!F9</f>
        <v>449.11887900000005</v>
      </c>
      <c r="G12" s="27">
        <f>[9]TOTAL!G9+[10]DECLARADOS!G9</f>
        <v>203.22142600000001</v>
      </c>
      <c r="H12" s="27">
        <f>[9]TOTAL!H9+[10]DECLARADOS!H9</f>
        <v>1743.8055419999991</v>
      </c>
      <c r="I12" s="27">
        <f>[9]TOTAL!I9+[10]DECLARADOS!I9</f>
        <v>630.86750500000005</v>
      </c>
      <c r="J12" s="27">
        <f>[9]TOTAL!J9+[10]DECLARADOS!J9</f>
        <v>6.0091520000000003</v>
      </c>
      <c r="K12" s="27">
        <f>[9]TOTAL!K9+[10]DECLARADOS!K9</f>
        <v>155.53628599999999</v>
      </c>
      <c r="L12" s="27">
        <f>[9]TOTAL!L9+[10]DECLARADOS!L9</f>
        <v>609.76954099999989</v>
      </c>
      <c r="M12" s="27">
        <f>[9]TOTAL!M9+[10]DECLARADOS!M9</f>
        <v>449.61634300000003</v>
      </c>
      <c r="N12" s="27">
        <f>[9]TOTAL!N9+[10]DECLARADOS!N9</f>
        <v>359.82134500000001</v>
      </c>
      <c r="O12" s="27">
        <f>[9]TOTAL!O9+[10]DECLARADOS!O9</f>
        <v>112.78945899999999</v>
      </c>
      <c r="P12" s="27">
        <f>[9]TOTAL!P9+[10]DECLARADOS!P9</f>
        <v>22.706414000000002</v>
      </c>
      <c r="Q12" s="27">
        <f>[9]TOTAL!Q9+[10]DECLARADOS!Q9</f>
        <v>500.83853500000004</v>
      </c>
      <c r="R12" s="27">
        <f>[9]TOTAL!R9+[10]DECLARADOS!R9</f>
        <v>159.05876000000001</v>
      </c>
      <c r="S12" s="27">
        <f>[9]TOTAL!S9+[10]DECLARADOS!S9</f>
        <v>396.87429900000006</v>
      </c>
      <c r="T12" s="27">
        <f>[9]TOTAL!T9+[10]DECLARADOS!T9</f>
        <v>382.46123299999999</v>
      </c>
      <c r="U12" s="27">
        <f>[9]TOTAL!U9+[10]DECLARADOS!U9</f>
        <v>0.66051499999999996</v>
      </c>
    </row>
    <row r="13" spans="1:22" ht="9" customHeight="1">
      <c r="A13" s="19"/>
      <c r="B13" s="20" t="s">
        <v>137</v>
      </c>
      <c r="C13" s="27">
        <f>[9]TOTAL!C10+[10]DECLARADOS!C10</f>
        <v>106.414314</v>
      </c>
      <c r="D13" s="27">
        <f>[9]TOTAL!D10+[10]DECLARADOS!D10</f>
        <v>249.10073799999998</v>
      </c>
      <c r="E13" s="27">
        <f>[9]TOTAL!E10+[10]DECLARADOS!E10</f>
        <v>41.224020000000003</v>
      </c>
      <c r="F13" s="27">
        <f>[9]TOTAL!F10+[10]DECLARADOS!F10</f>
        <v>448.35097100000002</v>
      </c>
      <c r="G13" s="27">
        <f>[9]TOTAL!G10+[10]DECLARADOS!G10</f>
        <v>161.09013299999998</v>
      </c>
      <c r="H13" s="27">
        <f>[9]TOTAL!H10+[10]DECLARADOS!H10</f>
        <v>1302.5394600000004</v>
      </c>
      <c r="I13" s="27">
        <f>[9]TOTAL!I10+[10]DECLARADOS!I10</f>
        <v>776.23920999999996</v>
      </c>
      <c r="J13" s="27">
        <f>[9]TOTAL!J10+[10]DECLARADOS!J10</f>
        <v>21.719138000000001</v>
      </c>
      <c r="K13" s="27">
        <f>[9]TOTAL!K10+[10]DECLARADOS!K10</f>
        <v>216.05524100000002</v>
      </c>
      <c r="L13" s="27">
        <f>[9]TOTAL!L10+[10]DECLARADOS!L10</f>
        <v>490.64433700000018</v>
      </c>
      <c r="M13" s="27">
        <f>[9]TOTAL!M10+[10]DECLARADOS!M10</f>
        <v>341.10845700000004</v>
      </c>
      <c r="N13" s="27">
        <f>[9]TOTAL!N10+[10]DECLARADOS!N10</f>
        <v>261.97381200000001</v>
      </c>
      <c r="O13" s="27">
        <f>[9]TOTAL!O10+[10]DECLARADOS!O10</f>
        <v>118.546953</v>
      </c>
      <c r="P13" s="27">
        <f>[9]TOTAL!P10+[10]DECLARADOS!P10</f>
        <v>14.917975</v>
      </c>
      <c r="Q13" s="27">
        <f>[9]TOTAL!Q10+[10]DECLARADOS!Q10</f>
        <v>298.503173</v>
      </c>
      <c r="R13" s="27">
        <f>[9]TOTAL!R10+[10]DECLARADOS!R10</f>
        <v>137.96388899999999</v>
      </c>
      <c r="S13" s="27">
        <f>[9]TOTAL!S10+[10]DECLARADOS!S10</f>
        <v>386.41150900000019</v>
      </c>
      <c r="T13" s="27">
        <f>[9]TOTAL!T10+[10]DECLARADOS!T10</f>
        <v>354.26190000000003</v>
      </c>
      <c r="U13" s="27">
        <f>[9]TOTAL!U10+[10]DECLARADOS!U10</f>
        <v>0.519617</v>
      </c>
    </row>
    <row r="14" spans="1:22" ht="9" customHeight="1">
      <c r="A14" s="19"/>
      <c r="B14" s="20" t="s">
        <v>138</v>
      </c>
      <c r="C14" s="27">
        <f>[9]TOTAL!C11+[10]DECLARADOS!C11</f>
        <v>94.704851999999988</v>
      </c>
      <c r="D14" s="27">
        <f>[9]TOTAL!D11+[10]DECLARADOS!D11</f>
        <v>225.70567499999999</v>
      </c>
      <c r="E14" s="27">
        <f>[9]TOTAL!E11+[10]DECLARADOS!E11</f>
        <v>33.293377999999997</v>
      </c>
      <c r="F14" s="27">
        <f>[9]TOTAL!F11+[10]DECLARADOS!F11</f>
        <v>408.29255999999992</v>
      </c>
      <c r="G14" s="27">
        <f>[9]TOTAL!G11+[10]DECLARADOS!G11</f>
        <v>192.58070099999998</v>
      </c>
      <c r="H14" s="27">
        <f>[9]TOTAL!H11+[10]DECLARADOS!H11</f>
        <v>1577.9263689999993</v>
      </c>
      <c r="I14" s="27">
        <f>[9]TOTAL!I11+[10]DECLARADOS!I11</f>
        <v>360.63071600000001</v>
      </c>
      <c r="J14" s="27">
        <f>[9]TOTAL!J11+[10]DECLARADOS!J11</f>
        <v>9.6131589999999996</v>
      </c>
      <c r="K14" s="27">
        <f>[9]TOTAL!K11+[10]DECLARADOS!K11</f>
        <v>211.73335099999997</v>
      </c>
      <c r="L14" s="27">
        <f>[9]TOTAL!L11+[10]DECLARADOS!L11</f>
        <v>592.08425000000011</v>
      </c>
      <c r="M14" s="27">
        <f>[9]TOTAL!M11+[10]DECLARADOS!M11</f>
        <v>393.44869900000003</v>
      </c>
      <c r="N14" s="27">
        <f>[9]TOTAL!N11+[10]DECLARADOS!N11</f>
        <v>334.21399300000002</v>
      </c>
      <c r="O14" s="27">
        <f>[9]TOTAL!O11+[10]DECLARADOS!O11</f>
        <v>124.51955699999999</v>
      </c>
      <c r="P14" s="27">
        <f>[9]TOTAL!P11+[10]DECLARADOS!P11</f>
        <v>14.001037</v>
      </c>
      <c r="Q14" s="27">
        <f>[9]TOTAL!Q11+[10]DECLARADOS!Q11</f>
        <v>459.35774700000002</v>
      </c>
      <c r="R14" s="27">
        <f>[9]TOTAL!R11+[10]DECLARADOS!R11</f>
        <v>144.04384999999999</v>
      </c>
      <c r="S14" s="27">
        <f>[9]TOTAL!S11+[10]DECLARADOS!S11</f>
        <v>394.32858000000022</v>
      </c>
      <c r="T14" s="27">
        <f>[9]TOTAL!T11+[10]DECLARADOS!T11</f>
        <v>365.06680499999999</v>
      </c>
      <c r="U14" s="27">
        <f>[9]TOTAL!U11+[10]DECLARADOS!U11</f>
        <v>1.5284120000000001</v>
      </c>
    </row>
    <row r="15" spans="1:22" ht="9" customHeight="1">
      <c r="A15" s="19"/>
      <c r="B15" s="20" t="s">
        <v>139</v>
      </c>
      <c r="C15" s="27">
        <f>[9]TOTAL!C12+[10]DECLARADOS!C12</f>
        <v>92.067059</v>
      </c>
      <c r="D15" s="27">
        <f>[9]TOTAL!D12+[10]DECLARADOS!D12</f>
        <v>269.14614900000004</v>
      </c>
      <c r="E15" s="27">
        <f>[9]TOTAL!E12+[10]DECLARADOS!E12</f>
        <v>46.159952000000004</v>
      </c>
      <c r="F15" s="27">
        <f>[9]TOTAL!F12+[10]DECLARADOS!F12</f>
        <v>454.35714999999993</v>
      </c>
      <c r="G15" s="27">
        <f>[9]TOTAL!G12+[10]DECLARADOS!G12</f>
        <v>194.318704</v>
      </c>
      <c r="H15" s="27">
        <f>[9]TOTAL!H12+[10]DECLARADOS!H12</f>
        <v>1827.7746020000009</v>
      </c>
      <c r="I15" s="27">
        <f>[9]TOTAL!I12+[10]DECLARADOS!I12</f>
        <v>416.46549300000004</v>
      </c>
      <c r="J15" s="27">
        <f>[9]TOTAL!J12+[10]DECLARADOS!J12</f>
        <v>9.3694900000000008</v>
      </c>
      <c r="K15" s="27">
        <f>[9]TOTAL!K12+[10]DECLARADOS!K12</f>
        <v>252.67758700000005</v>
      </c>
      <c r="L15" s="27">
        <f>[9]TOTAL!L12+[10]DECLARADOS!L12</f>
        <v>653.2810629999999</v>
      </c>
      <c r="M15" s="27">
        <f>[9]TOTAL!M12+[10]DECLARADOS!M12</f>
        <v>470.69855500000017</v>
      </c>
      <c r="N15" s="27">
        <f>[9]TOTAL!N12+[10]DECLARADOS!N12</f>
        <v>415.07920999999999</v>
      </c>
      <c r="O15" s="27">
        <f>[9]TOTAL!O12+[10]DECLARADOS!O12</f>
        <v>100.23822200000001</v>
      </c>
      <c r="P15" s="27">
        <f>[9]TOTAL!P12+[10]DECLARADOS!P12</f>
        <v>17.725719999999999</v>
      </c>
      <c r="Q15" s="27">
        <f>[9]TOTAL!Q12+[10]DECLARADOS!Q12</f>
        <v>505.11848399999997</v>
      </c>
      <c r="R15" s="27">
        <f>[9]TOTAL!R12+[10]DECLARADOS!R12</f>
        <v>182.22073999999998</v>
      </c>
      <c r="S15" s="27">
        <f>[9]TOTAL!S12+[10]DECLARADOS!S12</f>
        <v>425.83207099999987</v>
      </c>
      <c r="T15" s="27">
        <f>[9]TOTAL!T12+[10]DECLARADOS!T12</f>
        <v>438.76425900000004</v>
      </c>
      <c r="U15" s="27">
        <f>[9]TOTAL!U12+[10]DECLARADOS!U12</f>
        <v>0.99415500000000001</v>
      </c>
    </row>
    <row r="16" spans="1:22" ht="9" customHeight="1">
      <c r="A16" s="19"/>
      <c r="B16" s="20" t="s">
        <v>140</v>
      </c>
      <c r="C16" s="27">
        <f>[9]TOTAL!C13+[10]DECLARADOS!C13</f>
        <v>108.94357299999999</v>
      </c>
      <c r="D16" s="27">
        <f>[9]TOTAL!D13+[10]DECLARADOS!D13</f>
        <v>252.316329</v>
      </c>
      <c r="E16" s="27">
        <f>[9]TOTAL!E13+[10]DECLARADOS!E13</f>
        <v>36.460846999999994</v>
      </c>
      <c r="F16" s="27">
        <f>[9]TOTAL!F13+[10]DECLARADOS!F13</f>
        <v>414.1198159999999</v>
      </c>
      <c r="G16" s="27">
        <f>[9]TOTAL!G13+[10]DECLARADOS!G13</f>
        <v>202.12949600000002</v>
      </c>
      <c r="H16" s="27">
        <f>[9]TOTAL!H13+[10]DECLARADOS!H13</f>
        <v>1706.1771119999999</v>
      </c>
      <c r="I16" s="27">
        <f>[9]TOTAL!I13+[10]DECLARADOS!I13</f>
        <v>355.23593899999997</v>
      </c>
      <c r="J16" s="27">
        <f>[9]TOTAL!J13+[10]DECLARADOS!J13</f>
        <v>7.4520559999999998</v>
      </c>
      <c r="K16" s="27">
        <f>[9]TOTAL!K13+[10]DECLARADOS!K13</f>
        <v>412.04888600000004</v>
      </c>
      <c r="L16" s="27">
        <f>[9]TOTAL!L13+[10]DECLARADOS!L13</f>
        <v>744.99949700000002</v>
      </c>
      <c r="M16" s="27">
        <f>[9]TOTAL!M13+[10]DECLARADOS!M13</f>
        <v>462.11064999999996</v>
      </c>
      <c r="N16" s="27">
        <f>[9]TOTAL!N13+[10]DECLARADOS!N13</f>
        <v>366.97185899999999</v>
      </c>
      <c r="O16" s="27">
        <f>[9]TOTAL!O13+[10]DECLARADOS!O13</f>
        <v>304.32938999999999</v>
      </c>
      <c r="P16" s="27">
        <f>[9]TOTAL!P13+[10]DECLARADOS!P13</f>
        <v>12.657450000000001</v>
      </c>
      <c r="Q16" s="27">
        <f>[9]TOTAL!Q13+[10]DECLARADOS!Q13</f>
        <v>506.31278300000002</v>
      </c>
      <c r="R16" s="27">
        <f>[9]TOTAL!R13+[10]DECLARADOS!R13</f>
        <v>188.44353799999999</v>
      </c>
      <c r="S16" s="27">
        <f>[9]TOTAL!S13+[10]DECLARADOS!S13</f>
        <v>407.92019799999991</v>
      </c>
      <c r="T16" s="27">
        <f>[9]TOTAL!T13+[10]DECLARADOS!T13</f>
        <v>412.81171400000005</v>
      </c>
      <c r="U16" s="27">
        <f>[9]TOTAL!U13+[10]DECLARADOS!U13</f>
        <v>2.0356960000000002</v>
      </c>
    </row>
    <row r="17" spans="1:22" ht="9" customHeight="1">
      <c r="A17" s="19"/>
      <c r="B17" s="20" t="s">
        <v>141</v>
      </c>
      <c r="C17" s="27">
        <f>[9]TOTAL!C14+[10]DECLARADOS!C14</f>
        <v>116.65402499999999</v>
      </c>
      <c r="D17" s="27">
        <f>[9]TOTAL!D14+[10]DECLARADOS!D14</f>
        <v>223.94685499999997</v>
      </c>
      <c r="E17" s="27">
        <f>[9]TOTAL!E14+[10]DECLARADOS!E14</f>
        <v>37.267856000000002</v>
      </c>
      <c r="F17" s="27">
        <f>[9]TOTAL!F14+[10]DECLARADOS!F14</f>
        <v>380.06825100000003</v>
      </c>
      <c r="G17" s="27">
        <f>[9]TOTAL!G14+[10]DECLARADOS!G14</f>
        <v>174.07369799999998</v>
      </c>
      <c r="H17" s="27">
        <f>[9]TOTAL!H14+[10]DECLARADOS!H14</f>
        <v>1359.2799560000003</v>
      </c>
      <c r="I17" s="27">
        <f>[9]TOTAL!I14+[10]DECLARADOS!I14</f>
        <v>406.06623100000002</v>
      </c>
      <c r="J17" s="27">
        <f>[9]TOTAL!J14+[10]DECLARADOS!J14</f>
        <v>7.7818800000000001</v>
      </c>
      <c r="K17" s="27">
        <f>[9]TOTAL!K14+[10]DECLARADOS!K14</f>
        <v>238.74628899999999</v>
      </c>
      <c r="L17" s="27">
        <f>[9]TOTAL!L14+[10]DECLARADOS!L14</f>
        <v>670.48688800000014</v>
      </c>
      <c r="M17" s="27">
        <f>[9]TOTAL!M14+[10]DECLARADOS!M14</f>
        <v>402.77824199999992</v>
      </c>
      <c r="N17" s="27">
        <f>[9]TOTAL!N14+[10]DECLARADOS!N14</f>
        <v>398.62526300000002</v>
      </c>
      <c r="O17" s="27">
        <f>[9]TOTAL!O14+[10]DECLARADOS!O14</f>
        <v>210.86429699999999</v>
      </c>
      <c r="P17" s="27">
        <f>[9]TOTAL!P14+[10]DECLARADOS!P14</f>
        <v>12.133554999999999</v>
      </c>
      <c r="Q17" s="27">
        <f>[9]TOTAL!Q14+[10]DECLARADOS!Q14</f>
        <v>420.144724</v>
      </c>
      <c r="R17" s="27">
        <f>[9]TOTAL!R14+[10]DECLARADOS!R14</f>
        <v>154.57331799999997</v>
      </c>
      <c r="S17" s="27">
        <f>[9]TOTAL!S14+[10]DECLARADOS!S14</f>
        <v>355.63227000000001</v>
      </c>
      <c r="T17" s="27">
        <f>[9]TOTAL!T14+[10]DECLARADOS!T14</f>
        <v>372.98137800000001</v>
      </c>
      <c r="U17" s="27">
        <f>[9]TOTAL!U14+[10]DECLARADOS!U14</f>
        <v>1.6537919999999999</v>
      </c>
    </row>
    <row r="18" spans="1:22" ht="9" customHeight="1">
      <c r="A18" s="19"/>
      <c r="B18" s="20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</row>
    <row r="19" spans="1:22" ht="9" customHeight="1">
      <c r="A19" s="19">
        <f>[2]LEGENDAS!$B$2</f>
        <v>2019</v>
      </c>
      <c r="B19" s="20" t="s">
        <v>130</v>
      </c>
      <c r="C19" s="27">
        <f>[11]TOTAL!C3+[12]DECLARADOS!C3</f>
        <v>109.40516199999999</v>
      </c>
      <c r="D19" s="27">
        <f>[11]TOTAL!D3+[12]DECLARADOS!D3</f>
        <v>217.430679</v>
      </c>
      <c r="E19" s="27">
        <f>[11]TOTAL!E3+[12]DECLARADOS!E3</f>
        <v>49.966708000000004</v>
      </c>
      <c r="F19" s="27">
        <f>[11]TOTAL!F3+[12]DECLARADOS!F3</f>
        <v>393.673632</v>
      </c>
      <c r="G19" s="27">
        <f>[11]TOTAL!G3+[12]DECLARADOS!G3</f>
        <v>184.41592300000002</v>
      </c>
      <c r="H19" s="27">
        <f>[11]TOTAL!H3+[12]DECLARADOS!H3</f>
        <v>1755.8294709999989</v>
      </c>
      <c r="I19" s="27">
        <f>[11]TOTAL!I3+[12]DECLARADOS!I3</f>
        <v>545.73261799999989</v>
      </c>
      <c r="J19" s="27">
        <f>[11]TOTAL!J3+[12]DECLARADOS!J3</f>
        <v>8.8134779999999999</v>
      </c>
      <c r="K19" s="27">
        <f>[11]TOTAL!K3+[12]DECLARADOS!K3</f>
        <v>246.77539399999998</v>
      </c>
      <c r="L19" s="27">
        <f>[11]TOTAL!L3+[12]DECLARADOS!L3</f>
        <v>613.2523369999999</v>
      </c>
      <c r="M19" s="27">
        <f>[11]TOTAL!M3+[12]DECLARADOS!M3</f>
        <v>457.89858199999992</v>
      </c>
      <c r="N19" s="27">
        <f>[11]TOTAL!N3+[12]DECLARADOS!N3</f>
        <v>359.98115300000001</v>
      </c>
      <c r="O19" s="27">
        <f>[11]TOTAL!O3+[12]DECLARADOS!O3</f>
        <v>357.31589299999996</v>
      </c>
      <c r="P19" s="27">
        <f>[11]TOTAL!P3+[12]DECLARADOS!P3</f>
        <v>16.119897999999999</v>
      </c>
      <c r="Q19" s="27">
        <f>[11]TOTAL!Q3+[12]DECLARADOS!Q3</f>
        <v>578.95376400000009</v>
      </c>
      <c r="R19" s="27">
        <f>[11]TOTAL!R3+[12]DECLARADOS!R3</f>
        <v>167.62823900000001</v>
      </c>
      <c r="S19" s="27">
        <f>[11]TOTAL!S3+[12]DECLARADOS!S3</f>
        <v>412.42337300000008</v>
      </c>
      <c r="T19" s="27">
        <f>[11]TOTAL!T3+[12]DECLARADOS!T3</f>
        <v>421.79054300000007</v>
      </c>
      <c r="U19" s="27">
        <f>[11]TOTAL!U3+[12]DECLARADOS!U3</f>
        <v>6.4903429999999993</v>
      </c>
      <c r="V19" s="15"/>
    </row>
    <row r="20" spans="1:22" ht="9" customHeight="1">
      <c r="A20" s="19"/>
      <c r="B20" s="20" t="s">
        <v>131</v>
      </c>
      <c r="C20" s="27">
        <f>[11]TOTAL!C4+[12]DECLARADOS!C4</f>
        <v>91.707525000000004</v>
      </c>
      <c r="D20" s="27">
        <f>[11]TOTAL!D4+[12]DECLARADOS!D4</f>
        <v>192.33955</v>
      </c>
      <c r="E20" s="27">
        <f>[11]TOTAL!E4+[12]DECLARADOS!E4</f>
        <v>41.146574999999999</v>
      </c>
      <c r="F20" s="27">
        <f>[11]TOTAL!F4+[12]DECLARADOS!F4</f>
        <v>391.07889400000005</v>
      </c>
      <c r="G20" s="27">
        <f>[11]TOTAL!G4+[12]DECLARADOS!G4</f>
        <v>183.17394000000002</v>
      </c>
      <c r="H20" s="27">
        <f>[11]TOTAL!H4+[12]DECLARADOS!H4</f>
        <v>1654.2903530000003</v>
      </c>
      <c r="I20" s="27">
        <f>[11]TOTAL!I4+[12]DECLARADOS!I4</f>
        <v>375.08942400000007</v>
      </c>
      <c r="J20" s="27">
        <f>[11]TOTAL!J4+[12]DECLARADOS!J4</f>
        <v>7.6179990000000002</v>
      </c>
      <c r="K20" s="27">
        <f>[11]TOTAL!K4+[12]DECLARADOS!K4</f>
        <v>328.77627400000006</v>
      </c>
      <c r="L20" s="27">
        <f>[11]TOTAL!L4+[12]DECLARADOS!L4</f>
        <v>594.64212300000008</v>
      </c>
      <c r="M20" s="27">
        <f>[11]TOTAL!M4+[12]DECLARADOS!M4</f>
        <v>445.40243800000007</v>
      </c>
      <c r="N20" s="27">
        <f>[11]TOTAL!N4+[12]DECLARADOS!N4</f>
        <v>436.78549499999997</v>
      </c>
      <c r="O20" s="27">
        <f>[11]TOTAL!O4+[12]DECLARADOS!O4</f>
        <v>131.55593299999998</v>
      </c>
      <c r="P20" s="27">
        <f>[11]TOTAL!P4+[12]DECLARADOS!P4</f>
        <v>16.195</v>
      </c>
      <c r="Q20" s="27">
        <f>[11]TOTAL!Q4+[12]DECLARADOS!Q4</f>
        <v>534.81356300000004</v>
      </c>
      <c r="R20" s="27">
        <f>[11]TOTAL!R4+[12]DECLARADOS!R4</f>
        <v>148.43531899999999</v>
      </c>
      <c r="S20" s="27">
        <f>[11]TOTAL!S4+[12]DECLARADOS!S4</f>
        <v>357.02000699999996</v>
      </c>
      <c r="T20" s="27">
        <f>[11]TOTAL!T4+[12]DECLARADOS!T4</f>
        <v>385.40396599999997</v>
      </c>
      <c r="U20" s="27">
        <f>[11]TOTAL!U4+[12]DECLARADOS!U4</f>
        <v>1.615408</v>
      </c>
    </row>
    <row r="21" spans="1:22" ht="9" customHeight="1">
      <c r="A21" s="19"/>
      <c r="B21" s="20" t="s">
        <v>132</v>
      </c>
      <c r="C21" s="27">
        <f>[11]TOTAL!C5+[12]DECLARADOS!C5</f>
        <v>102.78521499999999</v>
      </c>
      <c r="D21" s="27">
        <f>[11]TOTAL!D5+[12]DECLARADOS!D5</f>
        <v>224.91353099999998</v>
      </c>
      <c r="E21" s="27">
        <f>[11]TOTAL!E5+[12]DECLARADOS!E5</f>
        <v>44.503952000000005</v>
      </c>
      <c r="F21" s="27">
        <f>[11]TOTAL!F5+[12]DECLARADOS!F5</f>
        <v>419.70956599999994</v>
      </c>
      <c r="G21" s="27">
        <f>[11]TOTAL!G5+[12]DECLARADOS!G5</f>
        <v>186.614394</v>
      </c>
      <c r="H21" s="27">
        <f>[11]TOTAL!H5+[12]DECLARADOS!H5</f>
        <v>1781.2458840000008</v>
      </c>
      <c r="I21" s="27">
        <f>[11]TOTAL!I5+[12]DECLARADOS!I5</f>
        <v>365.16980299999994</v>
      </c>
      <c r="J21" s="27">
        <f>[11]TOTAL!J5+[12]DECLARADOS!J5</f>
        <v>7.8403149999999995</v>
      </c>
      <c r="K21" s="27">
        <f>[11]TOTAL!K5+[12]DECLARADOS!K5</f>
        <v>312.58520299999992</v>
      </c>
      <c r="L21" s="27">
        <f>[11]TOTAL!L5+[12]DECLARADOS!L5</f>
        <v>674.61975300000029</v>
      </c>
      <c r="M21" s="27">
        <f>[11]TOTAL!M5+[12]DECLARADOS!M5</f>
        <v>498.19910999999996</v>
      </c>
      <c r="N21" s="27">
        <f>[11]TOTAL!N5+[12]DECLARADOS!N5</f>
        <v>480.12773500000003</v>
      </c>
      <c r="O21" s="27">
        <f>[11]TOTAL!O5+[12]DECLARADOS!O5</f>
        <v>393.70508899999999</v>
      </c>
      <c r="P21" s="27">
        <f>[11]TOTAL!P5+[12]DECLARADOS!P5</f>
        <v>18.752077999999997</v>
      </c>
      <c r="Q21" s="27">
        <f>[11]TOTAL!Q5+[12]DECLARADOS!Q5</f>
        <v>571.58010200000012</v>
      </c>
      <c r="R21" s="27">
        <f>[11]TOTAL!R5+[12]DECLARADOS!R5</f>
        <v>159.68696800000004</v>
      </c>
      <c r="S21" s="27">
        <f>[11]TOTAL!S5+[12]DECLARADOS!S5</f>
        <v>374.61680000000007</v>
      </c>
      <c r="T21" s="27">
        <f>[11]TOTAL!T5+[12]DECLARADOS!T5</f>
        <v>413.44059400000009</v>
      </c>
      <c r="U21" s="27">
        <f>[11]TOTAL!U5+[12]DECLARADOS!U5</f>
        <v>1.1367090000000002</v>
      </c>
    </row>
    <row r="22" spans="1:22" ht="9" customHeight="1">
      <c r="A22" s="19"/>
      <c r="B22" s="20" t="s">
        <v>133</v>
      </c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</row>
    <row r="23" spans="1:22" ht="9" customHeight="1">
      <c r="A23" s="19"/>
      <c r="B23" s="20" t="s">
        <v>134</v>
      </c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</row>
    <row r="24" spans="1:22" ht="9" customHeight="1">
      <c r="A24" s="19"/>
      <c r="B24" s="20" t="s">
        <v>135</v>
      </c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</row>
    <row r="25" spans="1:22" ht="9" customHeight="1">
      <c r="A25" s="19"/>
      <c r="B25" s="20" t="s">
        <v>136</v>
      </c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</row>
    <row r="26" spans="1:22" ht="9" customHeight="1">
      <c r="A26" s="19"/>
      <c r="B26" s="20" t="s">
        <v>137</v>
      </c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</row>
    <row r="27" spans="1:22" ht="9" customHeight="1">
      <c r="A27" s="19"/>
      <c r="B27" s="20" t="s">
        <v>138</v>
      </c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</row>
    <row r="28" spans="1:22" ht="9" customHeight="1">
      <c r="A28" s="19"/>
      <c r="B28" s="20" t="s">
        <v>139</v>
      </c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</row>
    <row r="29" spans="1:22" ht="9" customHeight="1">
      <c r="A29" s="19"/>
      <c r="B29" s="20" t="s">
        <v>140</v>
      </c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</row>
    <row r="30" spans="1:22" ht="9" customHeight="1">
      <c r="A30" s="19"/>
      <c r="B30" s="20" t="s">
        <v>141</v>
      </c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</row>
    <row r="31" spans="1:22" ht="9" customHeight="1">
      <c r="A31" s="28"/>
      <c r="B31" s="28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</row>
    <row r="32" spans="1:22" ht="9" customHeight="1">
      <c r="A32" s="28"/>
      <c r="B32" s="28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</row>
    <row r="33" spans="1:17" ht="9" customHeight="1" thickBot="1"/>
    <row r="34" spans="1:17" ht="13.5" thickBot="1">
      <c r="C34" s="118" t="s">
        <v>165</v>
      </c>
      <c r="D34" s="211" t="s">
        <v>166</v>
      </c>
      <c r="E34" s="212"/>
      <c r="F34" s="212"/>
      <c r="G34" s="212"/>
      <c r="H34" s="213"/>
      <c r="I34" s="29"/>
      <c r="J34" s="29"/>
      <c r="L34" s="118" t="s">
        <v>165</v>
      </c>
      <c r="M34" s="211" t="s">
        <v>166</v>
      </c>
      <c r="N34" s="212"/>
      <c r="O34" s="212"/>
      <c r="P34" s="212"/>
      <c r="Q34" s="213"/>
    </row>
    <row r="35" spans="1:17" ht="9.75" customHeight="1">
      <c r="C35" s="30">
        <v>1</v>
      </c>
      <c r="D35" s="31" t="s">
        <v>167</v>
      </c>
      <c r="L35" s="30">
        <v>4</v>
      </c>
      <c r="M35" s="32" t="s">
        <v>187</v>
      </c>
    </row>
    <row r="36" spans="1:17" ht="9.75" customHeight="1">
      <c r="A36" s="192" t="s">
        <v>124</v>
      </c>
      <c r="B36" s="192"/>
      <c r="C36" s="33" t="s">
        <v>25</v>
      </c>
      <c r="D36" s="14" t="s">
        <v>168</v>
      </c>
      <c r="L36" s="33" t="s">
        <v>17</v>
      </c>
      <c r="M36" s="34" t="s">
        <v>175</v>
      </c>
    </row>
    <row r="37" spans="1:17" ht="9.75" customHeight="1">
      <c r="C37" s="35" t="s">
        <v>26</v>
      </c>
      <c r="D37" s="20" t="s">
        <v>169</v>
      </c>
      <c r="L37" s="33" t="s">
        <v>18</v>
      </c>
      <c r="M37" s="34" t="s">
        <v>176</v>
      </c>
    </row>
    <row r="38" spans="1:17" ht="9.75" customHeight="1">
      <c r="C38" s="35" t="s">
        <v>27</v>
      </c>
      <c r="D38" s="20" t="s">
        <v>170</v>
      </c>
      <c r="L38" s="30">
        <v>5</v>
      </c>
      <c r="M38" s="32" t="s">
        <v>177</v>
      </c>
    </row>
    <row r="39" spans="1:17" ht="9.75" customHeight="1">
      <c r="C39" s="33" t="s">
        <v>28</v>
      </c>
      <c r="D39" s="34" t="s">
        <v>171</v>
      </c>
      <c r="L39" s="33" t="s">
        <v>19</v>
      </c>
      <c r="M39" s="34" t="s">
        <v>178</v>
      </c>
    </row>
    <row r="40" spans="1:17" ht="9.75" customHeight="1">
      <c r="C40" s="35" t="s">
        <v>29</v>
      </c>
      <c r="D40" s="20" t="s">
        <v>169</v>
      </c>
      <c r="L40" s="33" t="s">
        <v>30</v>
      </c>
      <c r="M40" s="34" t="s">
        <v>174</v>
      </c>
    </row>
    <row r="41" spans="1:17" ht="9.75" customHeight="1">
      <c r="C41" s="35" t="s">
        <v>31</v>
      </c>
      <c r="D41" s="20" t="s">
        <v>170</v>
      </c>
      <c r="L41" s="35" t="s">
        <v>32</v>
      </c>
      <c r="M41" s="20" t="s">
        <v>179</v>
      </c>
    </row>
    <row r="42" spans="1:17" ht="9.75" customHeight="1">
      <c r="C42" s="30">
        <v>2</v>
      </c>
      <c r="D42" s="32" t="s">
        <v>186</v>
      </c>
      <c r="L42" s="35" t="s">
        <v>33</v>
      </c>
      <c r="M42" s="20" t="s">
        <v>180</v>
      </c>
    </row>
    <row r="43" spans="1:17" ht="9.75" customHeight="1">
      <c r="C43" s="33" t="s">
        <v>14</v>
      </c>
      <c r="D43" s="14" t="s">
        <v>168</v>
      </c>
      <c r="L43" s="33" t="s">
        <v>20</v>
      </c>
      <c r="M43" s="34" t="s">
        <v>176</v>
      </c>
    </row>
    <row r="44" spans="1:17" ht="9.75" customHeight="1">
      <c r="C44" s="33" t="s">
        <v>15</v>
      </c>
      <c r="D44" s="34" t="s">
        <v>171</v>
      </c>
      <c r="L44" s="30">
        <v>6</v>
      </c>
      <c r="M44" s="32" t="s">
        <v>182</v>
      </c>
    </row>
    <row r="45" spans="1:17" ht="9.75" customHeight="1">
      <c r="C45" s="30">
        <v>3</v>
      </c>
      <c r="D45" s="32" t="s">
        <v>172</v>
      </c>
      <c r="L45" s="33" t="s">
        <v>21</v>
      </c>
      <c r="M45" s="34" t="s">
        <v>183</v>
      </c>
    </row>
    <row r="46" spans="1:17" ht="9.75" customHeight="1">
      <c r="C46" s="33" t="s">
        <v>16</v>
      </c>
      <c r="D46" s="14" t="s">
        <v>168</v>
      </c>
      <c r="L46" s="33" t="s">
        <v>22</v>
      </c>
      <c r="M46" s="34" t="s">
        <v>184</v>
      </c>
    </row>
    <row r="47" spans="1:17" ht="9.75" customHeight="1">
      <c r="C47" s="33" t="s">
        <v>34</v>
      </c>
      <c r="D47" s="34" t="s">
        <v>171</v>
      </c>
      <c r="L47" s="33" t="s">
        <v>23</v>
      </c>
      <c r="M47" s="34" t="s">
        <v>185</v>
      </c>
    </row>
    <row r="48" spans="1:17" ht="9.75" customHeight="1">
      <c r="C48" s="35" t="s">
        <v>35</v>
      </c>
      <c r="D48" s="20" t="s">
        <v>173</v>
      </c>
      <c r="L48" s="30" t="s">
        <v>24</v>
      </c>
      <c r="M48" s="32" t="s">
        <v>181</v>
      </c>
    </row>
    <row r="49" spans="1:21" ht="9.75" customHeight="1">
      <c r="C49" s="35" t="s">
        <v>36</v>
      </c>
      <c r="D49" s="20" t="s">
        <v>174</v>
      </c>
    </row>
    <row r="50" spans="1:21" ht="9.75" customHeight="1"/>
    <row r="51" spans="1:21" ht="9.75" customHeight="1">
      <c r="C51" s="33"/>
      <c r="D51" s="34"/>
    </row>
    <row r="52" spans="1:21" ht="9.75" customHeight="1">
      <c r="D52" s="36"/>
    </row>
    <row r="55" spans="1:21" ht="29.25" customHeight="1">
      <c r="A55" s="210" t="s">
        <v>346</v>
      </c>
      <c r="B55" s="210"/>
      <c r="C55" s="210"/>
      <c r="D55" s="210"/>
      <c r="E55" s="210"/>
      <c r="F55" s="210"/>
      <c r="G55" s="210"/>
      <c r="H55" s="210"/>
      <c r="I55" s="210"/>
      <c r="J55" s="210"/>
      <c r="K55" s="210"/>
      <c r="L55" s="210"/>
      <c r="M55" s="210"/>
      <c r="N55" s="210"/>
      <c r="O55" s="210"/>
      <c r="P55" s="210"/>
      <c r="Q55" s="210"/>
      <c r="R55" s="210"/>
      <c r="S55" s="210"/>
      <c r="T55" s="210"/>
      <c r="U55" s="210"/>
    </row>
  </sheetData>
  <mergeCells count="9">
    <mergeCell ref="A55:U55"/>
    <mergeCell ref="D34:H34"/>
    <mergeCell ref="M34:Q34"/>
    <mergeCell ref="A36:B36"/>
    <mergeCell ref="A2:U2"/>
    <mergeCell ref="A3:U3"/>
    <mergeCell ref="A4:A5"/>
    <mergeCell ref="B4:B5"/>
    <mergeCell ref="C5:U5"/>
  </mergeCells>
  <phoneticPr fontId="1" type="noConversion"/>
  <hyperlinks>
    <hyperlink ref="A36:B36" location="Index!A1" display="Return to Index"/>
  </hyperlinks>
  <pageMargins left="0.75" right="0.75" top="1" bottom="1" header="0.5" footer="0.5"/>
  <pageSetup paperSize="9" orientation="portrait" verticalDpi="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V55"/>
  <sheetViews>
    <sheetView showGridLines="0" topLeftCell="A2" zoomScale="90" zoomScaleNormal="90" workbookViewId="0">
      <selection activeCell="A2" sqref="A2:U2"/>
    </sheetView>
  </sheetViews>
  <sheetFormatPr defaultRowHeight="12.75"/>
  <cols>
    <col min="1" max="2" width="9.140625" style="11"/>
    <col min="3" max="21" width="9" style="11" customWidth="1"/>
    <col min="22" max="22" width="9.28515625" style="11" bestFit="1" customWidth="1"/>
    <col min="23" max="16384" width="9.140625" style="11"/>
  </cols>
  <sheetData>
    <row r="1" spans="1:22" ht="2.25" hidden="1" customHeight="1"/>
    <row r="2" spans="1:22" ht="21" customHeight="1">
      <c r="A2" s="204" t="s">
        <v>339</v>
      </c>
      <c r="B2" s="204"/>
      <c r="C2" s="204"/>
      <c r="D2" s="204"/>
      <c r="E2" s="204"/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Q2" s="204"/>
      <c r="R2" s="204"/>
      <c r="S2" s="204"/>
      <c r="T2" s="204"/>
      <c r="U2" s="204"/>
    </row>
    <row r="3" spans="1:22" ht="18" customHeight="1" thickBot="1">
      <c r="A3" s="201" t="s">
        <v>335</v>
      </c>
      <c r="B3" s="201"/>
      <c r="C3" s="201"/>
      <c r="D3" s="201"/>
      <c r="E3" s="201"/>
      <c r="F3" s="201"/>
      <c r="G3" s="201"/>
      <c r="H3" s="201"/>
      <c r="I3" s="201"/>
      <c r="J3" s="201"/>
      <c r="K3" s="201"/>
      <c r="L3" s="201"/>
      <c r="M3" s="201"/>
      <c r="N3" s="201"/>
      <c r="O3" s="201"/>
      <c r="P3" s="201"/>
      <c r="Q3" s="201"/>
      <c r="R3" s="201"/>
      <c r="S3" s="201"/>
      <c r="T3" s="201"/>
      <c r="U3" s="201"/>
    </row>
    <row r="4" spans="1:22" ht="23.25" customHeight="1" thickBot="1">
      <c r="A4" s="214" t="s">
        <v>129</v>
      </c>
      <c r="B4" s="214" t="s">
        <v>128</v>
      </c>
      <c r="C4" s="119">
        <v>111</v>
      </c>
      <c r="D4" s="119">
        <v>112</v>
      </c>
      <c r="E4" s="119">
        <v>121</v>
      </c>
      <c r="F4" s="119">
        <v>122</v>
      </c>
      <c r="G4" s="119" t="s">
        <v>14</v>
      </c>
      <c r="H4" s="119" t="s">
        <v>15</v>
      </c>
      <c r="I4" s="119" t="s">
        <v>16</v>
      </c>
      <c r="J4" s="119">
        <v>321</v>
      </c>
      <c r="K4" s="119">
        <v>322</v>
      </c>
      <c r="L4" s="119" t="s">
        <v>17</v>
      </c>
      <c r="M4" s="119" t="s">
        <v>18</v>
      </c>
      <c r="N4" s="119" t="s">
        <v>19</v>
      </c>
      <c r="O4" s="119">
        <v>521</v>
      </c>
      <c r="P4" s="119">
        <v>522</v>
      </c>
      <c r="Q4" s="119" t="s">
        <v>20</v>
      </c>
      <c r="R4" s="119" t="s">
        <v>21</v>
      </c>
      <c r="S4" s="119" t="s">
        <v>22</v>
      </c>
      <c r="T4" s="119" t="s">
        <v>23</v>
      </c>
      <c r="U4" s="119" t="s">
        <v>24</v>
      </c>
    </row>
    <row r="5" spans="1:22" ht="11.25" customHeight="1" thickBot="1">
      <c r="A5" s="215"/>
      <c r="B5" s="215"/>
      <c r="C5" s="216" t="s">
        <v>342</v>
      </c>
      <c r="D5" s="217"/>
      <c r="E5" s="217"/>
      <c r="F5" s="217"/>
      <c r="G5" s="217"/>
      <c r="H5" s="217"/>
      <c r="I5" s="217"/>
      <c r="J5" s="217"/>
      <c r="K5" s="217"/>
      <c r="L5" s="217"/>
      <c r="M5" s="217"/>
      <c r="N5" s="217"/>
      <c r="O5" s="217"/>
      <c r="P5" s="217"/>
      <c r="Q5" s="217"/>
      <c r="R5" s="217"/>
      <c r="S5" s="217"/>
      <c r="T5" s="217"/>
      <c r="U5" s="218"/>
    </row>
    <row r="6" spans="1:22" ht="9" customHeight="1">
      <c r="A6" s="19">
        <f>[2]LEGENDAS!$B$3</f>
        <v>2018</v>
      </c>
      <c r="B6" s="20" t="s">
        <v>130</v>
      </c>
      <c r="C6" s="27">
        <f>[9]TOTAL!C21+[10]DECLARADOS!C21</f>
        <v>29.656142000000003</v>
      </c>
      <c r="D6" s="27">
        <f>[9]TOTAL!D21+[10]DECLARADOS!D21</f>
        <v>115.58481600000003</v>
      </c>
      <c r="E6" s="27">
        <f>[9]TOTAL!E21+[10]DECLARADOS!E21</f>
        <v>15.457625999999999</v>
      </c>
      <c r="F6" s="27">
        <f>[9]TOTAL!F21+[10]DECLARADOS!F21</f>
        <v>323.28550300000023</v>
      </c>
      <c r="G6" s="27">
        <f>[9]TOTAL!G21+[10]DECLARADOS!G21</f>
        <v>144.992895</v>
      </c>
      <c r="H6" s="27">
        <f>[9]TOTAL!H21+[10]DECLARADOS!H21</f>
        <v>1372.9457529999981</v>
      </c>
      <c r="I6" s="27">
        <f>[9]TOTAL!I21+[10]DECLARADOS!I21</f>
        <v>0.30623099999999998</v>
      </c>
      <c r="J6" s="27">
        <f>[9]TOTAL!J21+[10]DECLARADOS!J21</f>
        <v>80.057705999999996</v>
      </c>
      <c r="K6" s="27">
        <f>[9]TOTAL!K21+[10]DECLARADOS!K21</f>
        <v>215.375531</v>
      </c>
      <c r="L6" s="27">
        <f>[9]TOTAL!L21+[10]DECLARADOS!L21</f>
        <v>384.54206099999993</v>
      </c>
      <c r="M6" s="27">
        <f>[9]TOTAL!M21+[10]DECLARADOS!M21</f>
        <v>232.33256000000011</v>
      </c>
      <c r="N6" s="27">
        <f>[9]TOTAL!N21+[10]DECLARADOS!N21</f>
        <v>320.67816399999998</v>
      </c>
      <c r="O6" s="27">
        <f>[9]TOTAL!O21+[10]DECLARADOS!O21</f>
        <v>103.542202</v>
      </c>
      <c r="P6" s="27">
        <f>[9]TOTAL!P21+[10]DECLARADOS!P21</f>
        <v>28.487535999999999</v>
      </c>
      <c r="Q6" s="27">
        <f>[9]TOTAL!Q21+[10]DECLARADOS!Q21</f>
        <v>499.93398300000007</v>
      </c>
      <c r="R6" s="27">
        <f>[9]TOTAL!R21+[10]DECLARADOS!R21</f>
        <v>118.56725800000004</v>
      </c>
      <c r="S6" s="27">
        <f>[9]TOTAL!S21+[10]DECLARADOS!S21</f>
        <v>520.14464200000009</v>
      </c>
      <c r="T6" s="27">
        <f>[9]TOTAL!T21+[10]DECLARADOS!T21</f>
        <v>266.70135299999993</v>
      </c>
      <c r="U6" s="27">
        <f>[9]TOTAL!U21+[10]DECLARADOS!U21</f>
        <v>2.7441069999999996</v>
      </c>
      <c r="V6" s="15"/>
    </row>
    <row r="7" spans="1:22" ht="9" customHeight="1">
      <c r="A7" s="19"/>
      <c r="B7" s="20" t="s">
        <v>131</v>
      </c>
      <c r="C7" s="27">
        <f>[9]TOTAL!C22+[10]DECLARADOS!C22</f>
        <v>17.087499000000001</v>
      </c>
      <c r="D7" s="27">
        <f>[9]TOTAL!D22+[10]DECLARADOS!D22</f>
        <v>112.11474700000001</v>
      </c>
      <c r="E7" s="27">
        <f>[9]TOTAL!E22+[10]DECLARADOS!E22</f>
        <v>19.281341000000001</v>
      </c>
      <c r="F7" s="27">
        <f>[9]TOTAL!F22+[10]DECLARADOS!F22</f>
        <v>313.00446600000009</v>
      </c>
      <c r="G7" s="27">
        <f>[9]TOTAL!G22+[10]DECLARADOS!G22</f>
        <v>110.861604</v>
      </c>
      <c r="H7" s="27">
        <f>[9]TOTAL!H22+[10]DECLARADOS!H22</f>
        <v>1363.1581129999995</v>
      </c>
      <c r="I7" s="27">
        <f>[9]TOTAL!I22+[10]DECLARADOS!I22</f>
        <v>0.71231200000000006</v>
      </c>
      <c r="J7" s="27">
        <f>[9]TOTAL!J22+[10]DECLARADOS!J22</f>
        <v>91.586725000000001</v>
      </c>
      <c r="K7" s="27">
        <f>[9]TOTAL!K22+[10]DECLARADOS!K22</f>
        <v>216.15396599999997</v>
      </c>
      <c r="L7" s="27">
        <f>[9]TOTAL!L22+[10]DECLARADOS!L22</f>
        <v>381.78555399999988</v>
      </c>
      <c r="M7" s="27">
        <f>[9]TOTAL!M22+[10]DECLARADOS!M22</f>
        <v>221.07813200000007</v>
      </c>
      <c r="N7" s="27">
        <f>[9]TOTAL!N22+[10]DECLARADOS!N22</f>
        <v>298.85369000000003</v>
      </c>
      <c r="O7" s="27">
        <f>[9]TOTAL!O22+[10]DECLARADOS!O22</f>
        <v>84.303663999999998</v>
      </c>
      <c r="P7" s="27">
        <f>[9]TOTAL!P22+[10]DECLARADOS!P22</f>
        <v>27.327047999999998</v>
      </c>
      <c r="Q7" s="27">
        <f>[9]TOTAL!Q22+[10]DECLARADOS!Q22</f>
        <v>481.18929700000001</v>
      </c>
      <c r="R7" s="27">
        <f>[9]TOTAL!R22+[10]DECLARADOS!R22</f>
        <v>116.429249</v>
      </c>
      <c r="S7" s="27">
        <f>[9]TOTAL!S22+[10]DECLARADOS!S22</f>
        <v>494.89619099999993</v>
      </c>
      <c r="T7" s="27">
        <f>[9]TOTAL!T22+[10]DECLARADOS!T22</f>
        <v>255.82908400000014</v>
      </c>
      <c r="U7" s="27">
        <f>[9]TOTAL!U22+[10]DECLARADOS!U22</f>
        <v>2.5406620000000002</v>
      </c>
    </row>
    <row r="8" spans="1:22" ht="9" customHeight="1">
      <c r="A8" s="19"/>
      <c r="B8" s="20" t="s">
        <v>132</v>
      </c>
      <c r="C8" s="27">
        <f>[9]TOTAL!C23+[10]DECLARADOS!C23</f>
        <v>20.215174999999999</v>
      </c>
      <c r="D8" s="27">
        <f>[9]TOTAL!D23+[10]DECLARADOS!D23</f>
        <v>123.33034900000001</v>
      </c>
      <c r="E8" s="27">
        <f>[9]TOTAL!E23+[10]DECLARADOS!E23</f>
        <v>19.111041999999998</v>
      </c>
      <c r="F8" s="27">
        <f>[9]TOTAL!F23+[10]DECLARADOS!F23</f>
        <v>325.5327309999999</v>
      </c>
      <c r="G8" s="27">
        <f>[9]TOTAL!G23+[10]DECLARADOS!G23</f>
        <v>132.94199499999999</v>
      </c>
      <c r="H8" s="27">
        <f>[9]TOTAL!H23+[10]DECLARADOS!H23</f>
        <v>1488.5799159999999</v>
      </c>
      <c r="I8" s="27">
        <f>[9]TOTAL!I23+[10]DECLARADOS!I23</f>
        <v>0.36236800000000002</v>
      </c>
      <c r="J8" s="27">
        <f>[9]TOTAL!J23+[10]DECLARADOS!J23</f>
        <v>78.907211999999987</v>
      </c>
      <c r="K8" s="27">
        <f>[9]TOTAL!K23+[10]DECLARADOS!K23</f>
        <v>235.89622799999995</v>
      </c>
      <c r="L8" s="27">
        <f>[9]TOTAL!L23+[10]DECLARADOS!L23</f>
        <v>415.89090700000008</v>
      </c>
      <c r="M8" s="27">
        <f>[9]TOTAL!M23+[10]DECLARADOS!M23</f>
        <v>234.95599800000002</v>
      </c>
      <c r="N8" s="27">
        <f>[9]TOTAL!N23+[10]DECLARADOS!N23</f>
        <v>285.09516799999994</v>
      </c>
      <c r="O8" s="27">
        <f>[9]TOTAL!O23+[10]DECLARADOS!O23</f>
        <v>78.829342999999994</v>
      </c>
      <c r="P8" s="27">
        <f>[9]TOTAL!P23+[10]DECLARADOS!P23</f>
        <v>31.374192000000001</v>
      </c>
      <c r="Q8" s="27">
        <f>[9]TOTAL!Q23+[10]DECLARADOS!Q23</f>
        <v>528.46231200000011</v>
      </c>
      <c r="R8" s="27">
        <f>[9]TOTAL!R23+[10]DECLARADOS!R23</f>
        <v>131.42696699999993</v>
      </c>
      <c r="S8" s="27">
        <f>[9]TOTAL!S23+[10]DECLARADOS!S23</f>
        <v>514.77927700000043</v>
      </c>
      <c r="T8" s="27">
        <f>[9]TOTAL!T23+[10]DECLARADOS!T23</f>
        <v>300.22342900000001</v>
      </c>
      <c r="U8" s="27">
        <f>[9]TOTAL!U23+[10]DECLARADOS!U23</f>
        <v>2.1043950000000002</v>
      </c>
    </row>
    <row r="9" spans="1:22" ht="9" customHeight="1">
      <c r="A9" s="19"/>
      <c r="B9" s="20" t="s">
        <v>133</v>
      </c>
      <c r="C9" s="27">
        <f>[9]TOTAL!C24+[10]DECLARADOS!C24</f>
        <v>29.169242000000004</v>
      </c>
      <c r="D9" s="27">
        <f>[9]TOTAL!D24+[10]DECLARADOS!D24</f>
        <v>119.77247</v>
      </c>
      <c r="E9" s="27">
        <f>[9]TOTAL!E24+[10]DECLARADOS!E24</f>
        <v>20.259324000000003</v>
      </c>
      <c r="F9" s="27">
        <f>[9]TOTAL!F24+[10]DECLARADOS!F24</f>
        <v>304.88571300000001</v>
      </c>
      <c r="G9" s="27">
        <f>[9]TOTAL!G24+[10]DECLARADOS!G24</f>
        <v>144.908456</v>
      </c>
      <c r="H9" s="27">
        <f>[9]TOTAL!H24+[10]DECLARADOS!H24</f>
        <v>1416.202383000001</v>
      </c>
      <c r="I9" s="27">
        <f>[9]TOTAL!I24+[10]DECLARADOS!I24</f>
        <v>0.18446900000000002</v>
      </c>
      <c r="J9" s="27">
        <f>[9]TOTAL!J24+[10]DECLARADOS!J24</f>
        <v>105.93541900000001</v>
      </c>
      <c r="K9" s="27">
        <f>[9]TOTAL!K24+[10]DECLARADOS!K24</f>
        <v>269.5562569999999</v>
      </c>
      <c r="L9" s="27">
        <f>[9]TOTAL!L24+[10]DECLARADOS!L24</f>
        <v>399.277736</v>
      </c>
      <c r="M9" s="27">
        <f>[9]TOTAL!M24+[10]DECLARADOS!M24</f>
        <v>250.39011100000008</v>
      </c>
      <c r="N9" s="27">
        <f>[9]TOTAL!N24+[10]DECLARADOS!N24</f>
        <v>314.11353800000001</v>
      </c>
      <c r="O9" s="27">
        <f>[9]TOTAL!O24+[10]DECLARADOS!O24</f>
        <v>86.104510000000005</v>
      </c>
      <c r="P9" s="27">
        <f>[9]TOTAL!P24+[10]DECLARADOS!P24</f>
        <v>29.481862</v>
      </c>
      <c r="Q9" s="27">
        <f>[9]TOTAL!Q24+[10]DECLARADOS!Q24</f>
        <v>512.952225</v>
      </c>
      <c r="R9" s="27">
        <f>[9]TOTAL!R24+[10]DECLARADOS!R24</f>
        <v>121.12062499999998</v>
      </c>
      <c r="S9" s="27">
        <f>[9]TOTAL!S24+[10]DECLARADOS!S24</f>
        <v>427.602259</v>
      </c>
      <c r="T9" s="27">
        <f>[9]TOTAL!T24+[10]DECLARADOS!T24</f>
        <v>289.62799999999993</v>
      </c>
      <c r="U9" s="27">
        <f>[9]TOTAL!U24+[10]DECLARADOS!U24</f>
        <v>3.3368489999999991</v>
      </c>
    </row>
    <row r="10" spans="1:22" ht="9" customHeight="1">
      <c r="A10" s="19"/>
      <c r="B10" s="20" t="s">
        <v>134</v>
      </c>
      <c r="C10" s="27">
        <f>[9]TOTAL!C25+[10]DECLARADOS!C25</f>
        <v>18.934233999999996</v>
      </c>
      <c r="D10" s="27">
        <f>[9]TOTAL!D25+[10]DECLARADOS!D25</f>
        <v>150.50082399999999</v>
      </c>
      <c r="E10" s="27">
        <f>[9]TOTAL!E25+[10]DECLARADOS!E25</f>
        <v>20.489540000000005</v>
      </c>
      <c r="F10" s="27">
        <f>[9]TOTAL!F25+[10]DECLARADOS!F25</f>
        <v>330.27903900000024</v>
      </c>
      <c r="G10" s="27">
        <f>[9]TOTAL!G25+[10]DECLARADOS!G25</f>
        <v>146.78359800000001</v>
      </c>
      <c r="H10" s="27">
        <f>[9]TOTAL!H25+[10]DECLARADOS!H25</f>
        <v>1531.6447530000007</v>
      </c>
      <c r="I10" s="27">
        <f>[9]TOTAL!I25+[10]DECLARADOS!I25</f>
        <v>0.10588600000000001</v>
      </c>
      <c r="J10" s="27">
        <f>[9]TOTAL!J25+[10]DECLARADOS!J25</f>
        <v>111.13159700000001</v>
      </c>
      <c r="K10" s="27">
        <f>[9]TOTAL!K25+[10]DECLARADOS!K25</f>
        <v>317.09802300000001</v>
      </c>
      <c r="L10" s="27">
        <f>[9]TOTAL!L25+[10]DECLARADOS!L25</f>
        <v>423.15037400000006</v>
      </c>
      <c r="M10" s="27">
        <f>[9]TOTAL!M25+[10]DECLARADOS!M25</f>
        <v>257.53594099999998</v>
      </c>
      <c r="N10" s="27">
        <f>[9]TOTAL!N25+[10]DECLARADOS!N25</f>
        <v>341.67947800000002</v>
      </c>
      <c r="O10" s="27">
        <f>[9]TOTAL!O25+[10]DECLARADOS!O25</f>
        <v>85.939798999999994</v>
      </c>
      <c r="P10" s="27">
        <f>[9]TOTAL!P25+[10]DECLARADOS!P25</f>
        <v>31.533328000000001</v>
      </c>
      <c r="Q10" s="27">
        <f>[9]TOTAL!Q25+[10]DECLARADOS!Q25</f>
        <v>508.92259400000006</v>
      </c>
      <c r="R10" s="27">
        <f>[9]TOTAL!R25+[10]DECLARADOS!R25</f>
        <v>132.24149200000005</v>
      </c>
      <c r="S10" s="27">
        <f>[9]TOTAL!S25+[10]DECLARADOS!S25</f>
        <v>463.46552400000013</v>
      </c>
      <c r="T10" s="27">
        <f>[9]TOTAL!T25+[10]DECLARADOS!T25</f>
        <v>299.25319499999989</v>
      </c>
      <c r="U10" s="27">
        <f>[9]TOTAL!U25+[10]DECLARADOS!U25</f>
        <v>4.3962690000000002</v>
      </c>
    </row>
    <row r="11" spans="1:22" ht="9" customHeight="1">
      <c r="A11" s="19"/>
      <c r="B11" s="20" t="s">
        <v>135</v>
      </c>
      <c r="C11" s="27">
        <f>[9]TOTAL!C26+[10]DECLARADOS!C26</f>
        <v>15.684839999999998</v>
      </c>
      <c r="D11" s="27">
        <f>[9]TOTAL!D26+[10]DECLARADOS!D26</f>
        <v>137.56321300000002</v>
      </c>
      <c r="E11" s="27">
        <f>[9]TOTAL!E26+[10]DECLARADOS!E26</f>
        <v>20.301219000000003</v>
      </c>
      <c r="F11" s="27">
        <f>[9]TOTAL!F26+[10]DECLARADOS!F26</f>
        <v>328.18605800000017</v>
      </c>
      <c r="G11" s="27">
        <f>[9]TOTAL!G26+[10]DECLARADOS!G26</f>
        <v>145.91166000000001</v>
      </c>
      <c r="H11" s="27">
        <f>[9]TOTAL!H26+[10]DECLARADOS!H26</f>
        <v>1492.5400569999993</v>
      </c>
      <c r="I11" s="27">
        <f>[9]TOTAL!I26+[10]DECLARADOS!I26</f>
        <v>0.126447</v>
      </c>
      <c r="J11" s="27">
        <f>[9]TOTAL!J26+[10]DECLARADOS!J26</f>
        <v>93.649042999999978</v>
      </c>
      <c r="K11" s="27">
        <f>[9]TOTAL!K26+[10]DECLARADOS!K26</f>
        <v>289.01302099999998</v>
      </c>
      <c r="L11" s="27">
        <f>[9]TOTAL!L26+[10]DECLARADOS!L26</f>
        <v>438.30897300000032</v>
      </c>
      <c r="M11" s="27">
        <f>[9]TOTAL!M26+[10]DECLARADOS!M26</f>
        <v>246.3574549999999</v>
      </c>
      <c r="N11" s="27">
        <f>[9]TOTAL!N26+[10]DECLARADOS!N26</f>
        <v>311.80873699999995</v>
      </c>
      <c r="O11" s="27">
        <f>[9]TOTAL!O26+[10]DECLARADOS!O26</f>
        <v>112.89183</v>
      </c>
      <c r="P11" s="27">
        <f>[9]TOTAL!P26+[10]DECLARADOS!P26</f>
        <v>26.194752999999999</v>
      </c>
      <c r="Q11" s="27">
        <f>[9]TOTAL!Q26+[10]DECLARADOS!Q26</f>
        <v>525.16720399999997</v>
      </c>
      <c r="R11" s="27">
        <f>[9]TOTAL!R26+[10]DECLARADOS!R26</f>
        <v>133.05134899999999</v>
      </c>
      <c r="S11" s="27">
        <f>[9]TOTAL!S26+[10]DECLARADOS!S26</f>
        <v>550.96493199999986</v>
      </c>
      <c r="T11" s="27">
        <f>[9]TOTAL!T26+[10]DECLARADOS!T26</f>
        <v>313.04827600000004</v>
      </c>
      <c r="U11" s="27">
        <f>[9]TOTAL!U26+[10]DECLARADOS!U26</f>
        <v>3.7639909999999999</v>
      </c>
    </row>
    <row r="12" spans="1:22" ht="9" customHeight="1">
      <c r="A12" s="19"/>
      <c r="B12" s="20" t="s">
        <v>136</v>
      </c>
      <c r="C12" s="27">
        <f>[9]TOTAL!C27+[10]DECLARADOS!C27</f>
        <v>22.461618000000001</v>
      </c>
      <c r="D12" s="27">
        <f>[9]TOTAL!D27+[10]DECLARADOS!D27</f>
        <v>125.634805</v>
      </c>
      <c r="E12" s="27">
        <f>[9]TOTAL!E27+[10]DECLARADOS!E27</f>
        <v>22.059027</v>
      </c>
      <c r="F12" s="27">
        <f>[9]TOTAL!F27+[10]DECLARADOS!F27</f>
        <v>346.97464599999995</v>
      </c>
      <c r="G12" s="27">
        <f>[9]TOTAL!G27+[10]DECLARADOS!G27</f>
        <v>148.027624</v>
      </c>
      <c r="H12" s="27">
        <f>[9]TOTAL!H27+[10]DECLARADOS!H27</f>
        <v>1523.9032260000006</v>
      </c>
      <c r="I12" s="27">
        <f>[9]TOTAL!I27+[10]DECLARADOS!I27</f>
        <v>1.444337</v>
      </c>
      <c r="J12" s="27">
        <f>[9]TOTAL!J27+[10]DECLARADOS!J27</f>
        <v>97.98100100000002</v>
      </c>
      <c r="K12" s="27">
        <f>[9]TOTAL!K27+[10]DECLARADOS!K27</f>
        <v>285.94721799999991</v>
      </c>
      <c r="L12" s="27">
        <f>[9]TOTAL!L27+[10]DECLARADOS!L27</f>
        <v>437.9625470000002</v>
      </c>
      <c r="M12" s="27">
        <f>[9]TOTAL!M27+[10]DECLARADOS!M27</f>
        <v>252.0109020000001</v>
      </c>
      <c r="N12" s="27">
        <f>[9]TOTAL!N27+[10]DECLARADOS!N27</f>
        <v>337.45655799999997</v>
      </c>
      <c r="O12" s="27">
        <f>[9]TOTAL!O27+[10]DECLARADOS!O27</f>
        <v>86.308491000000004</v>
      </c>
      <c r="P12" s="27">
        <f>[9]TOTAL!P27+[10]DECLARADOS!P27</f>
        <v>32.091259000000001</v>
      </c>
      <c r="Q12" s="27">
        <f>[9]TOTAL!Q27+[10]DECLARADOS!Q27</f>
        <v>483.848096</v>
      </c>
      <c r="R12" s="27">
        <f>[9]TOTAL!R27+[10]DECLARADOS!R27</f>
        <v>132.66377300000005</v>
      </c>
      <c r="S12" s="27">
        <f>[9]TOTAL!S27+[10]DECLARADOS!S27</f>
        <v>647.4759879999998</v>
      </c>
      <c r="T12" s="27">
        <f>[9]TOTAL!T27+[10]DECLARADOS!T27</f>
        <v>331.18529300000006</v>
      </c>
      <c r="U12" s="27">
        <f>[9]TOTAL!U27+[10]DECLARADOS!U27</f>
        <v>3.7194389999999995</v>
      </c>
    </row>
    <row r="13" spans="1:22" ht="9" customHeight="1">
      <c r="A13" s="19"/>
      <c r="B13" s="20" t="s">
        <v>137</v>
      </c>
      <c r="C13" s="27">
        <f>[9]TOTAL!C28+[10]DECLARADOS!C28</f>
        <v>17.715365999999996</v>
      </c>
      <c r="D13" s="27">
        <f>[9]TOTAL!D28+[10]DECLARADOS!D28</f>
        <v>133.08631399999999</v>
      </c>
      <c r="E13" s="27">
        <f>[9]TOTAL!E28+[10]DECLARADOS!E28</f>
        <v>15.907759000000002</v>
      </c>
      <c r="F13" s="27">
        <f>[9]TOTAL!F28+[10]DECLARADOS!F28</f>
        <v>298.82798499999996</v>
      </c>
      <c r="G13" s="27">
        <f>[9]TOTAL!G28+[10]DECLARADOS!G28</f>
        <v>115.350381</v>
      </c>
      <c r="H13" s="27">
        <f>[9]TOTAL!H28+[10]DECLARADOS!H28</f>
        <v>1186.7649519999991</v>
      </c>
      <c r="I13" s="27">
        <f>[9]TOTAL!I28+[10]DECLARADOS!I28</f>
        <v>0.59003299999999992</v>
      </c>
      <c r="J13" s="27">
        <f>[9]TOTAL!J28+[10]DECLARADOS!J28</f>
        <v>130.98145</v>
      </c>
      <c r="K13" s="27">
        <f>[9]TOTAL!K28+[10]DECLARADOS!K28</f>
        <v>270.41970199999997</v>
      </c>
      <c r="L13" s="27">
        <f>[9]TOTAL!L28+[10]DECLARADOS!L28</f>
        <v>344.5998400000002</v>
      </c>
      <c r="M13" s="27">
        <f>[9]TOTAL!M28+[10]DECLARADOS!M28</f>
        <v>194.83843000000002</v>
      </c>
      <c r="N13" s="27">
        <f>[9]TOTAL!N28+[10]DECLARADOS!N28</f>
        <v>105.30771800000001</v>
      </c>
      <c r="O13" s="27">
        <f>[9]TOTAL!O28+[10]DECLARADOS!O28</f>
        <v>42.201976999999999</v>
      </c>
      <c r="P13" s="27">
        <f>[9]TOTAL!P28+[10]DECLARADOS!P28</f>
        <v>11.294513</v>
      </c>
      <c r="Q13" s="27">
        <f>[9]TOTAL!Q28+[10]DECLARADOS!Q28</f>
        <v>344.51764700000001</v>
      </c>
      <c r="R13" s="27">
        <f>[9]TOTAL!R28+[10]DECLARADOS!R28</f>
        <v>96.467587000000009</v>
      </c>
      <c r="S13" s="27">
        <f>[9]TOTAL!S28+[10]DECLARADOS!S28</f>
        <v>468.03159999999986</v>
      </c>
      <c r="T13" s="27">
        <f>[9]TOTAL!T28+[10]DECLARADOS!T28</f>
        <v>262.43290400000012</v>
      </c>
      <c r="U13" s="27">
        <f>[9]TOTAL!U28+[10]DECLARADOS!U28</f>
        <v>2.3951049999999996</v>
      </c>
    </row>
    <row r="14" spans="1:22" ht="9" customHeight="1">
      <c r="A14" s="19"/>
      <c r="B14" s="20" t="s">
        <v>138</v>
      </c>
      <c r="C14" s="27">
        <f>[9]TOTAL!C29+[10]DECLARADOS!C29</f>
        <v>18.103597000000001</v>
      </c>
      <c r="D14" s="27">
        <f>[9]TOTAL!D29+[10]DECLARADOS!D29</f>
        <v>154.87366699999995</v>
      </c>
      <c r="E14" s="27">
        <f>[9]TOTAL!E29+[10]DECLARADOS!E29</f>
        <v>18.017699999999998</v>
      </c>
      <c r="F14" s="27">
        <f>[9]TOTAL!F29+[10]DECLARADOS!F29</f>
        <v>321.28127600000039</v>
      </c>
      <c r="G14" s="27">
        <f>[9]TOTAL!G29+[10]DECLARADOS!G29</f>
        <v>132.62539800000002</v>
      </c>
      <c r="H14" s="27">
        <f>[9]TOTAL!H29+[10]DECLARADOS!H29</f>
        <v>1352.4705790000007</v>
      </c>
      <c r="I14" s="27">
        <f>[9]TOTAL!I29+[10]DECLARADOS!I29</f>
        <v>0.55190799999999995</v>
      </c>
      <c r="J14" s="27">
        <f>[9]TOTAL!J29+[10]DECLARADOS!J29</f>
        <v>59.152860000000004</v>
      </c>
      <c r="K14" s="27">
        <f>[9]TOTAL!K29+[10]DECLARADOS!K29</f>
        <v>210.93406300000001</v>
      </c>
      <c r="L14" s="27">
        <f>[9]TOTAL!L29+[10]DECLARADOS!L29</f>
        <v>410.74193700000001</v>
      </c>
      <c r="M14" s="27">
        <f>[9]TOTAL!M29+[10]DECLARADOS!M29</f>
        <v>223.91319500000003</v>
      </c>
      <c r="N14" s="27">
        <f>[9]TOTAL!N29+[10]DECLARADOS!N29</f>
        <v>335.92203499999999</v>
      </c>
      <c r="O14" s="27">
        <f>[9]TOTAL!O29+[10]DECLARADOS!O29</f>
        <v>89.383642999999992</v>
      </c>
      <c r="P14" s="27">
        <f>[9]TOTAL!P29+[10]DECLARADOS!P29</f>
        <v>20.930498</v>
      </c>
      <c r="Q14" s="27">
        <f>[9]TOTAL!Q29+[10]DECLARADOS!Q29</f>
        <v>501.25645699999995</v>
      </c>
      <c r="R14" s="27">
        <f>[9]TOTAL!R29+[10]DECLARADOS!R29</f>
        <v>118.23838899999998</v>
      </c>
      <c r="S14" s="27">
        <f>[9]TOTAL!S29+[10]DECLARADOS!S29</f>
        <v>457.17138899999952</v>
      </c>
      <c r="T14" s="27">
        <f>[9]TOTAL!T29+[10]DECLARADOS!T29</f>
        <v>271.35363999999993</v>
      </c>
      <c r="U14" s="27">
        <f>[9]TOTAL!U29+[10]DECLARADOS!U29</f>
        <v>1.9904829999999998</v>
      </c>
    </row>
    <row r="15" spans="1:22" ht="9" customHeight="1">
      <c r="A15" s="19"/>
      <c r="B15" s="20" t="s">
        <v>139</v>
      </c>
      <c r="C15" s="27">
        <f>[9]TOTAL!C30+[10]DECLARADOS!C30</f>
        <v>20.775076999999996</v>
      </c>
      <c r="D15" s="27">
        <f>[9]TOTAL!D30+[10]DECLARADOS!D30</f>
        <v>173.54734900000003</v>
      </c>
      <c r="E15" s="27">
        <f>[9]TOTAL!E30+[10]DECLARADOS!E30</f>
        <v>28.839854999999993</v>
      </c>
      <c r="F15" s="27">
        <f>[9]TOTAL!F30+[10]DECLARADOS!F30</f>
        <v>373.36531500000007</v>
      </c>
      <c r="G15" s="27">
        <f>[9]TOTAL!G30+[10]DECLARADOS!G30</f>
        <v>142.83435500000002</v>
      </c>
      <c r="H15" s="27">
        <f>[9]TOTAL!H30+[10]DECLARADOS!H30</f>
        <v>1537.2428059999968</v>
      </c>
      <c r="I15" s="27">
        <f>[9]TOTAL!I30+[10]DECLARADOS!I30</f>
        <v>2.0459749999999999</v>
      </c>
      <c r="J15" s="27">
        <f>[9]TOTAL!J30+[10]DECLARADOS!J30</f>
        <v>31.437543999999999</v>
      </c>
      <c r="K15" s="27">
        <f>[9]TOTAL!K30+[10]DECLARADOS!K30</f>
        <v>152.9898080000001</v>
      </c>
      <c r="L15" s="27">
        <f>[9]TOTAL!L30+[10]DECLARADOS!L30</f>
        <v>449.96823400000017</v>
      </c>
      <c r="M15" s="27">
        <f>[9]TOTAL!M30+[10]DECLARADOS!M30</f>
        <v>258.09184300000004</v>
      </c>
      <c r="N15" s="27">
        <f>[9]TOTAL!N30+[10]DECLARADOS!N30</f>
        <v>278.327539</v>
      </c>
      <c r="O15" s="27">
        <f>[9]TOTAL!O30+[10]DECLARADOS!O30</f>
        <v>115.813028</v>
      </c>
      <c r="P15" s="27">
        <f>[9]TOTAL!P30+[10]DECLARADOS!P30</f>
        <v>25.241873999999999</v>
      </c>
      <c r="Q15" s="27">
        <f>[9]TOTAL!Q30+[10]DECLARADOS!Q30</f>
        <v>547.45208099999991</v>
      </c>
      <c r="R15" s="27">
        <f>[9]TOTAL!R30+[10]DECLARADOS!R30</f>
        <v>135.95875400000003</v>
      </c>
      <c r="S15" s="27">
        <f>[9]TOTAL!S30+[10]DECLARADOS!S30</f>
        <v>533.46879899999965</v>
      </c>
      <c r="T15" s="27">
        <f>[9]TOTAL!T30+[10]DECLARADOS!T30</f>
        <v>326.199095</v>
      </c>
      <c r="U15" s="27">
        <f>[9]TOTAL!U30+[10]DECLARADOS!U30</f>
        <v>2.5101640000000001</v>
      </c>
    </row>
    <row r="16" spans="1:22" ht="9" customHeight="1">
      <c r="A16" s="19"/>
      <c r="B16" s="20" t="s">
        <v>140</v>
      </c>
      <c r="C16" s="27">
        <f>[9]TOTAL!C31+[10]DECLARADOS!C31</f>
        <v>15.995979999999998</v>
      </c>
      <c r="D16" s="27">
        <f>[9]TOTAL!D31+[10]DECLARADOS!D31</f>
        <v>163.70933200000002</v>
      </c>
      <c r="E16" s="27">
        <f>[9]TOTAL!E31+[10]DECLARADOS!E31</f>
        <v>23.844357999999993</v>
      </c>
      <c r="F16" s="27">
        <f>[9]TOTAL!F31+[10]DECLARADOS!F31</f>
        <v>375.60836000000006</v>
      </c>
      <c r="G16" s="27">
        <f>[9]TOTAL!G31+[10]DECLARADOS!G31</f>
        <v>134.16569899999999</v>
      </c>
      <c r="H16" s="27">
        <f>[9]TOTAL!H31+[10]DECLARADOS!H31</f>
        <v>1451.8566589999982</v>
      </c>
      <c r="I16" s="27">
        <f>[9]TOTAL!I31+[10]DECLARADOS!I31</f>
        <v>2.88374</v>
      </c>
      <c r="J16" s="27">
        <f>[9]TOTAL!J31+[10]DECLARADOS!J31</f>
        <v>32.305149999999998</v>
      </c>
      <c r="K16" s="27">
        <f>[9]TOTAL!K31+[10]DECLARADOS!K31</f>
        <v>189.11685499999999</v>
      </c>
      <c r="L16" s="27">
        <f>[9]TOTAL!L31+[10]DECLARADOS!L31</f>
        <v>446.71810200000016</v>
      </c>
      <c r="M16" s="27">
        <f>[9]TOTAL!M31+[10]DECLARADOS!M31</f>
        <v>243.32948399999998</v>
      </c>
      <c r="N16" s="27">
        <f>[9]TOTAL!N31+[10]DECLARADOS!N31</f>
        <v>145.780125</v>
      </c>
      <c r="O16" s="27">
        <f>[9]TOTAL!O31+[10]DECLARADOS!O31</f>
        <v>120.66669200000001</v>
      </c>
      <c r="P16" s="27">
        <f>[9]TOTAL!P31+[10]DECLARADOS!P31</f>
        <v>19.158515999999999</v>
      </c>
      <c r="Q16" s="27">
        <f>[9]TOTAL!Q31+[10]DECLARADOS!Q31</f>
        <v>531.58250099999998</v>
      </c>
      <c r="R16" s="27">
        <f>[9]TOTAL!R31+[10]DECLARADOS!R31</f>
        <v>138.67483199999998</v>
      </c>
      <c r="S16" s="27">
        <f>[9]TOTAL!S31+[10]DECLARADOS!S31</f>
        <v>514.04242700000032</v>
      </c>
      <c r="T16" s="27">
        <f>[9]TOTAL!T31+[10]DECLARADOS!T31</f>
        <v>313.78596199999993</v>
      </c>
      <c r="U16" s="27">
        <f>[9]TOTAL!U31+[10]DECLARADOS!U31</f>
        <v>3.4318530000000003</v>
      </c>
    </row>
    <row r="17" spans="1:22" ht="9" customHeight="1">
      <c r="A17" s="19"/>
      <c r="B17" s="20" t="s">
        <v>141</v>
      </c>
      <c r="C17" s="27">
        <f>[9]TOTAL!C32+[10]DECLARADOS!C32</f>
        <v>14.545413</v>
      </c>
      <c r="D17" s="27">
        <f>[9]TOTAL!D32+[10]DECLARADOS!D32</f>
        <v>144.82253199999997</v>
      </c>
      <c r="E17" s="27">
        <f>[9]TOTAL!E32+[10]DECLARADOS!E32</f>
        <v>22.689839999999997</v>
      </c>
      <c r="F17" s="27">
        <f>[9]TOTAL!F32+[10]DECLARADOS!F32</f>
        <v>311.11921700000028</v>
      </c>
      <c r="G17" s="27">
        <f>[9]TOTAL!G32+[10]DECLARADOS!G32</f>
        <v>135.23638599999998</v>
      </c>
      <c r="H17" s="27">
        <f>[9]TOTAL!H32+[10]DECLARADOS!H32</f>
        <v>1175.6903200000024</v>
      </c>
      <c r="I17" s="27">
        <f>[9]TOTAL!I32+[10]DECLARADOS!I32</f>
        <v>0.21909499999999998</v>
      </c>
      <c r="J17" s="27">
        <f>[9]TOTAL!J32+[10]DECLARADOS!J32</f>
        <v>69.153553000000002</v>
      </c>
      <c r="K17" s="27">
        <f>[9]TOTAL!K32+[10]DECLARADOS!K32</f>
        <v>252.48560200000003</v>
      </c>
      <c r="L17" s="27">
        <f>[9]TOTAL!L32+[10]DECLARADOS!L32</f>
        <v>412.10920700000003</v>
      </c>
      <c r="M17" s="27">
        <f>[9]TOTAL!M32+[10]DECLARADOS!M32</f>
        <v>211.09535000000017</v>
      </c>
      <c r="N17" s="27">
        <f>[9]TOTAL!N32+[10]DECLARADOS!N32</f>
        <v>371.30904400000003</v>
      </c>
      <c r="O17" s="27">
        <f>[9]TOTAL!O32+[10]DECLARADOS!O32</f>
        <v>80.576303999999993</v>
      </c>
      <c r="P17" s="27">
        <f>[9]TOTAL!P32+[10]DECLARADOS!P32</f>
        <v>16.925121000000001</v>
      </c>
      <c r="Q17" s="27">
        <f>[9]TOTAL!Q32+[10]DECLARADOS!Q32</f>
        <v>329.71877900000004</v>
      </c>
      <c r="R17" s="27">
        <f>[9]TOTAL!R32+[10]DECLARADOS!R32</f>
        <v>117.54328000000001</v>
      </c>
      <c r="S17" s="27">
        <f>[9]TOTAL!S32+[10]DECLARADOS!S32</f>
        <v>429.88517000000013</v>
      </c>
      <c r="T17" s="27">
        <f>[9]TOTAL!T32+[10]DECLARADOS!T32</f>
        <v>260.47618299999999</v>
      </c>
      <c r="U17" s="27">
        <f>[9]TOTAL!U32+[10]DECLARADOS!U32</f>
        <v>2.6501999999999999</v>
      </c>
    </row>
    <row r="18" spans="1:22" ht="9" customHeight="1">
      <c r="A18" s="19"/>
      <c r="B18" s="20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</row>
    <row r="19" spans="1:22" ht="9" customHeight="1">
      <c r="A19" s="19">
        <f>[2]LEGENDAS!$B$2</f>
        <v>2019</v>
      </c>
      <c r="B19" s="20" t="s">
        <v>130</v>
      </c>
      <c r="C19" s="27">
        <f>[11]TOTAL!C21+[12]DECLARADOS!C21</f>
        <v>19.603799000000002</v>
      </c>
      <c r="D19" s="27">
        <f>[11]TOTAL!D21+[12]DECLARADOS!D21</f>
        <v>122.78085399999999</v>
      </c>
      <c r="E19" s="27">
        <f>[11]TOTAL!E21+[12]DECLARADOS!E21</f>
        <v>26.365957999999999</v>
      </c>
      <c r="F19" s="27">
        <f>[11]TOTAL!F21+[12]DECLARADOS!F21</f>
        <v>307.22170800000021</v>
      </c>
      <c r="G19" s="27">
        <f>[11]TOTAL!G21+[12]DECLARADOS!G21</f>
        <v>130.20571100000001</v>
      </c>
      <c r="H19" s="27">
        <f>[11]TOTAL!H21+[12]DECLARADOS!H21</f>
        <v>1457.8504329999992</v>
      </c>
      <c r="I19" s="27">
        <f>[11]TOTAL!I21+[12]DECLARADOS!I21</f>
        <v>8.6325700000000012</v>
      </c>
      <c r="J19" s="27">
        <f>[11]TOTAL!J21+[12]DECLARADOS!J21</f>
        <v>66.155922000000004</v>
      </c>
      <c r="K19" s="27">
        <f>[11]TOTAL!K21+[12]DECLARADOS!K21</f>
        <v>202.64894999999996</v>
      </c>
      <c r="L19" s="27">
        <f>[11]TOTAL!L21+[12]DECLARADOS!L21</f>
        <v>391.33392600000002</v>
      </c>
      <c r="M19" s="27">
        <f>[11]TOTAL!M21+[12]DECLARADOS!M21</f>
        <v>239.76700000000011</v>
      </c>
      <c r="N19" s="27">
        <f>[11]TOTAL!N21+[12]DECLARADOS!N21</f>
        <v>429.67841800000002</v>
      </c>
      <c r="O19" s="27">
        <f>[11]TOTAL!O21+[12]DECLARADOS!O21</f>
        <v>78.066096000000002</v>
      </c>
      <c r="P19" s="27">
        <f>[11]TOTAL!P21+[12]DECLARADOS!P21</f>
        <v>28.539175</v>
      </c>
      <c r="Q19" s="27">
        <f>[11]TOTAL!Q21+[12]DECLARADOS!Q21</f>
        <v>509.38635200000004</v>
      </c>
      <c r="R19" s="27">
        <f>[11]TOTAL!R21+[12]DECLARADOS!R21</f>
        <v>113.593998</v>
      </c>
      <c r="S19" s="27">
        <f>[11]TOTAL!S21+[12]DECLARADOS!S21</f>
        <v>509.55050900000003</v>
      </c>
      <c r="T19" s="27">
        <f>[11]TOTAL!T21+[12]DECLARADOS!T21</f>
        <v>295.50804700000003</v>
      </c>
      <c r="U19" s="27">
        <f>[11]TOTAL!U21+[12]DECLARADOS!U21</f>
        <v>2.1494420000000001</v>
      </c>
      <c r="V19" s="15"/>
    </row>
    <row r="20" spans="1:22" ht="9" customHeight="1">
      <c r="A20" s="19"/>
      <c r="B20" s="20" t="s">
        <v>131</v>
      </c>
      <c r="C20" s="27">
        <f>[11]TOTAL!C22+[12]DECLARADOS!C22</f>
        <v>17.743615999999996</v>
      </c>
      <c r="D20" s="27">
        <f>[11]TOTAL!D22+[12]DECLARADOS!D22</f>
        <v>119.96348400000005</v>
      </c>
      <c r="E20" s="27">
        <f>[11]TOTAL!E22+[12]DECLARADOS!E22</f>
        <v>20.997679000000005</v>
      </c>
      <c r="F20" s="27">
        <f>[11]TOTAL!F22+[12]DECLARADOS!F22</f>
        <v>308.33762800000005</v>
      </c>
      <c r="G20" s="27">
        <f>[11]TOTAL!G22+[12]DECLARADOS!G22</f>
        <v>139.525586</v>
      </c>
      <c r="H20" s="27">
        <f>[11]TOTAL!H22+[12]DECLARADOS!H22</f>
        <v>1416.327596000001</v>
      </c>
      <c r="I20" s="27">
        <f>[11]TOTAL!I22+[12]DECLARADOS!I22</f>
        <v>12.166033000000001</v>
      </c>
      <c r="J20" s="27">
        <f>[11]TOTAL!J22+[12]DECLARADOS!J22</f>
        <v>51.485032000000004</v>
      </c>
      <c r="K20" s="27">
        <f>[11]TOTAL!K22+[12]DECLARADOS!K22</f>
        <v>144.64316500000001</v>
      </c>
      <c r="L20" s="27">
        <f>[11]TOTAL!L22+[12]DECLARADOS!L22</f>
        <v>414.86684700000029</v>
      </c>
      <c r="M20" s="27">
        <f>[11]TOTAL!M22+[12]DECLARADOS!M22</f>
        <v>244.72446800000006</v>
      </c>
      <c r="N20" s="27">
        <f>[11]TOTAL!N22+[12]DECLARADOS!N22</f>
        <v>380.76172499999996</v>
      </c>
      <c r="O20" s="27">
        <f>[11]TOTAL!O22+[12]DECLARADOS!O22</f>
        <v>110.66900699999999</v>
      </c>
      <c r="P20" s="27">
        <f>[11]TOTAL!P22+[12]DECLARADOS!P22</f>
        <v>24.482367</v>
      </c>
      <c r="Q20" s="27">
        <f>[11]TOTAL!Q22+[12]DECLARADOS!Q22</f>
        <v>503.90875200000005</v>
      </c>
      <c r="R20" s="27">
        <f>[11]TOTAL!R22+[12]DECLARADOS!R22</f>
        <v>117.507756</v>
      </c>
      <c r="S20" s="27">
        <f>[11]TOTAL!S22+[12]DECLARADOS!S22</f>
        <v>502.92144800000034</v>
      </c>
      <c r="T20" s="27">
        <f>[11]TOTAL!T22+[12]DECLARADOS!T22</f>
        <v>293.42855700000013</v>
      </c>
      <c r="U20" s="27">
        <f>[11]TOTAL!U22+[12]DECLARADOS!U22</f>
        <v>2.1612469999999999</v>
      </c>
    </row>
    <row r="21" spans="1:22" ht="9" customHeight="1">
      <c r="A21" s="19"/>
      <c r="B21" s="20" t="s">
        <v>132</v>
      </c>
      <c r="C21" s="27">
        <f>[11]TOTAL!C23+[12]DECLARADOS!C23</f>
        <v>27.377181000000004</v>
      </c>
      <c r="D21" s="27">
        <f>[11]TOTAL!D23+[12]DECLARADOS!D23</f>
        <v>129.399327</v>
      </c>
      <c r="E21" s="27">
        <f>[11]TOTAL!E23+[12]DECLARADOS!E23</f>
        <v>22.251883999999997</v>
      </c>
      <c r="F21" s="27">
        <f>[11]TOTAL!F23+[12]DECLARADOS!F23</f>
        <v>323.97510700000009</v>
      </c>
      <c r="G21" s="27">
        <f>[11]TOTAL!G23+[12]DECLARADOS!G23</f>
        <v>148.32107300000001</v>
      </c>
      <c r="H21" s="27">
        <f>[11]TOTAL!H23+[12]DECLARADOS!H23</f>
        <v>1536.8625589999974</v>
      </c>
      <c r="I21" s="27">
        <f>[11]TOTAL!I23+[12]DECLARADOS!I23</f>
        <v>7.3367629999999995</v>
      </c>
      <c r="J21" s="27">
        <f>[11]TOTAL!J23+[12]DECLARADOS!J23</f>
        <v>70.947952999999998</v>
      </c>
      <c r="K21" s="27">
        <f>[11]TOTAL!K23+[12]DECLARADOS!K23</f>
        <v>170.66160399999995</v>
      </c>
      <c r="L21" s="27">
        <f>[11]TOTAL!L23+[12]DECLARADOS!L23</f>
        <v>429.55011100000019</v>
      </c>
      <c r="M21" s="27">
        <f>[11]TOTAL!M23+[12]DECLARADOS!M23</f>
        <v>265.42056500000007</v>
      </c>
      <c r="N21" s="27">
        <f>[11]TOTAL!N23+[12]DECLARADOS!N23</f>
        <v>384.10856700000005</v>
      </c>
      <c r="O21" s="27">
        <f>[11]TOTAL!O23+[12]DECLARADOS!O23</f>
        <v>133.13817900000001</v>
      </c>
      <c r="P21" s="27">
        <f>[11]TOTAL!P23+[12]DECLARADOS!P23</f>
        <v>26.805358999999999</v>
      </c>
      <c r="Q21" s="27">
        <f>[11]TOTAL!Q23+[12]DECLARADOS!Q23</f>
        <v>533.70418299999994</v>
      </c>
      <c r="R21" s="27">
        <f>[11]TOTAL!R23+[12]DECLARADOS!R23</f>
        <v>130.288028</v>
      </c>
      <c r="S21" s="27">
        <f>[11]TOTAL!S23+[12]DECLARADOS!S23</f>
        <v>483.82609200000047</v>
      </c>
      <c r="T21" s="27">
        <f>[11]TOTAL!T23+[12]DECLARADOS!T23</f>
        <v>309.84503600000011</v>
      </c>
      <c r="U21" s="27">
        <f>[11]TOTAL!U23+[12]DECLARADOS!U23</f>
        <v>2.5797919999999999</v>
      </c>
    </row>
    <row r="22" spans="1:22" ht="9" customHeight="1">
      <c r="A22" s="19"/>
      <c r="B22" s="20" t="s">
        <v>133</v>
      </c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</row>
    <row r="23" spans="1:22" ht="9" customHeight="1">
      <c r="A23" s="19"/>
      <c r="B23" s="20" t="s">
        <v>134</v>
      </c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</row>
    <row r="24" spans="1:22" ht="9" customHeight="1">
      <c r="A24" s="19"/>
      <c r="B24" s="20" t="s">
        <v>135</v>
      </c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</row>
    <row r="25" spans="1:22" ht="9" customHeight="1">
      <c r="A25" s="19"/>
      <c r="B25" s="20" t="s">
        <v>136</v>
      </c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</row>
    <row r="26" spans="1:22" ht="9" customHeight="1">
      <c r="A26" s="19"/>
      <c r="B26" s="20" t="s">
        <v>137</v>
      </c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</row>
    <row r="27" spans="1:22" ht="9" customHeight="1">
      <c r="A27" s="19"/>
      <c r="B27" s="20" t="s">
        <v>138</v>
      </c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</row>
    <row r="28" spans="1:22" ht="9" customHeight="1">
      <c r="A28" s="19"/>
      <c r="B28" s="20" t="s">
        <v>139</v>
      </c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</row>
    <row r="29" spans="1:22" ht="9" customHeight="1">
      <c r="A29" s="19"/>
      <c r="B29" s="20" t="s">
        <v>140</v>
      </c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</row>
    <row r="30" spans="1:22" ht="9" customHeight="1">
      <c r="A30" s="19"/>
      <c r="B30" s="20" t="s">
        <v>141</v>
      </c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</row>
    <row r="31" spans="1:22" ht="9" customHeight="1">
      <c r="A31" s="28"/>
      <c r="B31" s="28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</row>
    <row r="32" spans="1:22" ht="9" customHeight="1">
      <c r="A32" s="28"/>
      <c r="B32" s="28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</row>
    <row r="33" spans="1:17" ht="9" customHeight="1" thickBot="1"/>
    <row r="34" spans="1:17" ht="13.5" thickBot="1">
      <c r="C34" s="118" t="s">
        <v>165</v>
      </c>
      <c r="D34" s="211" t="s">
        <v>166</v>
      </c>
      <c r="E34" s="212"/>
      <c r="F34" s="212"/>
      <c r="G34" s="212"/>
      <c r="H34" s="213"/>
      <c r="I34" s="29"/>
      <c r="J34" s="29"/>
      <c r="L34" s="118" t="s">
        <v>165</v>
      </c>
      <c r="M34" s="211" t="s">
        <v>166</v>
      </c>
      <c r="N34" s="212"/>
      <c r="O34" s="212"/>
      <c r="P34" s="212"/>
      <c r="Q34" s="213"/>
    </row>
    <row r="35" spans="1:17" ht="9.75" customHeight="1">
      <c r="C35" s="30">
        <v>1</v>
      </c>
      <c r="D35" s="31" t="s">
        <v>167</v>
      </c>
      <c r="L35" s="30">
        <v>4</v>
      </c>
      <c r="M35" s="32" t="s">
        <v>187</v>
      </c>
    </row>
    <row r="36" spans="1:17" ht="9.75" customHeight="1">
      <c r="A36" s="192" t="s">
        <v>124</v>
      </c>
      <c r="B36" s="192"/>
      <c r="C36" s="33" t="s">
        <v>25</v>
      </c>
      <c r="D36" s="14" t="s">
        <v>168</v>
      </c>
      <c r="L36" s="33" t="s">
        <v>17</v>
      </c>
      <c r="M36" s="34" t="s">
        <v>175</v>
      </c>
    </row>
    <row r="37" spans="1:17" ht="9.75" customHeight="1">
      <c r="C37" s="35" t="s">
        <v>26</v>
      </c>
      <c r="D37" s="20" t="s">
        <v>169</v>
      </c>
      <c r="L37" s="33" t="s">
        <v>18</v>
      </c>
      <c r="M37" s="34" t="s">
        <v>176</v>
      </c>
    </row>
    <row r="38" spans="1:17" ht="9.75" customHeight="1">
      <c r="C38" s="35" t="s">
        <v>27</v>
      </c>
      <c r="D38" s="20" t="s">
        <v>170</v>
      </c>
      <c r="L38" s="30">
        <v>5</v>
      </c>
      <c r="M38" s="32" t="s">
        <v>177</v>
      </c>
    </row>
    <row r="39" spans="1:17" ht="9.75" customHeight="1">
      <c r="C39" s="33" t="s">
        <v>28</v>
      </c>
      <c r="D39" s="34" t="s">
        <v>171</v>
      </c>
      <c r="L39" s="33" t="s">
        <v>19</v>
      </c>
      <c r="M39" s="34" t="s">
        <v>178</v>
      </c>
    </row>
    <row r="40" spans="1:17" ht="9.75" customHeight="1">
      <c r="C40" s="35" t="s">
        <v>29</v>
      </c>
      <c r="D40" s="20" t="s">
        <v>169</v>
      </c>
      <c r="L40" s="33" t="s">
        <v>30</v>
      </c>
      <c r="M40" s="34" t="s">
        <v>174</v>
      </c>
    </row>
    <row r="41" spans="1:17" ht="9.75" customHeight="1">
      <c r="C41" s="35" t="s">
        <v>31</v>
      </c>
      <c r="D41" s="20" t="s">
        <v>170</v>
      </c>
      <c r="L41" s="35" t="s">
        <v>32</v>
      </c>
      <c r="M41" s="20" t="s">
        <v>179</v>
      </c>
    </row>
    <row r="42" spans="1:17" ht="9.75" customHeight="1">
      <c r="C42" s="30">
        <v>2</v>
      </c>
      <c r="D42" s="32" t="s">
        <v>186</v>
      </c>
      <c r="L42" s="35" t="s">
        <v>33</v>
      </c>
      <c r="M42" s="20" t="s">
        <v>180</v>
      </c>
    </row>
    <row r="43" spans="1:17" ht="9.75" customHeight="1">
      <c r="C43" s="33" t="s">
        <v>14</v>
      </c>
      <c r="D43" s="14" t="s">
        <v>168</v>
      </c>
      <c r="L43" s="33" t="s">
        <v>20</v>
      </c>
      <c r="M43" s="34" t="s">
        <v>176</v>
      </c>
    </row>
    <row r="44" spans="1:17" ht="9.75" customHeight="1">
      <c r="C44" s="33" t="s">
        <v>15</v>
      </c>
      <c r="D44" s="34" t="s">
        <v>171</v>
      </c>
      <c r="L44" s="30">
        <v>6</v>
      </c>
      <c r="M44" s="32" t="s">
        <v>182</v>
      </c>
    </row>
    <row r="45" spans="1:17" ht="9.75" customHeight="1">
      <c r="C45" s="30">
        <v>3</v>
      </c>
      <c r="D45" s="32" t="s">
        <v>172</v>
      </c>
      <c r="L45" s="33" t="s">
        <v>21</v>
      </c>
      <c r="M45" s="34" t="s">
        <v>183</v>
      </c>
    </row>
    <row r="46" spans="1:17" ht="9.75" customHeight="1">
      <c r="C46" s="33" t="s">
        <v>16</v>
      </c>
      <c r="D46" s="14" t="s">
        <v>168</v>
      </c>
      <c r="L46" s="33" t="s">
        <v>22</v>
      </c>
      <c r="M46" s="34" t="s">
        <v>184</v>
      </c>
    </row>
    <row r="47" spans="1:17" ht="9.75" customHeight="1">
      <c r="C47" s="33" t="s">
        <v>34</v>
      </c>
      <c r="D47" s="34" t="s">
        <v>171</v>
      </c>
      <c r="L47" s="33" t="s">
        <v>23</v>
      </c>
      <c r="M47" s="34" t="s">
        <v>185</v>
      </c>
    </row>
    <row r="48" spans="1:17" ht="9.75" customHeight="1">
      <c r="C48" s="35" t="s">
        <v>35</v>
      </c>
      <c r="D48" s="20" t="s">
        <v>173</v>
      </c>
      <c r="L48" s="30" t="s">
        <v>24</v>
      </c>
      <c r="M48" s="32" t="s">
        <v>181</v>
      </c>
    </row>
    <row r="49" spans="1:21" ht="9.75" customHeight="1">
      <c r="C49" s="35" t="s">
        <v>36</v>
      </c>
      <c r="D49" s="20" t="s">
        <v>174</v>
      </c>
    </row>
    <row r="50" spans="1:21" ht="9.75" customHeight="1"/>
    <row r="51" spans="1:21" ht="9.75" customHeight="1">
      <c r="C51" s="33"/>
      <c r="D51" s="34"/>
    </row>
    <row r="52" spans="1:21" ht="9.75" customHeight="1">
      <c r="D52" s="36"/>
    </row>
    <row r="55" spans="1:21" ht="29.25" customHeight="1">
      <c r="A55" s="210" t="s">
        <v>346</v>
      </c>
      <c r="B55" s="210"/>
      <c r="C55" s="210"/>
      <c r="D55" s="210"/>
      <c r="E55" s="210"/>
      <c r="F55" s="210"/>
      <c r="G55" s="210"/>
      <c r="H55" s="210"/>
      <c r="I55" s="210"/>
      <c r="J55" s="210"/>
      <c r="K55" s="210"/>
      <c r="L55" s="210"/>
      <c r="M55" s="210"/>
      <c r="N55" s="210"/>
      <c r="O55" s="210"/>
      <c r="P55" s="210"/>
      <c r="Q55" s="210"/>
      <c r="R55" s="210"/>
      <c r="S55" s="210"/>
      <c r="T55" s="210"/>
      <c r="U55" s="210"/>
    </row>
  </sheetData>
  <mergeCells count="9">
    <mergeCell ref="A55:U55"/>
    <mergeCell ref="D34:H34"/>
    <mergeCell ref="M34:Q34"/>
    <mergeCell ref="A36:B36"/>
    <mergeCell ref="A2:U2"/>
    <mergeCell ref="A3:U3"/>
    <mergeCell ref="A4:A5"/>
    <mergeCell ref="B4:B5"/>
    <mergeCell ref="C5:U5"/>
  </mergeCells>
  <phoneticPr fontId="1" type="noConversion"/>
  <hyperlinks>
    <hyperlink ref="A36:B36" location="Index!A1" display="Return to Index"/>
  </hyperlinks>
  <pageMargins left="0.75" right="0.75" top="1" bottom="1" header="0.5" footer="0.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S188"/>
  <sheetViews>
    <sheetView showGridLines="0" topLeftCell="A2" zoomScale="90" zoomScaleNormal="90" workbookViewId="0">
      <selection activeCell="A2" sqref="A2:S2"/>
    </sheetView>
  </sheetViews>
  <sheetFormatPr defaultRowHeight="9"/>
  <cols>
    <col min="1" max="1" width="6.85546875" style="19" customWidth="1"/>
    <col min="2" max="2" width="9.85546875" style="37" bestFit="1" customWidth="1"/>
    <col min="3" max="19" width="7.42578125" style="37" customWidth="1"/>
    <col min="20" max="16384" width="9.140625" style="37"/>
  </cols>
  <sheetData>
    <row r="1" spans="1:19" hidden="1"/>
    <row r="2" spans="1:19" s="25" customFormat="1" ht="21" customHeight="1">
      <c r="A2" s="219" t="s">
        <v>340</v>
      </c>
      <c r="B2" s="219"/>
      <c r="C2" s="219"/>
      <c r="D2" s="219"/>
      <c r="E2" s="219"/>
      <c r="F2" s="219"/>
      <c r="G2" s="219"/>
      <c r="H2" s="219"/>
      <c r="I2" s="219"/>
      <c r="J2" s="219"/>
      <c r="K2" s="219"/>
      <c r="L2" s="219"/>
      <c r="M2" s="219"/>
      <c r="N2" s="219"/>
      <c r="O2" s="219"/>
      <c r="P2" s="219"/>
      <c r="Q2" s="219"/>
      <c r="R2" s="219"/>
      <c r="S2" s="219"/>
    </row>
    <row r="3" spans="1:19" ht="18" customHeight="1" thickBot="1">
      <c r="A3" s="201" t="s">
        <v>332</v>
      </c>
      <c r="B3" s="201"/>
      <c r="C3" s="201"/>
      <c r="D3" s="201"/>
      <c r="E3" s="201"/>
      <c r="F3" s="201"/>
      <c r="G3" s="201"/>
      <c r="H3" s="201"/>
      <c r="I3" s="201"/>
      <c r="J3" s="201"/>
      <c r="K3" s="201"/>
      <c r="L3" s="201"/>
      <c r="M3" s="201"/>
      <c r="N3" s="201"/>
      <c r="O3" s="201"/>
      <c r="P3" s="201"/>
      <c r="Q3" s="201"/>
      <c r="R3" s="201"/>
      <c r="S3" s="201"/>
    </row>
    <row r="4" spans="1:19" s="22" customFormat="1" ht="23.25" customHeight="1" thickBot="1">
      <c r="A4" s="120" t="s">
        <v>129</v>
      </c>
      <c r="B4" s="120" t="s">
        <v>128</v>
      </c>
      <c r="C4" s="121" t="s">
        <v>0</v>
      </c>
      <c r="D4" s="121" t="s">
        <v>1</v>
      </c>
      <c r="E4" s="121" t="s">
        <v>2</v>
      </c>
      <c r="F4" s="121" t="s">
        <v>3</v>
      </c>
      <c r="G4" s="121" t="s">
        <v>4</v>
      </c>
      <c r="H4" s="121" t="s">
        <v>5</v>
      </c>
      <c r="I4" s="121" t="s">
        <v>6</v>
      </c>
      <c r="J4" s="121" t="s">
        <v>7</v>
      </c>
      <c r="K4" s="121" t="s">
        <v>8</v>
      </c>
      <c r="L4" s="121" t="s">
        <v>37</v>
      </c>
      <c r="M4" s="121" t="s">
        <v>25</v>
      </c>
      <c r="N4" s="121" t="s">
        <v>28</v>
      </c>
      <c r="O4" s="121" t="s">
        <v>38</v>
      </c>
      <c r="P4" s="121" t="s">
        <v>39</v>
      </c>
      <c r="Q4" s="121" t="s">
        <v>40</v>
      </c>
      <c r="R4" s="121" t="s">
        <v>41</v>
      </c>
      <c r="S4" s="121" t="s">
        <v>42</v>
      </c>
    </row>
    <row r="5" spans="1:19" ht="11.25" customHeight="1" thickBot="1">
      <c r="A5" s="122"/>
      <c r="B5" s="122"/>
      <c r="C5" s="205" t="s">
        <v>342</v>
      </c>
      <c r="D5" s="206"/>
      <c r="E5" s="206"/>
      <c r="F5" s="206"/>
      <c r="G5" s="206"/>
      <c r="H5" s="206"/>
      <c r="I5" s="206"/>
      <c r="J5" s="206"/>
      <c r="K5" s="206"/>
      <c r="L5" s="206"/>
      <c r="M5" s="206"/>
      <c r="N5" s="206"/>
      <c r="O5" s="206"/>
      <c r="P5" s="206"/>
      <c r="Q5" s="206"/>
      <c r="R5" s="206"/>
      <c r="S5" s="207"/>
    </row>
    <row r="6" spans="1:19">
      <c r="A6" s="19">
        <f>[2]LEGENDAS!$B$3</f>
        <v>2018</v>
      </c>
      <c r="B6" s="37" t="s">
        <v>130</v>
      </c>
      <c r="C6" s="23">
        <f>[13]TOTAL!B3+[14]DECLARADOS!B3</f>
        <v>15.020612999999999</v>
      </c>
      <c r="D6" s="23">
        <f>[13]TOTAL!C3+[14]DECLARADOS!C3</f>
        <v>88.401039999999995</v>
      </c>
      <c r="E6" s="23">
        <f>[13]TOTAL!D3+[14]DECLARADOS!D3</f>
        <v>132.157364</v>
      </c>
      <c r="F6" s="23">
        <f>[13]TOTAL!E3+[14]DECLARADOS!E3</f>
        <v>40.726903999999998</v>
      </c>
      <c r="G6" s="23">
        <f>[13]TOTAL!F3+[14]DECLARADOS!F3</f>
        <v>7.8356179999999993</v>
      </c>
      <c r="H6" s="23">
        <f>[13]TOTAL!G3+[14]DECLARADOS!G3</f>
        <v>9.8541419999999995</v>
      </c>
      <c r="I6" s="23">
        <f>[13]TOTAL!H3+[14]DECLARADOS!H3</f>
        <v>39.784934999999997</v>
      </c>
      <c r="J6" s="23">
        <f>[13]TOTAL!I3+[14]DECLARADOS!I3</f>
        <v>43.457449999999994</v>
      </c>
      <c r="K6" s="23">
        <f>[13]TOTAL!J3+[14]DECLARADOS!J3</f>
        <v>22.980859999999996</v>
      </c>
      <c r="L6" s="23">
        <f>[13]TOTAL!K3+[14]DECLARADOS!K3</f>
        <v>65.875002999999992</v>
      </c>
      <c r="M6" s="23">
        <f>[13]TOTAL!L3+[14]DECLARADOS!L3</f>
        <v>6.2370859999999997</v>
      </c>
      <c r="N6" s="23">
        <f>[13]TOTAL!M3+[14]DECLARADOS!M3</f>
        <v>78.589790999999991</v>
      </c>
      <c r="O6" s="23">
        <f>[13]TOTAL!N3+[14]DECLARADOS!N3</f>
        <v>3.5860060000000002</v>
      </c>
      <c r="P6" s="23">
        <f>[13]TOTAL!O3+[14]DECLARADOS!O3</f>
        <v>0.85989900000000008</v>
      </c>
      <c r="Q6" s="23">
        <f>[13]TOTAL!P3+[14]DECLARADOS!P3</f>
        <v>54.19247</v>
      </c>
      <c r="R6" s="23">
        <f>[13]TOTAL!Q3+[14]DECLARADOS!Q3</f>
        <v>30.601006000000005</v>
      </c>
      <c r="S6" s="23">
        <f>[13]TOTAL!R3+[14]DECLARADOS!R3</f>
        <v>10.181533999999999</v>
      </c>
    </row>
    <row r="7" spans="1:19">
      <c r="B7" s="37" t="s">
        <v>131</v>
      </c>
      <c r="C7" s="23">
        <f>[13]TOTAL!B4+[14]DECLARADOS!B4</f>
        <v>11.804699999999999</v>
      </c>
      <c r="D7" s="23">
        <f>[13]TOTAL!C4+[14]DECLARADOS!C4</f>
        <v>77.924249000000003</v>
      </c>
      <c r="E7" s="23">
        <f>[13]TOTAL!D4+[14]DECLARADOS!D4</f>
        <v>129.323058</v>
      </c>
      <c r="F7" s="23">
        <f>[13]TOTAL!E4+[14]DECLARADOS!E4</f>
        <v>41.805577</v>
      </c>
      <c r="G7" s="23">
        <f>[13]TOTAL!F4+[14]DECLARADOS!F4</f>
        <v>5.69991</v>
      </c>
      <c r="H7" s="23">
        <f>[13]TOTAL!G4+[14]DECLARADOS!G4</f>
        <v>11.325089</v>
      </c>
      <c r="I7" s="23">
        <f>[13]TOTAL!H4+[14]DECLARADOS!H4</f>
        <v>33.306515999999995</v>
      </c>
      <c r="J7" s="23">
        <f>[13]TOTAL!I4+[14]DECLARADOS!I4</f>
        <v>47.890599000000002</v>
      </c>
      <c r="K7" s="23">
        <f>[13]TOTAL!J4+[14]DECLARADOS!J4</f>
        <v>18.27441</v>
      </c>
      <c r="L7" s="23">
        <f>[13]TOTAL!K4+[14]DECLARADOS!K4</f>
        <v>60.447406000000001</v>
      </c>
      <c r="M7" s="23">
        <f>[13]TOTAL!L4+[14]DECLARADOS!L4</f>
        <v>5.8416170000000003</v>
      </c>
      <c r="N7" s="23">
        <f>[13]TOTAL!M4+[14]DECLARADOS!M4</f>
        <v>33.983361000000002</v>
      </c>
      <c r="O7" s="23">
        <f>[13]TOTAL!N4+[14]DECLARADOS!N4</f>
        <v>2.2273700000000001</v>
      </c>
      <c r="P7" s="23">
        <f>[13]TOTAL!O4+[14]DECLARADOS!O4</f>
        <v>0.57722099999999998</v>
      </c>
      <c r="Q7" s="23">
        <f>[13]TOTAL!P4+[14]DECLARADOS!P4</f>
        <v>60.145440000000001</v>
      </c>
      <c r="R7" s="23">
        <f>[13]TOTAL!Q4+[14]DECLARADOS!Q4</f>
        <v>20.048663000000001</v>
      </c>
      <c r="S7" s="23">
        <f>[13]TOTAL!R4+[14]DECLARADOS!R4</f>
        <v>11.458812999999997</v>
      </c>
    </row>
    <row r="8" spans="1:19">
      <c r="B8" s="37" t="s">
        <v>132</v>
      </c>
      <c r="C8" s="23">
        <f>[13]TOTAL!B5+[14]DECLARADOS!B5</f>
        <v>16.137419999999999</v>
      </c>
      <c r="D8" s="23">
        <f>[13]TOTAL!C5+[14]DECLARADOS!C5</f>
        <v>92.616101999999998</v>
      </c>
      <c r="E8" s="23">
        <f>[13]TOTAL!D5+[14]DECLARADOS!D5</f>
        <v>169.50385100000003</v>
      </c>
      <c r="F8" s="23">
        <f>[13]TOTAL!E5+[14]DECLARADOS!E5</f>
        <v>47.078488</v>
      </c>
      <c r="G8" s="23">
        <f>[13]TOTAL!F5+[14]DECLARADOS!F5</f>
        <v>7.6921080000000002</v>
      </c>
      <c r="H8" s="23">
        <f>[13]TOTAL!G5+[14]DECLARADOS!G5</f>
        <v>11.995074000000001</v>
      </c>
      <c r="I8" s="23">
        <f>[13]TOTAL!H5+[14]DECLARADOS!H5</f>
        <v>36.165216000000001</v>
      </c>
      <c r="J8" s="23">
        <f>[13]TOTAL!I5+[14]DECLARADOS!I5</f>
        <v>54.218537000000005</v>
      </c>
      <c r="K8" s="23">
        <f>[13]TOTAL!J5+[14]DECLARADOS!J5</f>
        <v>21.591095999999997</v>
      </c>
      <c r="L8" s="23">
        <f>[13]TOTAL!K5+[14]DECLARADOS!K5</f>
        <v>81.395088999999999</v>
      </c>
      <c r="M8" s="23">
        <f>[13]TOTAL!L5+[14]DECLARADOS!L5</f>
        <v>7.088203</v>
      </c>
      <c r="N8" s="23">
        <f>[13]TOTAL!M5+[14]DECLARADOS!M5</f>
        <v>58.845881999999996</v>
      </c>
      <c r="O8" s="23">
        <f>[13]TOTAL!N5+[14]DECLARADOS!N5</f>
        <v>2.1953320000000001</v>
      </c>
      <c r="P8" s="23">
        <f>[13]TOTAL!O5+[14]DECLARADOS!O5</f>
        <v>0.40634900000000002</v>
      </c>
      <c r="Q8" s="23">
        <f>[13]TOTAL!P5+[14]DECLARADOS!P5</f>
        <v>59.377637</v>
      </c>
      <c r="R8" s="23">
        <f>[13]TOTAL!Q5+[14]DECLARADOS!Q5</f>
        <v>23.769449999999999</v>
      </c>
      <c r="S8" s="23">
        <f>[13]TOTAL!R5+[14]DECLARADOS!R5</f>
        <v>20.718992</v>
      </c>
    </row>
    <row r="9" spans="1:19">
      <c r="B9" s="37" t="s">
        <v>133</v>
      </c>
      <c r="C9" s="23">
        <f>[13]TOTAL!B6+[14]DECLARADOS!B6</f>
        <v>14.152460999999999</v>
      </c>
      <c r="D9" s="23">
        <f>[13]TOTAL!C6+[14]DECLARADOS!C6</f>
        <v>86.642258000000012</v>
      </c>
      <c r="E9" s="23">
        <f>[13]TOTAL!D6+[14]DECLARADOS!D6</f>
        <v>198.46009199999997</v>
      </c>
      <c r="F9" s="23">
        <f>[13]TOTAL!E6+[14]DECLARADOS!E6</f>
        <v>43.354915999999996</v>
      </c>
      <c r="G9" s="23">
        <f>[13]TOTAL!F6+[14]DECLARADOS!F6</f>
        <v>6.3833579999999994</v>
      </c>
      <c r="H9" s="23">
        <f>[13]TOTAL!G6+[14]DECLARADOS!G6</f>
        <v>9.9019870000000001</v>
      </c>
      <c r="I9" s="23">
        <f>[13]TOTAL!H6+[14]DECLARADOS!H6</f>
        <v>35.047325999999998</v>
      </c>
      <c r="J9" s="23">
        <f>[13]TOTAL!I6+[14]DECLARADOS!I6</f>
        <v>64.443134000000001</v>
      </c>
      <c r="K9" s="23">
        <f>[13]TOTAL!J6+[14]DECLARADOS!J6</f>
        <v>21.411448</v>
      </c>
      <c r="L9" s="23">
        <f>[13]TOTAL!K6+[14]DECLARADOS!K6</f>
        <v>51.478584999999995</v>
      </c>
      <c r="M9" s="23">
        <f>[13]TOTAL!L6+[14]DECLARADOS!L6</f>
        <v>5.880503</v>
      </c>
      <c r="N9" s="23">
        <f>[13]TOTAL!M6+[14]DECLARADOS!M6</f>
        <v>58.291677999999997</v>
      </c>
      <c r="O9" s="23">
        <f>[13]TOTAL!N6+[14]DECLARADOS!N6</f>
        <v>4.0111970000000001</v>
      </c>
      <c r="P9" s="23">
        <f>[13]TOTAL!O6+[14]DECLARADOS!O6</f>
        <v>0.61324100000000004</v>
      </c>
      <c r="Q9" s="23">
        <f>[13]TOTAL!P6+[14]DECLARADOS!P6</f>
        <v>47.780860000000004</v>
      </c>
      <c r="R9" s="23">
        <f>[13]TOTAL!Q6+[14]DECLARADOS!Q6</f>
        <v>25.98808</v>
      </c>
      <c r="S9" s="23">
        <f>[13]TOTAL!R6+[14]DECLARADOS!R6</f>
        <v>15.169477999999998</v>
      </c>
    </row>
    <row r="10" spans="1:19">
      <c r="B10" s="37" t="s">
        <v>134</v>
      </c>
      <c r="C10" s="23">
        <f>[13]TOTAL!B7+[14]DECLARADOS!B7</f>
        <v>15.489373000000001</v>
      </c>
      <c r="D10" s="23">
        <f>[13]TOTAL!C7+[14]DECLARADOS!C7</f>
        <v>94.808947000000003</v>
      </c>
      <c r="E10" s="23">
        <f>[13]TOTAL!D7+[14]DECLARADOS!D7</f>
        <v>207.11360799999997</v>
      </c>
      <c r="F10" s="23">
        <f>[13]TOTAL!E7+[14]DECLARADOS!E7</f>
        <v>49.485066000000003</v>
      </c>
      <c r="G10" s="23">
        <f>[13]TOTAL!F7+[14]DECLARADOS!F7</f>
        <v>6.777075</v>
      </c>
      <c r="H10" s="23">
        <f>[13]TOTAL!G7+[14]DECLARADOS!G7</f>
        <v>10.422032</v>
      </c>
      <c r="I10" s="23">
        <f>[13]TOTAL!H7+[14]DECLARADOS!H7</f>
        <v>35.339896000000003</v>
      </c>
      <c r="J10" s="23">
        <f>[13]TOTAL!I7+[14]DECLARADOS!I7</f>
        <v>69.919021999999998</v>
      </c>
      <c r="K10" s="23">
        <f>[13]TOTAL!J7+[14]DECLARADOS!J7</f>
        <v>21.838744000000002</v>
      </c>
      <c r="L10" s="23">
        <f>[13]TOTAL!K7+[14]DECLARADOS!K7</f>
        <v>71.225638000000004</v>
      </c>
      <c r="M10" s="23">
        <f>[13]TOTAL!L7+[14]DECLARADOS!L7</f>
        <v>7.5180119999999997</v>
      </c>
      <c r="N10" s="23">
        <f>[13]TOTAL!M7+[14]DECLARADOS!M7</f>
        <v>32.145552000000002</v>
      </c>
      <c r="O10" s="23">
        <f>[13]TOTAL!N7+[14]DECLARADOS!N7</f>
        <v>3.5287960000000003</v>
      </c>
      <c r="P10" s="23">
        <f>[13]TOTAL!O7+[14]DECLARADOS!O7</f>
        <v>0.4614379999999999</v>
      </c>
      <c r="Q10" s="23">
        <f>[13]TOTAL!P7+[14]DECLARADOS!P7</f>
        <v>53.895538000000002</v>
      </c>
      <c r="R10" s="23">
        <f>[13]TOTAL!Q7+[14]DECLARADOS!Q7</f>
        <v>28.357511000000002</v>
      </c>
      <c r="S10" s="23">
        <f>[13]TOTAL!R7+[14]DECLARADOS!R7</f>
        <v>21.907118000000001</v>
      </c>
    </row>
    <row r="11" spans="1:19">
      <c r="B11" s="37" t="s">
        <v>135</v>
      </c>
      <c r="C11" s="23">
        <f>[13]TOTAL!B8+[14]DECLARADOS!B8</f>
        <v>13.565034000000001</v>
      </c>
      <c r="D11" s="23">
        <f>[13]TOTAL!C8+[14]DECLARADOS!C8</f>
        <v>95.462209999999999</v>
      </c>
      <c r="E11" s="23">
        <f>[13]TOTAL!D8+[14]DECLARADOS!D8</f>
        <v>180.84495999999996</v>
      </c>
      <c r="F11" s="23">
        <f>[13]TOTAL!E8+[14]DECLARADOS!E8</f>
        <v>49.224948000000005</v>
      </c>
      <c r="G11" s="23">
        <f>[13]TOTAL!F8+[14]DECLARADOS!F8</f>
        <v>7.2417249999999997</v>
      </c>
      <c r="H11" s="23">
        <f>[13]TOTAL!G8+[14]DECLARADOS!G8</f>
        <v>8.3942409999999992</v>
      </c>
      <c r="I11" s="23">
        <f>[13]TOTAL!H8+[14]DECLARADOS!H8</f>
        <v>28.011028000000003</v>
      </c>
      <c r="J11" s="23">
        <f>[13]TOTAL!I8+[14]DECLARADOS!I8</f>
        <v>76.507842000000011</v>
      </c>
      <c r="K11" s="23">
        <f>[13]TOTAL!J8+[14]DECLARADOS!J8</f>
        <v>21.582258000000003</v>
      </c>
      <c r="L11" s="23">
        <f>[13]TOTAL!K8+[14]DECLARADOS!K8</f>
        <v>89.446631999999994</v>
      </c>
      <c r="M11" s="23">
        <f>[13]TOTAL!L8+[14]DECLARADOS!L8</f>
        <v>7.0069470000000003</v>
      </c>
      <c r="N11" s="23">
        <f>[13]TOTAL!M8+[14]DECLARADOS!M8</f>
        <v>87.946007000000009</v>
      </c>
      <c r="O11" s="23">
        <f>[13]TOTAL!N8+[14]DECLARADOS!N8</f>
        <v>3.9973099999999993</v>
      </c>
      <c r="P11" s="23">
        <f>[13]TOTAL!O8+[14]DECLARADOS!O8</f>
        <v>0.50613299999999994</v>
      </c>
      <c r="Q11" s="23">
        <f>[13]TOTAL!P8+[14]DECLARADOS!P8</f>
        <v>42.629385999999997</v>
      </c>
      <c r="R11" s="23">
        <f>[13]TOTAL!Q8+[14]DECLARADOS!Q8</f>
        <v>27.945876999999999</v>
      </c>
      <c r="S11" s="23">
        <f>[13]TOTAL!R8+[14]DECLARADOS!R8</f>
        <v>12.149481</v>
      </c>
    </row>
    <row r="12" spans="1:19">
      <c r="B12" s="37" t="s">
        <v>136</v>
      </c>
      <c r="C12" s="23">
        <f>[13]TOTAL!B9+[14]DECLARADOS!B9</f>
        <v>16.166087000000001</v>
      </c>
      <c r="D12" s="23">
        <f>[13]TOTAL!C9+[14]DECLARADOS!C9</f>
        <v>99.076183</v>
      </c>
      <c r="E12" s="23">
        <f>[13]TOTAL!D9+[14]DECLARADOS!D9</f>
        <v>158.06367299999999</v>
      </c>
      <c r="F12" s="23">
        <f>[13]TOTAL!E9+[14]DECLARADOS!E9</f>
        <v>50.078547</v>
      </c>
      <c r="G12" s="23">
        <f>[13]TOTAL!F9+[14]DECLARADOS!F9</f>
        <v>6.976979</v>
      </c>
      <c r="H12" s="23">
        <f>[13]TOTAL!G9+[14]DECLARADOS!G9</f>
        <v>9.2748160000000013</v>
      </c>
      <c r="I12" s="23">
        <f>[13]TOTAL!H9+[14]DECLARADOS!H9</f>
        <v>23.346989999999998</v>
      </c>
      <c r="J12" s="23">
        <f>[13]TOTAL!I9+[14]DECLARADOS!I9</f>
        <v>74.123493999999994</v>
      </c>
      <c r="K12" s="23">
        <f>[13]TOTAL!J9+[14]DECLARADOS!J9</f>
        <v>21.743306000000004</v>
      </c>
      <c r="L12" s="23">
        <f>[13]TOTAL!K9+[14]DECLARADOS!K9</f>
        <v>79.456760000000003</v>
      </c>
      <c r="M12" s="23">
        <f>[13]TOTAL!L9+[14]DECLARADOS!L9</f>
        <v>7.227074</v>
      </c>
      <c r="N12" s="23">
        <f>[13]TOTAL!M9+[14]DECLARADOS!M9</f>
        <v>59.105937999999995</v>
      </c>
      <c r="O12" s="23">
        <f>[13]TOTAL!N9+[14]DECLARADOS!N9</f>
        <v>3.4904569999999993</v>
      </c>
      <c r="P12" s="23">
        <f>[13]TOTAL!O9+[14]DECLARADOS!O9</f>
        <v>0.64169799999999999</v>
      </c>
      <c r="Q12" s="23">
        <f>[13]TOTAL!P9+[14]DECLARADOS!P9</f>
        <v>56.872068999999996</v>
      </c>
      <c r="R12" s="23">
        <f>[13]TOTAL!Q9+[14]DECLARADOS!Q9</f>
        <v>29.924130999999999</v>
      </c>
      <c r="S12" s="23">
        <f>[13]TOTAL!R9+[14]DECLARADOS!R9</f>
        <v>26.417733999999996</v>
      </c>
    </row>
    <row r="13" spans="1:19">
      <c r="B13" s="37" t="s">
        <v>137</v>
      </c>
      <c r="C13" s="23">
        <f>[13]TOTAL!B10+[14]DECLARADOS!B10</f>
        <v>16.673546999999999</v>
      </c>
      <c r="D13" s="23">
        <f>[13]TOTAL!C10+[14]DECLARADOS!C10</f>
        <v>105.097122</v>
      </c>
      <c r="E13" s="23">
        <f>[13]TOTAL!D10+[14]DECLARADOS!D10</f>
        <v>168.15384200000003</v>
      </c>
      <c r="F13" s="23">
        <f>[13]TOTAL!E10+[14]DECLARADOS!E10</f>
        <v>49.716340000000002</v>
      </c>
      <c r="G13" s="23">
        <f>[13]TOTAL!F10+[14]DECLARADOS!F10</f>
        <v>4.4818510000000007</v>
      </c>
      <c r="H13" s="23">
        <f>[13]TOTAL!G10+[14]DECLARADOS!G10</f>
        <v>7.06717</v>
      </c>
      <c r="I13" s="23">
        <f>[13]TOTAL!H10+[14]DECLARADOS!H10</f>
        <v>26.154107</v>
      </c>
      <c r="J13" s="23">
        <f>[13]TOTAL!I10+[14]DECLARADOS!I10</f>
        <v>85.616821000000002</v>
      </c>
      <c r="K13" s="23">
        <f>[13]TOTAL!J10+[14]DECLARADOS!J10</f>
        <v>19.221433000000001</v>
      </c>
      <c r="L13" s="23">
        <f>[13]TOTAL!K10+[14]DECLARADOS!K10</f>
        <v>85.212786000000008</v>
      </c>
      <c r="M13" s="23">
        <f>[13]TOTAL!L10+[14]DECLARADOS!L10</f>
        <v>7.9122310000000002</v>
      </c>
      <c r="N13" s="23">
        <f>[13]TOTAL!M10+[14]DECLARADOS!M10</f>
        <v>56.813969999999998</v>
      </c>
      <c r="O13" s="23">
        <f>[13]TOTAL!N10+[14]DECLARADOS!N10</f>
        <v>3.240291</v>
      </c>
      <c r="P13" s="23">
        <f>[13]TOTAL!O10+[14]DECLARADOS!O10</f>
        <v>0.68182900000000002</v>
      </c>
      <c r="Q13" s="23">
        <f>[13]TOTAL!P10+[14]DECLARADOS!P10</f>
        <v>48.581659000000002</v>
      </c>
      <c r="R13" s="23">
        <f>[13]TOTAL!Q10+[14]DECLARADOS!Q10</f>
        <v>33.209384</v>
      </c>
      <c r="S13" s="23">
        <f>[13]TOTAL!R10+[14]DECLARADOS!R10</f>
        <v>12.633544000000001</v>
      </c>
    </row>
    <row r="14" spans="1:19">
      <c r="B14" s="37" t="s">
        <v>138</v>
      </c>
      <c r="C14" s="23">
        <f>[13]TOTAL!B11+[14]DECLARADOS!B11</f>
        <v>14.559049</v>
      </c>
      <c r="D14" s="23">
        <f>[13]TOTAL!C11+[14]DECLARADOS!C11</f>
        <v>87.162428999999989</v>
      </c>
      <c r="E14" s="23">
        <f>[13]TOTAL!D11+[14]DECLARADOS!D11</f>
        <v>130.755886</v>
      </c>
      <c r="F14" s="23">
        <f>[13]TOTAL!E11+[14]DECLARADOS!E11</f>
        <v>43.465861000000004</v>
      </c>
      <c r="G14" s="23">
        <f>[13]TOTAL!F11+[14]DECLARADOS!F11</f>
        <v>6.8691760000000004</v>
      </c>
      <c r="H14" s="23">
        <f>[13]TOTAL!G11+[14]DECLARADOS!G11</f>
        <v>8.720898</v>
      </c>
      <c r="I14" s="23">
        <f>[13]TOTAL!H11+[14]DECLARADOS!H11</f>
        <v>28.766479000000004</v>
      </c>
      <c r="J14" s="23">
        <f>[13]TOTAL!I11+[14]DECLARADOS!I11</f>
        <v>89.005821999999995</v>
      </c>
      <c r="K14" s="23">
        <f>[13]TOTAL!J11+[14]DECLARADOS!J11</f>
        <v>22.376589000000003</v>
      </c>
      <c r="L14" s="23">
        <f>[13]TOTAL!K11+[14]DECLARADOS!K11</f>
        <v>73.771489000000017</v>
      </c>
      <c r="M14" s="23">
        <f>[13]TOTAL!L11+[14]DECLARADOS!L11</f>
        <v>9.538727999999999</v>
      </c>
      <c r="N14" s="23">
        <f>[13]TOTAL!M11+[14]DECLARADOS!M11</f>
        <v>56.053589999999993</v>
      </c>
      <c r="O14" s="23">
        <f>[13]TOTAL!N11+[14]DECLARADOS!N11</f>
        <v>3.1828080000000001</v>
      </c>
      <c r="P14" s="23">
        <f>[13]TOTAL!O11+[14]DECLARADOS!O11</f>
        <v>0.66010400000000002</v>
      </c>
      <c r="Q14" s="23">
        <f>[13]TOTAL!P11+[14]DECLARADOS!P11</f>
        <v>57.045614999999998</v>
      </c>
      <c r="R14" s="23">
        <f>[13]TOTAL!Q11+[14]DECLARADOS!Q11</f>
        <v>29.836156000000003</v>
      </c>
      <c r="S14" s="23">
        <f>[13]TOTAL!R11+[14]DECLARADOS!R11</f>
        <v>14.279707999999999</v>
      </c>
    </row>
    <row r="15" spans="1:19">
      <c r="B15" s="37" t="s">
        <v>139</v>
      </c>
      <c r="C15" s="23">
        <f>[13]TOTAL!B12+[14]DECLARADOS!B12</f>
        <v>16.657124999999997</v>
      </c>
      <c r="D15" s="23">
        <f>[13]TOTAL!C12+[14]DECLARADOS!C12</f>
        <v>101.000795</v>
      </c>
      <c r="E15" s="23">
        <f>[13]TOTAL!D12+[14]DECLARADOS!D12</f>
        <v>172.08758399999999</v>
      </c>
      <c r="F15" s="23">
        <f>[13]TOTAL!E12+[14]DECLARADOS!E12</f>
        <v>49.746003000000002</v>
      </c>
      <c r="G15" s="23">
        <f>[13]TOTAL!F12+[14]DECLARADOS!F12</f>
        <v>7.8266729999999995</v>
      </c>
      <c r="H15" s="23">
        <f>[13]TOTAL!G12+[14]DECLARADOS!G12</f>
        <v>12.100159999999999</v>
      </c>
      <c r="I15" s="23">
        <f>[13]TOTAL!H12+[14]DECLARADOS!H12</f>
        <v>33.893374000000001</v>
      </c>
      <c r="J15" s="23">
        <f>[13]TOTAL!I12+[14]DECLARADOS!I12</f>
        <v>91.476662999999988</v>
      </c>
      <c r="K15" s="23">
        <f>[13]TOTAL!J12+[14]DECLARADOS!J12</f>
        <v>24.168999000000003</v>
      </c>
      <c r="L15" s="23">
        <f>[13]TOTAL!K12+[14]DECLARADOS!K12</f>
        <v>61.603799000000002</v>
      </c>
      <c r="M15" s="23">
        <f>[13]TOTAL!L12+[14]DECLARADOS!L12</f>
        <v>9.3929659999999995</v>
      </c>
      <c r="N15" s="23">
        <f>[13]TOTAL!M12+[14]DECLARADOS!M12</f>
        <v>44.602160999999995</v>
      </c>
      <c r="O15" s="23">
        <f>[13]TOTAL!N12+[14]DECLARADOS!N12</f>
        <v>3.7461700000000002</v>
      </c>
      <c r="P15" s="23">
        <f>[13]TOTAL!O12+[14]DECLARADOS!O12</f>
        <v>0.73086099999999998</v>
      </c>
      <c r="Q15" s="23">
        <f>[13]TOTAL!P12+[14]DECLARADOS!P12</f>
        <v>61.942580999999997</v>
      </c>
      <c r="R15" s="23">
        <f>[13]TOTAL!Q12+[14]DECLARADOS!Q12</f>
        <v>27.105221999999998</v>
      </c>
      <c r="S15" s="23">
        <f>[13]TOTAL!R12+[14]DECLARADOS!R12</f>
        <v>23.527612999999999</v>
      </c>
    </row>
    <row r="16" spans="1:19">
      <c r="B16" s="37" t="s">
        <v>140</v>
      </c>
      <c r="C16" s="23">
        <f>[13]TOTAL!B13+[14]DECLARADOS!B13</f>
        <v>14.407275</v>
      </c>
      <c r="D16" s="23">
        <f>[13]TOTAL!C13+[14]DECLARADOS!C13</f>
        <v>91.854645000000005</v>
      </c>
      <c r="E16" s="23">
        <f>[13]TOTAL!D13+[14]DECLARADOS!D13</f>
        <v>175.25661500000001</v>
      </c>
      <c r="F16" s="23">
        <f>[13]TOTAL!E13+[14]DECLARADOS!E13</f>
        <v>46.532422000000004</v>
      </c>
      <c r="G16" s="23">
        <f>[13]TOTAL!F13+[14]DECLARADOS!F13</f>
        <v>11.525024</v>
      </c>
      <c r="H16" s="23">
        <f>[13]TOTAL!G13+[14]DECLARADOS!G13</f>
        <v>11.526670000000001</v>
      </c>
      <c r="I16" s="23">
        <f>[13]TOTAL!H13+[14]DECLARADOS!H13</f>
        <v>45.766447000000007</v>
      </c>
      <c r="J16" s="23">
        <f>[13]TOTAL!I13+[14]DECLARADOS!I13</f>
        <v>60.215622000000003</v>
      </c>
      <c r="K16" s="23">
        <f>[13]TOTAL!J13+[14]DECLARADOS!J13</f>
        <v>26.574233</v>
      </c>
      <c r="L16" s="23">
        <f>[13]TOTAL!K13+[14]DECLARADOS!K13</f>
        <v>62.491676000000005</v>
      </c>
      <c r="M16" s="23">
        <f>[13]TOTAL!L13+[14]DECLARADOS!L13</f>
        <v>7.9313109999999991</v>
      </c>
      <c r="N16" s="23">
        <f>[13]TOTAL!M13+[14]DECLARADOS!M13</f>
        <v>64.162437999999995</v>
      </c>
      <c r="O16" s="23">
        <f>[13]TOTAL!N13+[14]DECLARADOS!N13</f>
        <v>3.3651179999999998</v>
      </c>
      <c r="P16" s="23">
        <f>[13]TOTAL!O13+[14]DECLARADOS!O13</f>
        <v>0.3327</v>
      </c>
      <c r="Q16" s="23">
        <f>[13]TOTAL!P13+[14]DECLARADOS!P13</f>
        <v>50.625068999999996</v>
      </c>
      <c r="R16" s="23">
        <f>[13]TOTAL!Q13+[14]DECLARADOS!Q13</f>
        <v>27.324380999999995</v>
      </c>
      <c r="S16" s="23">
        <f>[13]TOTAL!R13+[14]DECLARADOS!R13</f>
        <v>18.013718000000001</v>
      </c>
    </row>
    <row r="17" spans="1:19">
      <c r="B17" s="37" t="s">
        <v>141</v>
      </c>
      <c r="C17" s="23">
        <f>[13]TOTAL!B14+[14]DECLARADOS!B14</f>
        <v>14.741413</v>
      </c>
      <c r="D17" s="23">
        <f>[13]TOTAL!C14+[14]DECLARADOS!C14</f>
        <v>96.985188000000008</v>
      </c>
      <c r="E17" s="23">
        <f>[13]TOTAL!D14+[14]DECLARADOS!D14</f>
        <v>141.06673899999998</v>
      </c>
      <c r="F17" s="23">
        <f>[13]TOTAL!E14+[14]DECLARADOS!E14</f>
        <v>41.994966000000005</v>
      </c>
      <c r="G17" s="23">
        <f>[13]TOTAL!F14+[14]DECLARADOS!F14</f>
        <v>7.5439730000000003</v>
      </c>
      <c r="H17" s="23">
        <f>[13]TOTAL!G14+[14]DECLARADOS!G14</f>
        <v>9.6360600000000005</v>
      </c>
      <c r="I17" s="23">
        <f>[13]TOTAL!H14+[14]DECLARADOS!H14</f>
        <v>51.467424000000001</v>
      </c>
      <c r="J17" s="23">
        <f>[13]TOTAL!I14+[14]DECLARADOS!I14</f>
        <v>53.951282000000006</v>
      </c>
      <c r="K17" s="23">
        <f>[13]TOTAL!J14+[14]DECLARADOS!J14</f>
        <v>21.47045</v>
      </c>
      <c r="L17" s="23">
        <f>[13]TOTAL!K14+[14]DECLARADOS!K14</f>
        <v>68.911248000000001</v>
      </c>
      <c r="M17" s="23">
        <f>[13]TOTAL!L14+[14]DECLARADOS!L14</f>
        <v>7.4131200000000002</v>
      </c>
      <c r="N17" s="23">
        <f>[13]TOTAL!M14+[14]DECLARADOS!M14</f>
        <v>65.911352999999991</v>
      </c>
      <c r="O17" s="23">
        <f>[13]TOTAL!N14+[14]DECLARADOS!N14</f>
        <v>2.1004209999999999</v>
      </c>
      <c r="P17" s="23">
        <f>[13]TOTAL!O14+[14]DECLARADOS!O14</f>
        <v>0.45671000000000006</v>
      </c>
      <c r="Q17" s="23">
        <f>[13]TOTAL!P14+[14]DECLARADOS!P14</f>
        <v>46.606352999999999</v>
      </c>
      <c r="R17" s="23">
        <f>[13]TOTAL!Q14+[14]DECLARADOS!Q14</f>
        <v>27.581972</v>
      </c>
      <c r="S17" s="23">
        <f>[13]TOTAL!R14+[14]DECLARADOS!R14</f>
        <v>15.635497000000001</v>
      </c>
    </row>
    <row r="18" spans="1:19"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38"/>
      <c r="Q18" s="38"/>
      <c r="R18" s="38"/>
      <c r="S18" s="38"/>
    </row>
    <row r="19" spans="1:19">
      <c r="A19" s="19">
        <f>[2]LEGENDAS!$B$2</f>
        <v>2019</v>
      </c>
      <c r="B19" s="37" t="s">
        <v>130</v>
      </c>
      <c r="C19" s="23">
        <f>[15]TOTAL!B3+[16]DECLARADOS!B3</f>
        <v>15.386752999999999</v>
      </c>
      <c r="D19" s="23">
        <f>[15]TOTAL!C3+[16]DECLARADOS!C3</f>
        <v>97.050907999999993</v>
      </c>
      <c r="E19" s="23">
        <f>[15]TOTAL!D3+[16]DECLARADOS!D3</f>
        <v>140.79172399999996</v>
      </c>
      <c r="F19" s="23">
        <f>[15]TOTAL!E3+[16]DECLARADOS!E3</f>
        <v>45.497849000000002</v>
      </c>
      <c r="G19" s="23">
        <f>[15]TOTAL!F3+[16]DECLARADOS!F3</f>
        <v>9.0728580000000001</v>
      </c>
      <c r="H19" s="23">
        <f>[15]TOTAL!G3+[16]DECLARADOS!G3</f>
        <v>10.224482</v>
      </c>
      <c r="I19" s="23">
        <f>[15]TOTAL!H3+[16]DECLARADOS!H3</f>
        <v>54.618300999999995</v>
      </c>
      <c r="J19" s="23">
        <f>[15]TOTAL!I3+[16]DECLARADOS!I3</f>
        <v>51.162791999999996</v>
      </c>
      <c r="K19" s="23">
        <f>[15]TOTAL!J3+[16]DECLARADOS!J3</f>
        <v>22.310891999999996</v>
      </c>
      <c r="L19" s="23">
        <f>[15]TOTAL!K3+[16]DECLARADOS!K3</f>
        <v>76.052409999999995</v>
      </c>
      <c r="M19" s="23">
        <f>[15]TOTAL!L3+[16]DECLARADOS!L3</f>
        <v>7.8620419999999998</v>
      </c>
      <c r="N19" s="23">
        <f>[15]TOTAL!M3+[16]DECLARADOS!M3</f>
        <v>58.724648000000002</v>
      </c>
      <c r="O19" s="23">
        <f>[15]TOTAL!N3+[16]DECLARADOS!N3</f>
        <v>3.7247199999999996</v>
      </c>
      <c r="P19" s="23">
        <f>[15]TOTAL!O3+[16]DECLARADOS!O3</f>
        <v>0.36088399999999998</v>
      </c>
      <c r="Q19" s="23">
        <f>[15]TOTAL!P3+[16]DECLARADOS!P3</f>
        <v>49.439174999999999</v>
      </c>
      <c r="R19" s="23">
        <f>[15]TOTAL!Q3+[16]DECLARADOS!Q3</f>
        <v>31.519786</v>
      </c>
      <c r="S19" s="23">
        <f>[15]TOTAL!R3+[16]DECLARADOS!R3</f>
        <v>14.229133000000001</v>
      </c>
    </row>
    <row r="20" spans="1:19">
      <c r="B20" s="37" t="s">
        <v>131</v>
      </c>
      <c r="C20" s="23">
        <f>[15]TOTAL!B4+[16]DECLARADOS!B4</f>
        <v>12.856480000000001</v>
      </c>
      <c r="D20" s="23">
        <f>[15]TOTAL!C4+[16]DECLARADOS!C4</f>
        <v>87.400520999999998</v>
      </c>
      <c r="E20" s="23">
        <f>[15]TOTAL!D4+[16]DECLARADOS!D4</f>
        <v>124.463255</v>
      </c>
      <c r="F20" s="23">
        <f>[15]TOTAL!E4+[16]DECLARADOS!E4</f>
        <v>42.899189</v>
      </c>
      <c r="G20" s="23">
        <f>[15]TOTAL!F4+[16]DECLARADOS!F4</f>
        <v>7.8363009999999997</v>
      </c>
      <c r="H20" s="23">
        <f>[15]TOTAL!G4+[16]DECLARADOS!G4</f>
        <v>10.890677999999999</v>
      </c>
      <c r="I20" s="23">
        <f>[15]TOTAL!H4+[16]DECLARADOS!H4</f>
        <v>43.475004999999996</v>
      </c>
      <c r="J20" s="23">
        <f>[15]TOTAL!I4+[16]DECLARADOS!I4</f>
        <v>51.532996999999995</v>
      </c>
      <c r="K20" s="23">
        <f>[15]TOTAL!J4+[16]DECLARADOS!J4</f>
        <v>23.554947999999996</v>
      </c>
      <c r="L20" s="23">
        <f>[15]TOTAL!K4+[16]DECLARADOS!K4</f>
        <v>68.198148000000003</v>
      </c>
      <c r="M20" s="23">
        <f>[15]TOTAL!L4+[16]DECLARADOS!L4</f>
        <v>7.7615629999999998</v>
      </c>
      <c r="N20" s="23">
        <f>[15]TOTAL!M4+[16]DECLARADOS!M4</f>
        <v>47.340907000000001</v>
      </c>
      <c r="O20" s="23">
        <f>[15]TOTAL!N4+[16]DECLARADOS!N4</f>
        <v>3.6649040000000004</v>
      </c>
      <c r="P20" s="23">
        <f>[15]TOTAL!O4+[16]DECLARADOS!O4</f>
        <v>0.47435900000000003</v>
      </c>
      <c r="Q20" s="23">
        <f>[15]TOTAL!P4+[16]DECLARADOS!P4</f>
        <v>56.398755000000001</v>
      </c>
      <c r="R20" s="23">
        <f>[15]TOTAL!Q4+[16]DECLARADOS!Q4</f>
        <v>24.524567000000001</v>
      </c>
      <c r="S20" s="23">
        <f>[15]TOTAL!R4+[16]DECLARADOS!R4</f>
        <v>15.380408000000001</v>
      </c>
    </row>
    <row r="21" spans="1:19">
      <c r="B21" s="37" t="s">
        <v>132</v>
      </c>
      <c r="C21" s="23">
        <f>[15]TOTAL!B5+[16]DECLARADOS!B5</f>
        <v>14.447482000000001</v>
      </c>
      <c r="D21" s="23">
        <f>[15]TOTAL!C5+[16]DECLARADOS!C5</f>
        <v>94.459881999999993</v>
      </c>
      <c r="E21" s="23">
        <f>[15]TOTAL!D5+[16]DECLARADOS!D5</f>
        <v>152.11867300000003</v>
      </c>
      <c r="F21" s="23">
        <f>[15]TOTAL!E5+[16]DECLARADOS!E5</f>
        <v>47.492824999999996</v>
      </c>
      <c r="G21" s="23">
        <f>[15]TOTAL!F5+[16]DECLARADOS!F5</f>
        <v>8.0133050000000008</v>
      </c>
      <c r="H21" s="23">
        <f>[15]TOTAL!G5+[16]DECLARADOS!G5</f>
        <v>12.621827999999999</v>
      </c>
      <c r="I21" s="23">
        <f>[15]TOTAL!H5+[16]DECLARADOS!H5</f>
        <v>44.742705999999998</v>
      </c>
      <c r="J21" s="23">
        <f>[15]TOTAL!I5+[16]DECLARADOS!I5</f>
        <v>62.960582000000002</v>
      </c>
      <c r="K21" s="23">
        <f>[15]TOTAL!J5+[16]DECLARADOS!J5</f>
        <v>22.618238999999999</v>
      </c>
      <c r="L21" s="23">
        <f>[15]TOTAL!K5+[16]DECLARADOS!K5</f>
        <v>71.432958000000013</v>
      </c>
      <c r="M21" s="23">
        <f>[15]TOTAL!L5+[16]DECLARADOS!L5</f>
        <v>7.6685379999999999</v>
      </c>
      <c r="N21" s="23">
        <f>[15]TOTAL!M5+[16]DECLARADOS!M5</f>
        <v>64.35327199999999</v>
      </c>
      <c r="O21" s="23">
        <f>[15]TOTAL!N5+[16]DECLARADOS!N5</f>
        <v>2.9066450000000001</v>
      </c>
      <c r="P21" s="23">
        <f>[15]TOTAL!O5+[16]DECLARADOS!O5</f>
        <v>0.41452500000000003</v>
      </c>
      <c r="Q21" s="23">
        <f>[15]TOTAL!P5+[16]DECLARADOS!P5</f>
        <v>49.633641000000004</v>
      </c>
      <c r="R21" s="23">
        <f>[15]TOTAL!Q5+[16]DECLARADOS!Q5</f>
        <v>25.350815999999998</v>
      </c>
      <c r="S21" s="23">
        <f>[15]TOTAL!R5+[16]DECLARADOS!R5</f>
        <v>17.252590999999999</v>
      </c>
    </row>
    <row r="22" spans="1:19">
      <c r="B22" s="37" t="s">
        <v>133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</row>
    <row r="23" spans="1:19">
      <c r="B23" s="37" t="s">
        <v>134</v>
      </c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</row>
    <row r="24" spans="1:19">
      <c r="B24" s="37" t="s">
        <v>135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</row>
    <row r="25" spans="1:19">
      <c r="B25" s="37" t="s">
        <v>136</v>
      </c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</row>
    <row r="26" spans="1:19">
      <c r="B26" s="37" t="s">
        <v>137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</row>
    <row r="27" spans="1:19">
      <c r="B27" s="37" t="s">
        <v>138</v>
      </c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</row>
    <row r="28" spans="1:19">
      <c r="B28" s="37" t="s">
        <v>139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</row>
    <row r="29" spans="1:19">
      <c r="B29" s="37" t="s">
        <v>140</v>
      </c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</row>
    <row r="30" spans="1:19">
      <c r="B30" s="37" t="s">
        <v>141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</row>
    <row r="31" spans="1:19"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</row>
    <row r="32" spans="1:19" ht="12.75">
      <c r="A32" s="192" t="s">
        <v>124</v>
      </c>
      <c r="B32" s="192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</row>
    <row r="33" spans="1:19"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</row>
    <row r="34" spans="1:19" ht="18" customHeight="1" thickBot="1">
      <c r="A34" s="201" t="s">
        <v>332</v>
      </c>
      <c r="B34" s="201"/>
      <c r="C34" s="201"/>
      <c r="D34" s="201"/>
      <c r="E34" s="201"/>
      <c r="F34" s="201"/>
      <c r="G34" s="201"/>
      <c r="H34" s="201"/>
      <c r="I34" s="201"/>
      <c r="J34" s="201"/>
      <c r="K34" s="201"/>
      <c r="L34" s="201"/>
      <c r="M34" s="201"/>
      <c r="N34" s="201"/>
      <c r="O34" s="201"/>
      <c r="P34" s="201"/>
      <c r="Q34" s="201"/>
      <c r="R34" s="201"/>
      <c r="S34" s="201"/>
    </row>
    <row r="35" spans="1:19" s="22" customFormat="1" ht="23.25" customHeight="1" thickBot="1">
      <c r="A35" s="120" t="s">
        <v>129</v>
      </c>
      <c r="B35" s="120" t="s">
        <v>128</v>
      </c>
      <c r="C35" s="121" t="s">
        <v>43</v>
      </c>
      <c r="D35" s="121" t="s">
        <v>44</v>
      </c>
      <c r="E35" s="121" t="s">
        <v>45</v>
      </c>
      <c r="F35" s="121" t="s">
        <v>14</v>
      </c>
      <c r="G35" s="121" t="s">
        <v>15</v>
      </c>
      <c r="H35" s="121" t="s">
        <v>46</v>
      </c>
      <c r="I35" s="121" t="s">
        <v>47</v>
      </c>
      <c r="J35" s="121" t="s">
        <v>48</v>
      </c>
      <c r="K35" s="121" t="s">
        <v>49</v>
      </c>
      <c r="L35" s="121" t="s">
        <v>50</v>
      </c>
      <c r="M35" s="121" t="s">
        <v>51</v>
      </c>
      <c r="N35" s="121" t="s">
        <v>52</v>
      </c>
      <c r="O35" s="121" t="s">
        <v>53</v>
      </c>
      <c r="P35" s="121" t="s">
        <v>16</v>
      </c>
      <c r="Q35" s="121" t="s">
        <v>34</v>
      </c>
      <c r="R35" s="121" t="s">
        <v>54</v>
      </c>
      <c r="S35" s="121" t="s">
        <v>55</v>
      </c>
    </row>
    <row r="36" spans="1:19" ht="11.25" customHeight="1" thickBot="1">
      <c r="A36" s="122"/>
      <c r="B36" s="122"/>
      <c r="C36" s="205" t="s">
        <v>342</v>
      </c>
      <c r="D36" s="206"/>
      <c r="E36" s="206"/>
      <c r="F36" s="206"/>
      <c r="G36" s="206"/>
      <c r="H36" s="206"/>
      <c r="I36" s="206"/>
      <c r="J36" s="206"/>
      <c r="K36" s="206"/>
      <c r="L36" s="206"/>
      <c r="M36" s="206"/>
      <c r="N36" s="206"/>
      <c r="O36" s="206"/>
      <c r="P36" s="206"/>
      <c r="Q36" s="206"/>
      <c r="R36" s="206"/>
      <c r="S36" s="207"/>
    </row>
    <row r="37" spans="1:19">
      <c r="A37" s="19">
        <f>[2]LEGENDAS!$B$3</f>
        <v>2018</v>
      </c>
      <c r="B37" s="37" t="s">
        <v>130</v>
      </c>
      <c r="C37" s="23">
        <f>[13]TOTAL!S3+[14]DECLARADOS!S3</f>
        <v>16.976096999999999</v>
      </c>
      <c r="D37" s="23">
        <f>[13]TOTAL!T3+[14]DECLARADOS!T3</f>
        <v>41.779761000000001</v>
      </c>
      <c r="E37" s="23">
        <f>[13]TOTAL!U3+[14]DECLARADOS!U3</f>
        <v>28.483705999999998</v>
      </c>
      <c r="F37" s="23">
        <f>[13]TOTAL!V3+[14]DECLARADOS!V3</f>
        <v>25.517316000000001</v>
      </c>
      <c r="G37" s="23">
        <f>[13]TOTAL!W3+[14]DECLARADOS!W3</f>
        <v>24.538712</v>
      </c>
      <c r="H37" s="23">
        <f>[13]TOTAL!X3+[14]DECLARADOS!X3</f>
        <v>30.111072999999998</v>
      </c>
      <c r="I37" s="23">
        <f>[13]TOTAL!Y3+[14]DECLARADOS!Y3</f>
        <v>17.802036000000001</v>
      </c>
      <c r="J37" s="23">
        <f>[13]TOTAL!Z3+[14]DECLARADOS!Z3</f>
        <v>13.750738</v>
      </c>
      <c r="K37" s="23">
        <f>[13]TOTAL!AA3+[14]DECLARADOS!AA3</f>
        <v>1.405392</v>
      </c>
      <c r="L37" s="23">
        <f>[13]TOTAL!AB3+[14]DECLARADOS!AB3</f>
        <v>819.02789200000007</v>
      </c>
      <c r="M37" s="23">
        <f>[13]TOTAL!AC3+[14]DECLARADOS!AC3</f>
        <v>35.153786999999994</v>
      </c>
      <c r="N37" s="23">
        <f>[13]TOTAL!AD3+[14]DECLARADOS!AD3</f>
        <v>98.347752000000014</v>
      </c>
      <c r="O37" s="23">
        <f>[13]TOTAL!AE3+[14]DECLARADOS!AE3</f>
        <v>203.76016899999996</v>
      </c>
      <c r="P37" s="23">
        <f>[13]TOTAL!AF3+[14]DECLARADOS!AF3</f>
        <v>13.403725</v>
      </c>
      <c r="Q37" s="23">
        <f>[13]TOTAL!AG3+[14]DECLARADOS!AG3</f>
        <v>47.693655999999997</v>
      </c>
      <c r="R37" s="23">
        <f>[13]TOTAL!AH3+[14]DECLARADOS!AH3</f>
        <v>46.503435000000003</v>
      </c>
      <c r="S37" s="23">
        <f>[13]TOTAL!AI3+[14]DECLARADOS!AI3</f>
        <v>31.463539999999998</v>
      </c>
    </row>
    <row r="38" spans="1:19">
      <c r="B38" s="37" t="s">
        <v>131</v>
      </c>
      <c r="C38" s="23">
        <f>[13]TOTAL!S4+[14]DECLARADOS!S4</f>
        <v>19.221661000000001</v>
      </c>
      <c r="D38" s="23">
        <f>[13]TOTAL!T4+[14]DECLARADOS!T4</f>
        <v>42.181628000000003</v>
      </c>
      <c r="E38" s="23">
        <f>[13]TOTAL!U4+[14]DECLARADOS!U4</f>
        <v>25.886431999999999</v>
      </c>
      <c r="F38" s="23">
        <f>[13]TOTAL!V4+[14]DECLARADOS!V4</f>
        <v>29.032356</v>
      </c>
      <c r="G38" s="23">
        <f>[13]TOTAL!W4+[14]DECLARADOS!W4</f>
        <v>27.671122</v>
      </c>
      <c r="H38" s="23">
        <f>[13]TOTAL!X4+[14]DECLARADOS!X4</f>
        <v>31.015055</v>
      </c>
      <c r="I38" s="23">
        <f>[13]TOTAL!Y4+[14]DECLARADOS!Y4</f>
        <v>9.7009939999999997</v>
      </c>
      <c r="J38" s="23">
        <f>[13]TOTAL!Z4+[14]DECLARADOS!Z4</f>
        <v>14.003775000000001</v>
      </c>
      <c r="K38" s="23">
        <f>[13]TOTAL!AA4+[14]DECLARADOS!AA4</f>
        <v>0.94219900000000001</v>
      </c>
      <c r="L38" s="23">
        <f>[13]TOTAL!AB4+[14]DECLARADOS!AB4</f>
        <v>679.938039</v>
      </c>
      <c r="M38" s="23">
        <f>[13]TOTAL!AC4+[14]DECLARADOS!AC4</f>
        <v>34.883445999999999</v>
      </c>
      <c r="N38" s="23">
        <f>[13]TOTAL!AD4+[14]DECLARADOS!AD4</f>
        <v>95.001297999999991</v>
      </c>
      <c r="O38" s="23">
        <f>[13]TOTAL!AE4+[14]DECLARADOS!AE4</f>
        <v>198.062656</v>
      </c>
      <c r="P38" s="23">
        <f>[13]TOTAL!AF4+[14]DECLARADOS!AF4</f>
        <v>21.839647999999997</v>
      </c>
      <c r="Q38" s="23">
        <f>[13]TOTAL!AG4+[14]DECLARADOS!AG4</f>
        <v>49.15616</v>
      </c>
      <c r="R38" s="23">
        <f>[13]TOTAL!AH4+[14]DECLARADOS!AH4</f>
        <v>46.633601999999996</v>
      </c>
      <c r="S38" s="23">
        <f>[13]TOTAL!AI4+[14]DECLARADOS!AI4</f>
        <v>31.431660000000001</v>
      </c>
    </row>
    <row r="39" spans="1:19">
      <c r="B39" s="37" t="s">
        <v>132</v>
      </c>
      <c r="C39" s="23">
        <f>[13]TOTAL!S5+[14]DECLARADOS!S5</f>
        <v>14.883277</v>
      </c>
      <c r="D39" s="23">
        <f>[13]TOTAL!T5+[14]DECLARADOS!T5</f>
        <v>45.015666000000003</v>
      </c>
      <c r="E39" s="23">
        <f>[13]TOTAL!U5+[14]DECLARADOS!U5</f>
        <v>31.539122000000003</v>
      </c>
      <c r="F39" s="23">
        <f>[13]TOTAL!V5+[14]DECLARADOS!V5</f>
        <v>31.608674000000001</v>
      </c>
      <c r="G39" s="23">
        <f>[13]TOTAL!W5+[14]DECLARADOS!W5</f>
        <v>29.910983999999999</v>
      </c>
      <c r="H39" s="23">
        <f>[13]TOTAL!X5+[14]DECLARADOS!X5</f>
        <v>27.556053000000002</v>
      </c>
      <c r="I39" s="23">
        <f>[13]TOTAL!Y5+[14]DECLARADOS!Y5</f>
        <v>12.559652</v>
      </c>
      <c r="J39" s="23">
        <f>[13]TOTAL!Z5+[14]DECLARADOS!Z5</f>
        <v>13.480448000000001</v>
      </c>
      <c r="K39" s="23">
        <f>[13]TOTAL!AA5+[14]DECLARADOS!AA5</f>
        <v>1.5737329999999998</v>
      </c>
      <c r="L39" s="23">
        <f>[13]TOTAL!AB5+[14]DECLARADOS!AB5</f>
        <v>635.49475399999983</v>
      </c>
      <c r="M39" s="23">
        <f>[13]TOTAL!AC5+[14]DECLARADOS!AC5</f>
        <v>31.500505999999998</v>
      </c>
      <c r="N39" s="23">
        <f>[13]TOTAL!AD5+[14]DECLARADOS!AD5</f>
        <v>112.78181899999998</v>
      </c>
      <c r="O39" s="23">
        <f>[13]TOTAL!AE5+[14]DECLARADOS!AE5</f>
        <v>201.63639000000001</v>
      </c>
      <c r="P39" s="23">
        <f>[13]TOTAL!AF5+[14]DECLARADOS!AF5</f>
        <v>20.901265000000002</v>
      </c>
      <c r="Q39" s="23">
        <f>[13]TOTAL!AG5+[14]DECLARADOS!AG5</f>
        <v>53.383201999999997</v>
      </c>
      <c r="R39" s="23">
        <f>[13]TOTAL!AH5+[14]DECLARADOS!AH5</f>
        <v>56.576112000000002</v>
      </c>
      <c r="S39" s="23">
        <f>[13]TOTAL!AI5+[14]DECLARADOS!AI5</f>
        <v>34.165506000000001</v>
      </c>
    </row>
    <row r="40" spans="1:19">
      <c r="B40" s="37" t="s">
        <v>133</v>
      </c>
      <c r="C40" s="23">
        <f>[13]TOTAL!S6+[14]DECLARADOS!S6</f>
        <v>12.172607999999999</v>
      </c>
      <c r="D40" s="23">
        <f>[13]TOTAL!T6+[14]DECLARADOS!T6</f>
        <v>45.469968000000001</v>
      </c>
      <c r="E40" s="23">
        <f>[13]TOTAL!U6+[14]DECLARADOS!U6</f>
        <v>31.417756000000001</v>
      </c>
      <c r="F40" s="23">
        <f>[13]TOTAL!V6+[14]DECLARADOS!V6</f>
        <v>35.286006</v>
      </c>
      <c r="G40" s="23">
        <f>[13]TOTAL!W6+[14]DECLARADOS!W6</f>
        <v>38.124032</v>
      </c>
      <c r="H40" s="23">
        <f>[13]TOTAL!X6+[14]DECLARADOS!X6</f>
        <v>31.787892999999997</v>
      </c>
      <c r="I40" s="23">
        <f>[13]TOTAL!Y6+[14]DECLARADOS!Y6</f>
        <v>14.48789</v>
      </c>
      <c r="J40" s="23">
        <f>[13]TOTAL!Z6+[14]DECLARADOS!Z6</f>
        <v>14.736373</v>
      </c>
      <c r="K40" s="23">
        <f>[13]TOTAL!AA6+[14]DECLARADOS!AA6</f>
        <v>1.4367670000000001</v>
      </c>
      <c r="L40" s="23">
        <f>[13]TOTAL!AB6+[14]DECLARADOS!AB6</f>
        <v>660.97060399999975</v>
      </c>
      <c r="M40" s="23">
        <f>[13]TOTAL!AC6+[14]DECLARADOS!AC6</f>
        <v>38.126053999999996</v>
      </c>
      <c r="N40" s="23">
        <f>[13]TOTAL!AD6+[14]DECLARADOS!AD6</f>
        <v>143.45082500000001</v>
      </c>
      <c r="O40" s="23">
        <f>[13]TOTAL!AE6+[14]DECLARADOS!AE6</f>
        <v>207.329902</v>
      </c>
      <c r="P40" s="23">
        <f>[13]TOTAL!AF6+[14]DECLARADOS!AF6</f>
        <v>19.693352999999998</v>
      </c>
      <c r="Q40" s="23">
        <f>[13]TOTAL!AG6+[14]DECLARADOS!AG6</f>
        <v>50.906007000000002</v>
      </c>
      <c r="R40" s="23">
        <f>[13]TOTAL!AH6+[14]DECLARADOS!AH6</f>
        <v>48.613025</v>
      </c>
      <c r="S40" s="23">
        <f>[13]TOTAL!AI6+[14]DECLARADOS!AI6</f>
        <v>36.072975</v>
      </c>
    </row>
    <row r="41" spans="1:19">
      <c r="B41" s="37" t="s">
        <v>134</v>
      </c>
      <c r="C41" s="23">
        <f>[13]TOTAL!S7+[14]DECLARADOS!S7</f>
        <v>13.071858000000001</v>
      </c>
      <c r="D41" s="23">
        <f>[13]TOTAL!T7+[14]DECLARADOS!T7</f>
        <v>49.101467</v>
      </c>
      <c r="E41" s="23">
        <f>[13]TOTAL!U7+[14]DECLARADOS!U7</f>
        <v>32.114097000000001</v>
      </c>
      <c r="F41" s="23">
        <f>[13]TOTAL!V7+[14]DECLARADOS!V7</f>
        <v>41.282079000000003</v>
      </c>
      <c r="G41" s="23">
        <f>[13]TOTAL!W7+[14]DECLARADOS!W7</f>
        <v>43.162922999999999</v>
      </c>
      <c r="H41" s="23">
        <f>[13]TOTAL!X7+[14]DECLARADOS!X7</f>
        <v>29.869548999999999</v>
      </c>
      <c r="I41" s="23">
        <f>[13]TOTAL!Y7+[14]DECLARADOS!Y7</f>
        <v>19.168451999999998</v>
      </c>
      <c r="J41" s="23">
        <f>[13]TOTAL!Z7+[14]DECLARADOS!Z7</f>
        <v>16.582308000000001</v>
      </c>
      <c r="K41" s="23">
        <f>[13]TOTAL!AA7+[14]DECLARADOS!AA7</f>
        <v>1.689732</v>
      </c>
      <c r="L41" s="23">
        <f>[13]TOTAL!AB7+[14]DECLARADOS!AB7</f>
        <v>589.65275400000007</v>
      </c>
      <c r="M41" s="23">
        <f>[13]TOTAL!AC7+[14]DECLARADOS!AC7</f>
        <v>41.356999000000002</v>
      </c>
      <c r="N41" s="23">
        <f>[13]TOTAL!AD7+[14]DECLARADOS!AD7</f>
        <v>115.00049600000003</v>
      </c>
      <c r="O41" s="23">
        <f>[13]TOTAL!AE7+[14]DECLARADOS!AE7</f>
        <v>198.80431999999999</v>
      </c>
      <c r="P41" s="23">
        <f>[13]TOTAL!AF7+[14]DECLARADOS!AF7</f>
        <v>19.549071000000001</v>
      </c>
      <c r="Q41" s="23">
        <f>[13]TOTAL!AG7+[14]DECLARADOS!AG7</f>
        <v>52.461800000000004</v>
      </c>
      <c r="R41" s="23">
        <f>[13]TOTAL!AH7+[14]DECLARADOS!AH7</f>
        <v>56.042323000000003</v>
      </c>
      <c r="S41" s="23">
        <f>[13]TOTAL!AI7+[14]DECLARADOS!AI7</f>
        <v>37.817878</v>
      </c>
    </row>
    <row r="42" spans="1:19">
      <c r="B42" s="37" t="s">
        <v>135</v>
      </c>
      <c r="C42" s="23">
        <f>[13]TOTAL!S8+[14]DECLARADOS!S8</f>
        <v>11.523193999999998</v>
      </c>
      <c r="D42" s="23">
        <f>[13]TOTAL!T8+[14]DECLARADOS!T8</f>
        <v>46.439861000000001</v>
      </c>
      <c r="E42" s="23">
        <f>[13]TOTAL!U8+[14]DECLARADOS!U8</f>
        <v>30.840967999999997</v>
      </c>
      <c r="F42" s="23">
        <f>[13]TOTAL!V8+[14]DECLARADOS!V8</f>
        <v>42.595727999999994</v>
      </c>
      <c r="G42" s="23">
        <f>[13]TOTAL!W8+[14]DECLARADOS!W8</f>
        <v>48.275484999999996</v>
      </c>
      <c r="H42" s="23">
        <f>[13]TOTAL!X8+[14]DECLARADOS!X8</f>
        <v>28.711449999999999</v>
      </c>
      <c r="I42" s="23">
        <f>[13]TOTAL!Y8+[14]DECLARADOS!Y8</f>
        <v>17.185665</v>
      </c>
      <c r="J42" s="23">
        <f>[13]TOTAL!Z8+[14]DECLARADOS!Z8</f>
        <v>15.267161999999999</v>
      </c>
      <c r="K42" s="23">
        <f>[13]TOTAL!AA8+[14]DECLARADOS!AA8</f>
        <v>1.4494290000000001</v>
      </c>
      <c r="L42" s="23">
        <f>[13]TOTAL!AB8+[14]DECLARADOS!AB8</f>
        <v>1088.3800340000003</v>
      </c>
      <c r="M42" s="23">
        <f>[13]TOTAL!AC8+[14]DECLARADOS!AC8</f>
        <v>34.553837000000001</v>
      </c>
      <c r="N42" s="23">
        <f>[13]TOTAL!AD8+[14]DECLARADOS!AD8</f>
        <v>123.991704</v>
      </c>
      <c r="O42" s="23">
        <f>[13]TOTAL!AE8+[14]DECLARADOS!AE8</f>
        <v>226.118255</v>
      </c>
      <c r="P42" s="23">
        <f>[13]TOTAL!AF8+[14]DECLARADOS!AF8</f>
        <v>14.618605000000001</v>
      </c>
      <c r="Q42" s="23">
        <f>[13]TOTAL!AG8+[14]DECLARADOS!AG8</f>
        <v>55.635375999999994</v>
      </c>
      <c r="R42" s="23">
        <f>[13]TOTAL!AH8+[14]DECLARADOS!AH8</f>
        <v>53.528943999999996</v>
      </c>
      <c r="S42" s="23">
        <f>[13]TOTAL!AI8+[14]DECLARADOS!AI8</f>
        <v>37.030856999999997</v>
      </c>
    </row>
    <row r="43" spans="1:19">
      <c r="B43" s="37" t="s">
        <v>136</v>
      </c>
      <c r="C43" s="23">
        <f>[13]TOTAL!S9+[14]DECLARADOS!S9</f>
        <v>13.069369</v>
      </c>
      <c r="D43" s="23">
        <f>[13]TOTAL!T9+[14]DECLARADOS!T9</f>
        <v>48.787024000000002</v>
      </c>
      <c r="E43" s="23">
        <f>[13]TOTAL!U9+[14]DECLARADOS!U9</f>
        <v>34.971439999999994</v>
      </c>
      <c r="F43" s="23">
        <f>[13]TOTAL!V9+[14]DECLARADOS!V9</f>
        <v>43.841363999999999</v>
      </c>
      <c r="G43" s="23">
        <f>[13]TOTAL!W9+[14]DECLARADOS!W9</f>
        <v>47.762118999999998</v>
      </c>
      <c r="H43" s="23">
        <f>[13]TOTAL!X9+[14]DECLARADOS!X9</f>
        <v>31.130186999999999</v>
      </c>
      <c r="I43" s="23">
        <f>[13]TOTAL!Y9+[14]DECLARADOS!Y9</f>
        <v>20.564830000000001</v>
      </c>
      <c r="J43" s="23">
        <f>[13]TOTAL!Z9+[14]DECLARADOS!Z9</f>
        <v>15.294466</v>
      </c>
      <c r="K43" s="23">
        <f>[13]TOTAL!AA9+[14]DECLARADOS!AA9</f>
        <v>1.832891</v>
      </c>
      <c r="L43" s="23">
        <f>[13]TOTAL!AB9+[14]DECLARADOS!AB9</f>
        <v>793.94787700000006</v>
      </c>
      <c r="M43" s="23">
        <f>[13]TOTAL!AC9+[14]DECLARADOS!AC9</f>
        <v>35.467635999999999</v>
      </c>
      <c r="N43" s="23">
        <f>[13]TOTAL!AD9+[14]DECLARADOS!AD9</f>
        <v>126.90489299999999</v>
      </c>
      <c r="O43" s="23">
        <f>[13]TOTAL!AE9+[14]DECLARADOS!AE9</f>
        <v>200.43301600000001</v>
      </c>
      <c r="P43" s="23">
        <f>[13]TOTAL!AF9+[14]DECLARADOS!AF9</f>
        <v>16.140391999999999</v>
      </c>
      <c r="Q43" s="23">
        <f>[13]TOTAL!AG9+[14]DECLARADOS!AG9</f>
        <v>55.090660999999997</v>
      </c>
      <c r="R43" s="23">
        <f>[13]TOTAL!AH9+[14]DECLARADOS!AH9</f>
        <v>49.932456999999999</v>
      </c>
      <c r="S43" s="23">
        <f>[13]TOTAL!AI9+[14]DECLARADOS!AI9</f>
        <v>38.085065</v>
      </c>
    </row>
    <row r="44" spans="1:19">
      <c r="B44" s="37" t="s">
        <v>137</v>
      </c>
      <c r="C44" s="23">
        <f>[13]TOTAL!S10+[14]DECLARADOS!S10</f>
        <v>14.698273</v>
      </c>
      <c r="D44" s="23">
        <f>[13]TOTAL!T10+[14]DECLARADOS!T10</f>
        <v>48.449390000000001</v>
      </c>
      <c r="E44" s="23">
        <f>[13]TOTAL!U10+[14]DECLARADOS!U10</f>
        <v>34.698610000000002</v>
      </c>
      <c r="F44" s="23">
        <f>[13]TOTAL!V10+[14]DECLARADOS!V10</f>
        <v>42.369255000000003</v>
      </c>
      <c r="G44" s="23">
        <f>[13]TOTAL!W10+[14]DECLARADOS!W10</f>
        <v>49.246669000000004</v>
      </c>
      <c r="H44" s="23">
        <f>[13]TOTAL!X10+[14]DECLARADOS!X10</f>
        <v>29.725069000000001</v>
      </c>
      <c r="I44" s="23">
        <f>[13]TOTAL!Y10+[14]DECLARADOS!Y10</f>
        <v>25.793607999999999</v>
      </c>
      <c r="J44" s="23">
        <f>[13]TOTAL!Z10+[14]DECLARADOS!Z10</f>
        <v>13.169559999999999</v>
      </c>
      <c r="K44" s="23">
        <f>[13]TOTAL!AA10+[14]DECLARADOS!AA10</f>
        <v>1.0814900000000001</v>
      </c>
      <c r="L44" s="23">
        <f>[13]TOTAL!AB10+[14]DECLARADOS!AB10</f>
        <v>1016.1979699999998</v>
      </c>
      <c r="M44" s="23">
        <f>[13]TOTAL!AC10+[14]DECLARADOS!AC10</f>
        <v>38.685226</v>
      </c>
      <c r="N44" s="23">
        <f>[13]TOTAL!AD10+[14]DECLARADOS!AD10</f>
        <v>138.40097900000001</v>
      </c>
      <c r="O44" s="23">
        <f>[13]TOTAL!AE10+[14]DECLARADOS!AE10</f>
        <v>182.791944</v>
      </c>
      <c r="P44" s="23">
        <f>[13]TOTAL!AF10+[14]DECLARADOS!AF10</f>
        <v>11.169267999999999</v>
      </c>
      <c r="Q44" s="23">
        <f>[13]TOTAL!AG10+[14]DECLARADOS!AG10</f>
        <v>39.826629000000004</v>
      </c>
      <c r="R44" s="23">
        <f>[13]TOTAL!AH10+[14]DECLARADOS!AH10</f>
        <v>47.748190000000001</v>
      </c>
      <c r="S44" s="23">
        <f>[13]TOTAL!AI10+[14]DECLARADOS!AI10</f>
        <v>33.452526999999996</v>
      </c>
    </row>
    <row r="45" spans="1:19">
      <c r="B45" s="37" t="s">
        <v>138</v>
      </c>
      <c r="C45" s="23">
        <f>[13]TOTAL!S11+[14]DECLARADOS!S11</f>
        <v>25.945558999999999</v>
      </c>
      <c r="D45" s="23">
        <f>[13]TOTAL!T11+[14]DECLARADOS!T11</f>
        <v>45.122949999999996</v>
      </c>
      <c r="E45" s="23">
        <f>[13]TOTAL!U11+[14]DECLARADOS!U11</f>
        <v>29.320446999999998</v>
      </c>
      <c r="F45" s="23">
        <f>[13]TOTAL!V11+[14]DECLARADOS!V11</f>
        <v>34.512627999999999</v>
      </c>
      <c r="G45" s="23">
        <f>[13]TOTAL!W11+[14]DECLARADOS!W11</f>
        <v>43.417690999999998</v>
      </c>
      <c r="H45" s="23">
        <f>[13]TOTAL!X11+[14]DECLARADOS!X11</f>
        <v>31.668458000000001</v>
      </c>
      <c r="I45" s="23">
        <f>[13]TOTAL!Y11+[14]DECLARADOS!Y11</f>
        <v>18.610047000000002</v>
      </c>
      <c r="J45" s="23">
        <f>[13]TOTAL!Z11+[14]DECLARADOS!Z11</f>
        <v>15.131963000000001</v>
      </c>
      <c r="K45" s="23">
        <f>[13]TOTAL!AA11+[14]DECLARADOS!AA11</f>
        <v>1.3119369999999999</v>
      </c>
      <c r="L45" s="23">
        <f>[13]TOTAL!AB11+[14]DECLARADOS!AB11</f>
        <v>590.04278099999999</v>
      </c>
      <c r="M45" s="23">
        <f>[13]TOTAL!AC11+[14]DECLARADOS!AC11</f>
        <v>35.931287999999995</v>
      </c>
      <c r="N45" s="23">
        <f>[13]TOTAL!AD11+[14]DECLARADOS!AD11</f>
        <v>129.14942099999996</v>
      </c>
      <c r="O45" s="23">
        <f>[13]TOTAL!AE11+[14]DECLARADOS!AE11</f>
        <v>182.86881299999999</v>
      </c>
      <c r="P45" s="23">
        <f>[13]TOTAL!AF11+[14]DECLARADOS!AF11</f>
        <v>15.07621</v>
      </c>
      <c r="Q45" s="23">
        <f>[13]TOTAL!AG11+[14]DECLARADOS!AG11</f>
        <v>48.687913000000002</v>
      </c>
      <c r="R45" s="23">
        <f>[13]TOTAL!AH11+[14]DECLARADOS!AH11</f>
        <v>55.839002000000001</v>
      </c>
      <c r="S45" s="23">
        <f>[13]TOTAL!AI11+[14]DECLARADOS!AI11</f>
        <v>37.732094000000004</v>
      </c>
    </row>
    <row r="46" spans="1:19">
      <c r="B46" s="37" t="s">
        <v>139</v>
      </c>
      <c r="C46" s="23">
        <f>[13]TOTAL!S12+[14]DECLARADOS!S12</f>
        <v>32.510191999999996</v>
      </c>
      <c r="D46" s="23">
        <f>[13]TOTAL!T12+[14]DECLARADOS!T12</f>
        <v>52.591289000000003</v>
      </c>
      <c r="E46" s="23">
        <f>[13]TOTAL!U12+[14]DECLARADOS!U12</f>
        <v>31.455833999999999</v>
      </c>
      <c r="F46" s="23">
        <f>[13]TOTAL!V12+[14]DECLARADOS!V12</f>
        <v>35.145094999999998</v>
      </c>
      <c r="G46" s="23">
        <f>[13]TOTAL!W12+[14]DECLARADOS!W12</f>
        <v>48.235307999999996</v>
      </c>
      <c r="H46" s="23">
        <f>[13]TOTAL!X12+[14]DECLARADOS!X12</f>
        <v>33.682212</v>
      </c>
      <c r="I46" s="23">
        <f>[13]TOTAL!Y12+[14]DECLARADOS!Y12</f>
        <v>17.384893999999999</v>
      </c>
      <c r="J46" s="23">
        <f>[13]TOTAL!Z12+[14]DECLARADOS!Z12</f>
        <v>17.816062000000002</v>
      </c>
      <c r="K46" s="23">
        <f>[13]TOTAL!AA12+[14]DECLARADOS!AA12</f>
        <v>1.9174639999999998</v>
      </c>
      <c r="L46" s="23">
        <f>[13]TOTAL!AB12+[14]DECLARADOS!AB12</f>
        <v>684.17608099999995</v>
      </c>
      <c r="M46" s="23">
        <f>[13]TOTAL!AC12+[14]DECLARADOS!AC12</f>
        <v>45.156423000000004</v>
      </c>
      <c r="N46" s="23">
        <f>[13]TOTAL!AD12+[14]DECLARADOS!AD12</f>
        <v>149.26192100000003</v>
      </c>
      <c r="O46" s="23">
        <f>[13]TOTAL!AE12+[14]DECLARADOS!AE12</f>
        <v>228.33904799999999</v>
      </c>
      <c r="P46" s="23">
        <f>[13]TOTAL!AF12+[14]DECLARADOS!AF12</f>
        <v>15.207248</v>
      </c>
      <c r="Q46" s="23">
        <f>[13]TOTAL!AG12+[14]DECLARADOS!AG12</f>
        <v>54.648980000000002</v>
      </c>
      <c r="R46" s="23">
        <f>[13]TOTAL!AH12+[14]DECLARADOS!AH12</f>
        <v>61.655724999999997</v>
      </c>
      <c r="S46" s="23">
        <f>[13]TOTAL!AI12+[14]DECLARADOS!AI12</f>
        <v>42.684848000000002</v>
      </c>
    </row>
    <row r="47" spans="1:19">
      <c r="B47" s="37" t="s">
        <v>140</v>
      </c>
      <c r="C47" s="23">
        <f>[13]TOTAL!S13+[14]DECLARADOS!S13</f>
        <v>21.859522999999999</v>
      </c>
      <c r="D47" s="23">
        <f>[13]TOTAL!T13+[14]DECLARADOS!T13</f>
        <v>47.233789999999999</v>
      </c>
      <c r="E47" s="23">
        <f>[13]TOTAL!U13+[14]DECLARADOS!U13</f>
        <v>29.272058000000001</v>
      </c>
      <c r="F47" s="23">
        <f>[13]TOTAL!V13+[14]DECLARADOS!V13</f>
        <v>29.959250000000001</v>
      </c>
      <c r="G47" s="23">
        <f>[13]TOTAL!W13+[14]DECLARADOS!W13</f>
        <v>47.958807</v>
      </c>
      <c r="H47" s="23">
        <f>[13]TOTAL!X13+[14]DECLARADOS!X13</f>
        <v>33.579009999999997</v>
      </c>
      <c r="I47" s="23">
        <f>[13]TOTAL!Y13+[14]DECLARADOS!Y13</f>
        <v>15.165587</v>
      </c>
      <c r="J47" s="23">
        <f>[13]TOTAL!Z13+[14]DECLARADOS!Z13</f>
        <v>17.5412</v>
      </c>
      <c r="K47" s="23">
        <f>[13]TOTAL!AA13+[14]DECLARADOS!AA13</f>
        <v>1.6856530000000001</v>
      </c>
      <c r="L47" s="23">
        <f>[13]TOTAL!AB13+[14]DECLARADOS!AB13</f>
        <v>802.06558600000005</v>
      </c>
      <c r="M47" s="23">
        <f>[13]TOTAL!AC13+[14]DECLARADOS!AC13</f>
        <v>39.424430000000008</v>
      </c>
      <c r="N47" s="23">
        <f>[13]TOTAL!AD13+[14]DECLARADOS!AD13</f>
        <v>141.15889599999997</v>
      </c>
      <c r="O47" s="23">
        <f>[13]TOTAL!AE13+[14]DECLARADOS!AE13</f>
        <v>237.52946900000001</v>
      </c>
      <c r="P47" s="23">
        <f>[13]TOTAL!AF13+[14]DECLARADOS!AF13</f>
        <v>16.991223999999999</v>
      </c>
      <c r="Q47" s="23">
        <f>[13]TOTAL!AG13+[14]DECLARADOS!AG13</f>
        <v>49.372688000000004</v>
      </c>
      <c r="R47" s="23">
        <f>[13]TOTAL!AH13+[14]DECLARADOS!AH13</f>
        <v>61.351015000000004</v>
      </c>
      <c r="S47" s="23">
        <f>[13]TOTAL!AI13+[14]DECLARADOS!AI13</f>
        <v>41.791071000000002</v>
      </c>
    </row>
    <row r="48" spans="1:19">
      <c r="B48" s="37" t="s">
        <v>141</v>
      </c>
      <c r="C48" s="23">
        <f>[13]TOTAL!S14+[14]DECLARADOS!S14</f>
        <v>14.535520999999999</v>
      </c>
      <c r="D48" s="23">
        <f>[13]TOTAL!T14+[14]DECLARADOS!T14</f>
        <v>46.131073000000001</v>
      </c>
      <c r="E48" s="23">
        <f>[13]TOTAL!U14+[14]DECLARADOS!U14</f>
        <v>27.869938000000001</v>
      </c>
      <c r="F48" s="23">
        <f>[13]TOTAL!V14+[14]DECLARADOS!V14</f>
        <v>28.103439999999999</v>
      </c>
      <c r="G48" s="23">
        <f>[13]TOTAL!W14+[14]DECLARADOS!W14</f>
        <v>37.072505</v>
      </c>
      <c r="H48" s="23">
        <f>[13]TOTAL!X14+[14]DECLARADOS!X14</f>
        <v>34.330016000000001</v>
      </c>
      <c r="I48" s="23">
        <f>[13]TOTAL!Y14+[14]DECLARADOS!Y14</f>
        <v>16.898990000000001</v>
      </c>
      <c r="J48" s="23">
        <f>[13]TOTAL!Z14+[14]DECLARADOS!Z14</f>
        <v>14.501861000000002</v>
      </c>
      <c r="K48" s="23">
        <f>[13]TOTAL!AA14+[14]DECLARADOS!AA14</f>
        <v>1.64262</v>
      </c>
      <c r="L48" s="23">
        <f>[13]TOTAL!AB14+[14]DECLARADOS!AB14</f>
        <v>660.48030799999992</v>
      </c>
      <c r="M48" s="23">
        <f>[13]TOTAL!AC14+[14]DECLARADOS!AC14</f>
        <v>31.289300000000004</v>
      </c>
      <c r="N48" s="23">
        <f>[13]TOTAL!AD14+[14]DECLARADOS!AD14</f>
        <v>94.219756000000004</v>
      </c>
      <c r="O48" s="23">
        <f>[13]TOTAL!AE14+[14]DECLARADOS!AE14</f>
        <v>207.43660799999998</v>
      </c>
      <c r="P48" s="23">
        <f>[13]TOTAL!AF14+[14]DECLARADOS!AF14</f>
        <v>16.247776999999999</v>
      </c>
      <c r="Q48" s="23">
        <f>[13]TOTAL!AG14+[14]DECLARADOS!AG14</f>
        <v>38.559995000000001</v>
      </c>
      <c r="R48" s="23">
        <f>[13]TOTAL!AH14+[14]DECLARADOS!AH14</f>
        <v>55.428506999999996</v>
      </c>
      <c r="S48" s="23">
        <f>[13]TOTAL!AI14+[14]DECLARADOS!AI14</f>
        <v>32.963394999999998</v>
      </c>
    </row>
    <row r="49" spans="1:19"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38"/>
      <c r="Q49" s="38"/>
      <c r="R49" s="38"/>
      <c r="S49" s="38"/>
    </row>
    <row r="50" spans="1:19">
      <c r="A50" s="19">
        <f>[2]LEGENDAS!$B$2</f>
        <v>2019</v>
      </c>
      <c r="B50" s="37" t="s">
        <v>130</v>
      </c>
      <c r="C50" s="23">
        <f>[15]TOTAL!S3+[16]DECLARADOS!S3</f>
        <v>16.862672</v>
      </c>
      <c r="D50" s="23">
        <f>[15]TOTAL!T3+[16]DECLARADOS!T3</f>
        <v>45.856827000000003</v>
      </c>
      <c r="E50" s="23">
        <f>[15]TOTAL!U3+[16]DECLARADOS!U3</f>
        <v>30.144887000000001</v>
      </c>
      <c r="F50" s="23">
        <f>[15]TOTAL!V3+[16]DECLARADOS!V3</f>
        <v>27.70485</v>
      </c>
      <c r="G50" s="23">
        <f>[15]TOTAL!W3+[16]DECLARADOS!W3</f>
        <v>35.335609999999996</v>
      </c>
      <c r="H50" s="23">
        <f>[15]TOTAL!X3+[16]DECLARADOS!X3</f>
        <v>30.734648</v>
      </c>
      <c r="I50" s="23">
        <f>[15]TOTAL!Y3+[16]DECLARADOS!Y3</f>
        <v>20.657968</v>
      </c>
      <c r="J50" s="23">
        <f>[15]TOTAL!Z3+[16]DECLARADOS!Z3</f>
        <v>17.368680000000001</v>
      </c>
      <c r="K50" s="23">
        <f>[15]TOTAL!AA3+[16]DECLARADOS!AA3</f>
        <v>1.8862239999999999</v>
      </c>
      <c r="L50" s="23">
        <f>[15]TOTAL!AB3+[16]DECLARADOS!AB3</f>
        <v>819.06599700000015</v>
      </c>
      <c r="M50" s="23">
        <f>[15]TOTAL!AC3+[16]DECLARADOS!AC3</f>
        <v>44.299605</v>
      </c>
      <c r="N50" s="23">
        <f>[15]TOTAL!AD3+[16]DECLARADOS!AD3</f>
        <v>152.97177499999998</v>
      </c>
      <c r="O50" s="23">
        <f>[15]TOTAL!AE3+[16]DECLARADOS!AE3</f>
        <v>233.143989</v>
      </c>
      <c r="P50" s="23">
        <f>[15]TOTAL!AF3+[16]DECLARADOS!AF3</f>
        <v>15.950702999999999</v>
      </c>
      <c r="Q50" s="23">
        <f>[15]TOTAL!AG3+[16]DECLARADOS!AG3</f>
        <v>51.978273999999999</v>
      </c>
      <c r="R50" s="23">
        <f>[15]TOTAL!AH3+[16]DECLARADOS!AH3</f>
        <v>56.473894000000001</v>
      </c>
      <c r="S50" s="23">
        <f>[15]TOTAL!AI3+[16]DECLARADOS!AI3</f>
        <v>40.680825999999996</v>
      </c>
    </row>
    <row r="51" spans="1:19">
      <c r="B51" s="37" t="s">
        <v>131</v>
      </c>
      <c r="C51" s="23">
        <f>[15]TOTAL!S4+[16]DECLARADOS!S4</f>
        <v>19.776076</v>
      </c>
      <c r="D51" s="23">
        <f>[15]TOTAL!T4+[16]DECLARADOS!T4</f>
        <v>46.881793000000002</v>
      </c>
      <c r="E51" s="23">
        <f>[15]TOTAL!U4+[16]DECLARADOS!U4</f>
        <v>28.216809000000001</v>
      </c>
      <c r="F51" s="23">
        <f>[15]TOTAL!V4+[16]DECLARADOS!V4</f>
        <v>31.485795</v>
      </c>
      <c r="G51" s="23">
        <f>[15]TOTAL!W4+[16]DECLARADOS!W4</f>
        <v>37.634401000000004</v>
      </c>
      <c r="H51" s="23">
        <f>[15]TOTAL!X4+[16]DECLARADOS!X4</f>
        <v>39.393433000000002</v>
      </c>
      <c r="I51" s="23">
        <f>[15]TOTAL!Y4+[16]DECLARADOS!Y4</f>
        <v>20.520145999999997</v>
      </c>
      <c r="J51" s="23">
        <f>[15]TOTAL!Z4+[16]DECLARADOS!Z4</f>
        <v>16.875018000000001</v>
      </c>
      <c r="K51" s="23">
        <f>[15]TOTAL!AA4+[16]DECLARADOS!AA4</f>
        <v>1.5215099999999999</v>
      </c>
      <c r="L51" s="23">
        <f>[15]TOTAL!AB4+[16]DECLARADOS!AB4</f>
        <v>725.81880600000022</v>
      </c>
      <c r="M51" s="23">
        <f>[15]TOTAL!AC4+[16]DECLARADOS!AC4</f>
        <v>40.531824999999998</v>
      </c>
      <c r="N51" s="23">
        <f>[15]TOTAL!AD4+[16]DECLARADOS!AD4</f>
        <v>124.30995</v>
      </c>
      <c r="O51" s="23">
        <f>[15]TOTAL!AE4+[16]DECLARADOS!AE4</f>
        <v>192.20519999999999</v>
      </c>
      <c r="P51" s="23">
        <f>[15]TOTAL!AF4+[16]DECLARADOS!AF4</f>
        <v>18.371618999999999</v>
      </c>
      <c r="Q51" s="23">
        <f>[15]TOTAL!AG4+[16]DECLARADOS!AG4</f>
        <v>49.149349999999998</v>
      </c>
      <c r="R51" s="23">
        <f>[15]TOTAL!AH4+[16]DECLARADOS!AH4</f>
        <v>52.706603999999999</v>
      </c>
      <c r="S51" s="23">
        <f>[15]TOTAL!AI4+[16]DECLARADOS!AI4</f>
        <v>35.333418999999999</v>
      </c>
    </row>
    <row r="52" spans="1:19">
      <c r="B52" s="37" t="s">
        <v>132</v>
      </c>
      <c r="C52" s="23">
        <f>[15]TOTAL!S5+[16]DECLARADOS!S5</f>
        <v>18.485856000000002</v>
      </c>
      <c r="D52" s="23">
        <f>[15]TOTAL!T5+[16]DECLARADOS!T5</f>
        <v>48.521556000000004</v>
      </c>
      <c r="E52" s="23">
        <f>[15]TOTAL!U5+[16]DECLARADOS!U5</f>
        <v>31.634415000000001</v>
      </c>
      <c r="F52" s="23">
        <f>[15]TOTAL!V5+[16]DECLARADOS!V5</f>
        <v>36.724522999999998</v>
      </c>
      <c r="G52" s="23">
        <f>[15]TOTAL!W5+[16]DECLARADOS!W5</f>
        <v>37.622028</v>
      </c>
      <c r="H52" s="23">
        <f>[15]TOTAL!X5+[16]DECLARADOS!X5</f>
        <v>41.784331999999999</v>
      </c>
      <c r="I52" s="23">
        <f>[15]TOTAL!Y5+[16]DECLARADOS!Y5</f>
        <v>18.805610999999999</v>
      </c>
      <c r="J52" s="23">
        <f>[15]TOTAL!Z5+[16]DECLARADOS!Z5</f>
        <v>18.608872999999999</v>
      </c>
      <c r="K52" s="23">
        <f>[15]TOTAL!AA5+[16]DECLARADOS!AA5</f>
        <v>1.642191</v>
      </c>
      <c r="L52" s="23">
        <f>[15]TOTAL!AB5+[16]DECLARADOS!AB5</f>
        <v>696.37191499999994</v>
      </c>
      <c r="M52" s="23">
        <f>[15]TOTAL!AC5+[16]DECLARADOS!AC5</f>
        <v>38.902328000000004</v>
      </c>
      <c r="N52" s="23">
        <f>[15]TOTAL!AD5+[16]DECLARADOS!AD5</f>
        <v>150.37694699999997</v>
      </c>
      <c r="O52" s="23">
        <f>[15]TOTAL!AE5+[16]DECLARADOS!AE5</f>
        <v>221.58180199999998</v>
      </c>
      <c r="P52" s="23">
        <f>[15]TOTAL!AF5+[16]DECLARADOS!AF5</f>
        <v>27.841853999999998</v>
      </c>
      <c r="Q52" s="23">
        <f>[15]TOTAL!AG5+[16]DECLARADOS!AG5</f>
        <v>53.065122000000002</v>
      </c>
      <c r="R52" s="23">
        <f>[15]TOTAL!AH5+[16]DECLARADOS!AH5</f>
        <v>65.495593</v>
      </c>
      <c r="S52" s="23">
        <f>[15]TOTAL!AI5+[16]DECLARADOS!AI5</f>
        <v>40.347239999999999</v>
      </c>
    </row>
    <row r="53" spans="1:19">
      <c r="B53" s="37" t="s">
        <v>133</v>
      </c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</row>
    <row r="54" spans="1:19">
      <c r="B54" s="37" t="s">
        <v>134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</row>
    <row r="55" spans="1:19">
      <c r="B55" s="37" t="s">
        <v>135</v>
      </c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</row>
    <row r="56" spans="1:19">
      <c r="B56" s="37" t="s">
        <v>136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</row>
    <row r="57" spans="1:19">
      <c r="B57" s="37" t="s">
        <v>137</v>
      </c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</row>
    <row r="58" spans="1:19">
      <c r="B58" s="37" t="s">
        <v>138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</row>
    <row r="59" spans="1:19">
      <c r="B59" s="37" t="s">
        <v>139</v>
      </c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</row>
    <row r="60" spans="1:19">
      <c r="B60" s="37" t="s">
        <v>140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</row>
    <row r="61" spans="1:19">
      <c r="B61" s="37" t="s">
        <v>141</v>
      </c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</row>
    <row r="62" spans="1:19"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</row>
    <row r="63" spans="1:19"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</row>
    <row r="64" spans="1:19"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</row>
    <row r="65" spans="1:19" ht="18" customHeight="1" thickBot="1">
      <c r="A65" s="201" t="s">
        <v>332</v>
      </c>
      <c r="B65" s="201"/>
      <c r="C65" s="201"/>
      <c r="D65" s="201"/>
      <c r="E65" s="201"/>
      <c r="F65" s="201"/>
      <c r="G65" s="201"/>
      <c r="H65" s="201"/>
      <c r="I65" s="201"/>
      <c r="J65" s="201"/>
      <c r="K65" s="201"/>
      <c r="L65" s="201"/>
      <c r="M65" s="201"/>
      <c r="N65" s="201"/>
      <c r="O65" s="201"/>
      <c r="P65" s="201"/>
      <c r="Q65" s="201"/>
      <c r="R65" s="201"/>
      <c r="S65" s="201"/>
    </row>
    <row r="66" spans="1:19" s="22" customFormat="1" ht="23.25" customHeight="1" thickBot="1">
      <c r="A66" s="120" t="s">
        <v>129</v>
      </c>
      <c r="B66" s="120" t="s">
        <v>128</v>
      </c>
      <c r="C66" s="121" t="s">
        <v>56</v>
      </c>
      <c r="D66" s="121" t="s">
        <v>57</v>
      </c>
      <c r="E66" s="121" t="s">
        <v>58</v>
      </c>
      <c r="F66" s="121" t="s">
        <v>59</v>
      </c>
      <c r="G66" s="121" t="s">
        <v>60</v>
      </c>
      <c r="H66" s="121" t="s">
        <v>61</v>
      </c>
      <c r="I66" s="121" t="s">
        <v>17</v>
      </c>
      <c r="J66" s="121" t="s">
        <v>18</v>
      </c>
      <c r="K66" s="121" t="s">
        <v>62</v>
      </c>
      <c r="L66" s="121" t="s">
        <v>63</v>
      </c>
      <c r="M66" s="121" t="s">
        <v>64</v>
      </c>
      <c r="N66" s="121" t="s">
        <v>65</v>
      </c>
      <c r="O66" s="121" t="s">
        <v>66</v>
      </c>
      <c r="P66" s="121" t="s">
        <v>67</v>
      </c>
      <c r="Q66" s="121" t="s">
        <v>68</v>
      </c>
      <c r="R66" s="121" t="s">
        <v>69</v>
      </c>
      <c r="S66" s="121" t="s">
        <v>19</v>
      </c>
    </row>
    <row r="67" spans="1:19" ht="11.25" customHeight="1" thickBot="1">
      <c r="A67" s="122"/>
      <c r="B67" s="122"/>
      <c r="C67" s="205" t="s">
        <v>342</v>
      </c>
      <c r="D67" s="206"/>
      <c r="E67" s="206"/>
      <c r="F67" s="206"/>
      <c r="G67" s="206"/>
      <c r="H67" s="206"/>
      <c r="I67" s="206"/>
      <c r="J67" s="206"/>
      <c r="K67" s="206"/>
      <c r="L67" s="206"/>
      <c r="M67" s="206"/>
      <c r="N67" s="206"/>
      <c r="O67" s="206"/>
      <c r="P67" s="206"/>
      <c r="Q67" s="206"/>
      <c r="R67" s="206"/>
      <c r="S67" s="207"/>
    </row>
    <row r="68" spans="1:19">
      <c r="A68" s="19">
        <f>[2]LEGENDAS!$B$3</f>
        <v>2018</v>
      </c>
      <c r="B68" s="37" t="s">
        <v>130</v>
      </c>
      <c r="C68" s="23">
        <f>[13]TOTAL!AJ3+[14]DECLARADOS!AJ3</f>
        <v>7.5844290000000001</v>
      </c>
      <c r="D68" s="23">
        <f>[13]TOTAL!AK3+[14]DECLARADOS!AK3</f>
        <v>1.210439</v>
      </c>
      <c r="E68" s="23">
        <f>[13]TOTAL!AL3+[14]DECLARADOS!AL3</f>
        <v>3.9213309999999999</v>
      </c>
      <c r="F68" s="23">
        <f>[13]TOTAL!AM3+[14]DECLARADOS!AM3</f>
        <v>90.727558000000002</v>
      </c>
      <c r="G68" s="23">
        <f>[13]TOTAL!AN3+[14]DECLARADOS!AN3</f>
        <v>296.84597000000002</v>
      </c>
      <c r="H68" s="23">
        <f>[13]TOTAL!AO3+[14]DECLARADOS!AO3</f>
        <v>82.507552000000004</v>
      </c>
      <c r="I68" s="23">
        <f>[13]TOTAL!AP3+[14]DECLARADOS!AP3</f>
        <v>35.800278000000006</v>
      </c>
      <c r="J68" s="23">
        <f>[13]TOTAL!AQ3+[14]DECLARADOS!AQ3</f>
        <v>30.409362000000002</v>
      </c>
      <c r="K68" s="23">
        <f>[13]TOTAL!AR3+[14]DECLARADOS!AR3</f>
        <v>0.62688999999999995</v>
      </c>
      <c r="L68" s="23">
        <f>[13]TOTAL!AS3+[14]DECLARADOS!AS3</f>
        <v>62.514969000000008</v>
      </c>
      <c r="M68" s="23">
        <f>[13]TOTAL!AT3+[14]DECLARADOS!AT3</f>
        <v>12.287253000000002</v>
      </c>
      <c r="N68" s="23">
        <f>[13]TOTAL!AU3+[14]DECLARADOS!AU3</f>
        <v>0.54112000000000005</v>
      </c>
      <c r="O68" s="23">
        <f>[13]TOTAL!AV3+[14]DECLARADOS!AV3</f>
        <v>9.1875180000000007</v>
      </c>
      <c r="P68" s="23">
        <f>[13]TOTAL!AW3+[14]DECLARADOS!AW3</f>
        <v>91.913020000000003</v>
      </c>
      <c r="Q68" s="23">
        <f>[13]TOTAL!AX3+[14]DECLARADOS!AX3</f>
        <v>10.514879000000001</v>
      </c>
      <c r="R68" s="23">
        <f>[13]TOTAL!AY3+[14]DECLARADOS!AY3</f>
        <v>0.79369699999999999</v>
      </c>
      <c r="S68" s="23">
        <f>[13]TOTAL!AZ3+[14]DECLARADOS!AZ3</f>
        <v>8.9233930000000008</v>
      </c>
    </row>
    <row r="69" spans="1:19">
      <c r="B69" s="37" t="s">
        <v>131</v>
      </c>
      <c r="C69" s="23">
        <f>[13]TOTAL!AJ4+[14]DECLARADOS!AJ4</f>
        <v>7.5697070000000002</v>
      </c>
      <c r="D69" s="23">
        <f>[13]TOTAL!AK4+[14]DECLARADOS!AK4</f>
        <v>1.570084</v>
      </c>
      <c r="E69" s="23">
        <f>[13]TOTAL!AL4+[14]DECLARADOS!AL4</f>
        <v>2.8343440000000002</v>
      </c>
      <c r="F69" s="23">
        <f>[13]TOTAL!AM4+[14]DECLARADOS!AM4</f>
        <v>102.39804500000001</v>
      </c>
      <c r="G69" s="23">
        <f>[13]TOTAL!AN4+[14]DECLARADOS!AN4</f>
        <v>285.38771299999996</v>
      </c>
      <c r="H69" s="23">
        <f>[13]TOTAL!AO4+[14]DECLARADOS!AO4</f>
        <v>70.124598000000006</v>
      </c>
      <c r="I69" s="23">
        <f>[13]TOTAL!AP4+[14]DECLARADOS!AP4</f>
        <v>33.625471000000005</v>
      </c>
      <c r="J69" s="23">
        <f>[13]TOTAL!AQ4+[14]DECLARADOS!AQ4</f>
        <v>28.642812999999997</v>
      </c>
      <c r="K69" s="23">
        <f>[13]TOTAL!AR4+[14]DECLARADOS!AR4</f>
        <v>0.60883500000000002</v>
      </c>
      <c r="L69" s="23">
        <f>[13]TOTAL!AS4+[14]DECLARADOS!AS4</f>
        <v>71.335592999999989</v>
      </c>
      <c r="M69" s="23">
        <f>[13]TOTAL!AT4+[14]DECLARADOS!AT4</f>
        <v>12.060485</v>
      </c>
      <c r="N69" s="23">
        <f>[13]TOTAL!AU4+[14]DECLARADOS!AU4</f>
        <v>0.41972799999999999</v>
      </c>
      <c r="O69" s="23">
        <f>[13]TOTAL!AV4+[14]DECLARADOS!AV4</f>
        <v>6.6387429999999998</v>
      </c>
      <c r="P69" s="23">
        <f>[13]TOTAL!AW4+[14]DECLARADOS!AW4</f>
        <v>85.789952999999997</v>
      </c>
      <c r="Q69" s="23">
        <f>[13]TOTAL!AX4+[14]DECLARADOS!AX4</f>
        <v>12.013557</v>
      </c>
      <c r="R69" s="23">
        <f>[13]TOTAL!AY4+[14]DECLARADOS!AY4</f>
        <v>0.68260500000000002</v>
      </c>
      <c r="S69" s="23">
        <f>[13]TOTAL!AZ4+[14]DECLARADOS!AZ4</f>
        <v>8.0854540000000004</v>
      </c>
    </row>
    <row r="70" spans="1:19">
      <c r="B70" s="37" t="s">
        <v>132</v>
      </c>
      <c r="C70" s="23">
        <f>[13]TOTAL!AJ5+[14]DECLARADOS!AJ5</f>
        <v>8.5315180000000002</v>
      </c>
      <c r="D70" s="23">
        <f>[13]TOTAL!AK5+[14]DECLARADOS!AK5</f>
        <v>1.3330199999999999</v>
      </c>
      <c r="E70" s="23">
        <f>[13]TOTAL!AL5+[14]DECLARADOS!AL5</f>
        <v>3.8150220000000004</v>
      </c>
      <c r="F70" s="23">
        <f>[13]TOTAL!AM5+[14]DECLARADOS!AM5</f>
        <v>114.224266</v>
      </c>
      <c r="G70" s="23">
        <f>[13]TOTAL!AN5+[14]DECLARADOS!AN5</f>
        <v>305.54762199999993</v>
      </c>
      <c r="H70" s="23">
        <f>[13]TOTAL!AO5+[14]DECLARADOS!AO5</f>
        <v>75.950072000000006</v>
      </c>
      <c r="I70" s="23">
        <f>[13]TOTAL!AP5+[14]DECLARADOS!AP5</f>
        <v>41.919335000000004</v>
      </c>
      <c r="J70" s="23">
        <f>[13]TOTAL!AQ5+[14]DECLARADOS!AQ5</f>
        <v>28.886167</v>
      </c>
      <c r="K70" s="23">
        <f>[13]TOTAL!AR5+[14]DECLARADOS!AR5</f>
        <v>0.68934400000000007</v>
      </c>
      <c r="L70" s="23">
        <f>[13]TOTAL!AS5+[14]DECLARADOS!AS5</f>
        <v>63.403624000000001</v>
      </c>
      <c r="M70" s="23">
        <f>[13]TOTAL!AT5+[14]DECLARADOS!AT5</f>
        <v>12.444350999999999</v>
      </c>
      <c r="N70" s="23">
        <f>[13]TOTAL!AU5+[14]DECLARADOS!AU5</f>
        <v>0.78147500000000014</v>
      </c>
      <c r="O70" s="23">
        <f>[13]TOTAL!AV5+[14]DECLARADOS!AV5</f>
        <v>9.9032530000000012</v>
      </c>
      <c r="P70" s="23">
        <f>[13]TOTAL!AW5+[14]DECLARADOS!AW5</f>
        <v>95.7483</v>
      </c>
      <c r="Q70" s="23">
        <f>[13]TOTAL!AX5+[14]DECLARADOS!AX5</f>
        <v>15.957846999999999</v>
      </c>
      <c r="R70" s="23">
        <f>[13]TOTAL!AY5+[14]DECLARADOS!AY5</f>
        <v>0.943851</v>
      </c>
      <c r="S70" s="23">
        <f>[13]TOTAL!AZ5+[14]DECLARADOS!AZ5</f>
        <v>9.3951919999999998</v>
      </c>
    </row>
    <row r="71" spans="1:19">
      <c r="B71" s="37" t="s">
        <v>133</v>
      </c>
      <c r="C71" s="23">
        <f>[13]TOTAL!AJ6+[14]DECLARADOS!AJ6</f>
        <v>7.5755799999999995</v>
      </c>
      <c r="D71" s="23">
        <f>[13]TOTAL!AK6+[14]DECLARADOS!AK6</f>
        <v>1.24844</v>
      </c>
      <c r="E71" s="23">
        <f>[13]TOTAL!AL6+[14]DECLARADOS!AL6</f>
        <v>3.1186380000000002</v>
      </c>
      <c r="F71" s="23">
        <f>[13]TOTAL!AM6+[14]DECLARADOS!AM6</f>
        <v>102.033519</v>
      </c>
      <c r="G71" s="23">
        <f>[13]TOTAL!AN6+[14]DECLARADOS!AN6</f>
        <v>301.735479</v>
      </c>
      <c r="H71" s="23">
        <f>[13]TOTAL!AO6+[14]DECLARADOS!AO6</f>
        <v>88.281802000000013</v>
      </c>
      <c r="I71" s="23">
        <f>[13]TOTAL!AP6+[14]DECLARADOS!AP6</f>
        <v>41.930633999999998</v>
      </c>
      <c r="J71" s="23">
        <f>[13]TOTAL!AQ6+[14]DECLARADOS!AQ6</f>
        <v>27.204512999999999</v>
      </c>
      <c r="K71" s="23">
        <f>[13]TOTAL!AR6+[14]DECLARADOS!AR6</f>
        <v>1.145888</v>
      </c>
      <c r="L71" s="23">
        <f>[13]TOTAL!AS6+[14]DECLARADOS!AS6</f>
        <v>70.857387999999986</v>
      </c>
      <c r="M71" s="23">
        <f>[13]TOTAL!AT6+[14]DECLARADOS!AT6</f>
        <v>10.658422</v>
      </c>
      <c r="N71" s="23">
        <f>[13]TOTAL!AU6+[14]DECLARADOS!AU6</f>
        <v>0.65016800000000008</v>
      </c>
      <c r="O71" s="23">
        <f>[13]TOTAL!AV6+[14]DECLARADOS!AV6</f>
        <v>9.088197000000001</v>
      </c>
      <c r="P71" s="23">
        <f>[13]TOTAL!AW6+[14]DECLARADOS!AW6</f>
        <v>92.774581999999995</v>
      </c>
      <c r="Q71" s="23">
        <f>[13]TOTAL!AX6+[14]DECLARADOS!AX6</f>
        <v>11.970851</v>
      </c>
      <c r="R71" s="23">
        <f>[13]TOTAL!AY6+[14]DECLARADOS!AY6</f>
        <v>0.68814799999999998</v>
      </c>
      <c r="S71" s="23">
        <f>[13]TOTAL!AZ6+[14]DECLARADOS!AZ6</f>
        <v>12.190179000000001</v>
      </c>
    </row>
    <row r="72" spans="1:19">
      <c r="B72" s="37" t="s">
        <v>134</v>
      </c>
      <c r="C72" s="23">
        <f>[13]TOTAL!AJ7+[14]DECLARADOS!AJ7</f>
        <v>9.8962959999999995</v>
      </c>
      <c r="D72" s="23">
        <f>[13]TOTAL!AK7+[14]DECLARADOS!AK7</f>
        <v>1.3261879999999999</v>
      </c>
      <c r="E72" s="23">
        <f>[13]TOTAL!AL7+[14]DECLARADOS!AL7</f>
        <v>3.2407699999999999</v>
      </c>
      <c r="F72" s="23">
        <f>[13]TOTAL!AM7+[14]DECLARADOS!AM7</f>
        <v>112.14413999999999</v>
      </c>
      <c r="G72" s="23">
        <f>[13]TOTAL!AN7+[14]DECLARADOS!AN7</f>
        <v>318.98229200000003</v>
      </c>
      <c r="H72" s="23">
        <f>[13]TOTAL!AO7+[14]DECLARADOS!AO7</f>
        <v>85.341536000000019</v>
      </c>
      <c r="I72" s="23">
        <f>[13]TOTAL!AP7+[14]DECLARADOS!AP7</f>
        <v>49.946185999999997</v>
      </c>
      <c r="J72" s="23">
        <f>[13]TOTAL!AQ7+[14]DECLARADOS!AQ7</f>
        <v>27.579115999999996</v>
      </c>
      <c r="K72" s="23">
        <f>[13]TOTAL!AR7+[14]DECLARADOS!AR7</f>
        <v>1.006013</v>
      </c>
      <c r="L72" s="23">
        <f>[13]TOTAL!AS7+[14]DECLARADOS!AS7</f>
        <v>63.299478000000001</v>
      </c>
      <c r="M72" s="23">
        <f>[13]TOTAL!AT7+[14]DECLARADOS!AT7</f>
        <v>14.718200999999999</v>
      </c>
      <c r="N72" s="23">
        <f>[13]TOTAL!AU7+[14]DECLARADOS!AU7</f>
        <v>0.60577499999999995</v>
      </c>
      <c r="O72" s="23">
        <f>[13]TOTAL!AV7+[14]DECLARADOS!AV7</f>
        <v>11.517455</v>
      </c>
      <c r="P72" s="23">
        <f>[13]TOTAL!AW7+[14]DECLARADOS!AW7</f>
        <v>95.988146000000015</v>
      </c>
      <c r="Q72" s="23">
        <f>[13]TOTAL!AX7+[14]DECLARADOS!AX7</f>
        <v>11.772062999999999</v>
      </c>
      <c r="R72" s="23">
        <f>[13]TOTAL!AY7+[14]DECLARADOS!AY7</f>
        <v>0.92075200000000001</v>
      </c>
      <c r="S72" s="23">
        <f>[13]TOTAL!AZ7+[14]DECLARADOS!AZ7</f>
        <v>17.457659</v>
      </c>
    </row>
    <row r="73" spans="1:19">
      <c r="B73" s="37" t="s">
        <v>135</v>
      </c>
      <c r="C73" s="23">
        <f>[13]TOTAL!AJ8+[14]DECLARADOS!AJ8</f>
        <v>8.3971619999999998</v>
      </c>
      <c r="D73" s="23">
        <f>[13]TOTAL!AK8+[14]DECLARADOS!AK8</f>
        <v>0.86835600000000002</v>
      </c>
      <c r="E73" s="23">
        <f>[13]TOTAL!AL8+[14]DECLARADOS!AL8</f>
        <v>3.2683570000000004</v>
      </c>
      <c r="F73" s="23">
        <f>[13]TOTAL!AM8+[14]DECLARADOS!AM8</f>
        <v>95.741124999999997</v>
      </c>
      <c r="G73" s="23">
        <f>[13]TOTAL!AN8+[14]DECLARADOS!AN8</f>
        <v>317.65716800000001</v>
      </c>
      <c r="H73" s="23">
        <f>[13]TOTAL!AO8+[14]DECLARADOS!AO8</f>
        <v>81.606900999999993</v>
      </c>
      <c r="I73" s="23">
        <f>[13]TOTAL!AP8+[14]DECLARADOS!AP8</f>
        <v>41.150388000000007</v>
      </c>
      <c r="J73" s="23">
        <f>[13]TOTAL!AQ8+[14]DECLARADOS!AQ8</f>
        <v>30.840589999999999</v>
      </c>
      <c r="K73" s="23">
        <f>[13]TOTAL!AR8+[14]DECLARADOS!AR8</f>
        <v>1.0305679999999999</v>
      </c>
      <c r="L73" s="23">
        <f>[13]TOTAL!AS8+[14]DECLARADOS!AS8</f>
        <v>75.196593000000007</v>
      </c>
      <c r="M73" s="23">
        <f>[13]TOTAL!AT8+[14]DECLARADOS!AT8</f>
        <v>15.756544</v>
      </c>
      <c r="N73" s="23">
        <f>[13]TOTAL!AU8+[14]DECLARADOS!AU8</f>
        <v>0.56435899999999994</v>
      </c>
      <c r="O73" s="23">
        <f>[13]TOTAL!AV8+[14]DECLARADOS!AV8</f>
        <v>10.501358</v>
      </c>
      <c r="P73" s="23">
        <f>[13]TOTAL!AW8+[14]DECLARADOS!AW8</f>
        <v>95.944688999999997</v>
      </c>
      <c r="Q73" s="23">
        <f>[13]TOTAL!AX8+[14]DECLARADOS!AX8</f>
        <v>11.646322</v>
      </c>
      <c r="R73" s="23">
        <f>[13]TOTAL!AY8+[14]DECLARADOS!AY8</f>
        <v>0.90261000000000002</v>
      </c>
      <c r="S73" s="23">
        <f>[13]TOTAL!AZ8+[14]DECLARADOS!AZ8</f>
        <v>14.835203</v>
      </c>
    </row>
    <row r="74" spans="1:19">
      <c r="B74" s="37" t="s">
        <v>136</v>
      </c>
      <c r="C74" s="23">
        <f>[13]TOTAL!AJ9+[14]DECLARADOS!AJ9</f>
        <v>10.171076000000001</v>
      </c>
      <c r="D74" s="23">
        <f>[13]TOTAL!AK9+[14]DECLARADOS!AK9</f>
        <v>1.6916420000000001</v>
      </c>
      <c r="E74" s="23">
        <f>[13]TOTAL!AL9+[14]DECLARADOS!AL9</f>
        <v>3.5776819999999998</v>
      </c>
      <c r="F74" s="23">
        <f>[13]TOTAL!AM9+[14]DECLARADOS!AM9</f>
        <v>109.627876</v>
      </c>
      <c r="G74" s="23">
        <f>[13]TOTAL!AN9+[14]DECLARADOS!AN9</f>
        <v>331.655281</v>
      </c>
      <c r="H74" s="23">
        <f>[13]TOTAL!AO9+[14]DECLARADOS!AO9</f>
        <v>83.112199000000004</v>
      </c>
      <c r="I74" s="23">
        <f>[13]TOTAL!AP9+[14]DECLARADOS!AP9</f>
        <v>40.013582</v>
      </c>
      <c r="J74" s="23">
        <f>[13]TOTAL!AQ9+[14]DECLARADOS!AQ9</f>
        <v>41.145244999999996</v>
      </c>
      <c r="K74" s="23">
        <f>[13]TOTAL!AR9+[14]DECLARADOS!AR9</f>
        <v>1.0382089999999999</v>
      </c>
      <c r="L74" s="23">
        <f>[13]TOTAL!AS9+[14]DECLARADOS!AS9</f>
        <v>70.665985000000006</v>
      </c>
      <c r="M74" s="23">
        <f>[13]TOTAL!AT9+[14]DECLARADOS!AT9</f>
        <v>24.357040000000001</v>
      </c>
      <c r="N74" s="23">
        <f>[13]TOTAL!AU9+[14]DECLARADOS!AU9</f>
        <v>0.74603300000000006</v>
      </c>
      <c r="O74" s="23">
        <f>[13]TOTAL!AV9+[14]DECLARADOS!AV9</f>
        <v>12.321359000000001</v>
      </c>
      <c r="P74" s="23">
        <f>[13]TOTAL!AW9+[14]DECLARADOS!AW9</f>
        <v>97.935003999999992</v>
      </c>
      <c r="Q74" s="23">
        <f>[13]TOTAL!AX9+[14]DECLARADOS!AX9</f>
        <v>12.898058000000001</v>
      </c>
      <c r="R74" s="23">
        <f>[13]TOTAL!AY9+[14]DECLARADOS!AY9</f>
        <v>0.86829100000000004</v>
      </c>
      <c r="S74" s="23">
        <f>[13]TOTAL!AZ9+[14]DECLARADOS!AZ9</f>
        <v>11.348142000000001</v>
      </c>
    </row>
    <row r="75" spans="1:19">
      <c r="B75" s="37" t="s">
        <v>137</v>
      </c>
      <c r="C75" s="23">
        <f>[13]TOTAL!AJ10+[14]DECLARADOS!AJ10</f>
        <v>7.4234019999999994</v>
      </c>
      <c r="D75" s="23">
        <f>[13]TOTAL!AK10+[14]DECLARADOS!AK10</f>
        <v>0.919242</v>
      </c>
      <c r="E75" s="23">
        <f>[13]TOTAL!AL10+[14]DECLARADOS!AL10</f>
        <v>2.9968750000000002</v>
      </c>
      <c r="F75" s="23">
        <f>[13]TOTAL!AM10+[14]DECLARADOS!AM10</f>
        <v>75.019385999999997</v>
      </c>
      <c r="G75" s="23">
        <f>[13]TOTAL!AN10+[14]DECLARADOS!AN10</f>
        <v>250.78477899999999</v>
      </c>
      <c r="H75" s="23">
        <f>[13]TOTAL!AO10+[14]DECLARADOS!AO10</f>
        <v>66.465140999999988</v>
      </c>
      <c r="I75" s="23">
        <f>[13]TOTAL!AP10+[14]DECLARADOS!AP10</f>
        <v>14.613274000000001</v>
      </c>
      <c r="J75" s="23">
        <f>[13]TOTAL!AQ10+[14]DECLARADOS!AQ10</f>
        <v>31.977344000000002</v>
      </c>
      <c r="K75" s="23">
        <f>[13]TOTAL!AR10+[14]DECLARADOS!AR10</f>
        <v>0.72090999999999994</v>
      </c>
      <c r="L75" s="23">
        <f>[13]TOTAL!AS10+[14]DECLARADOS!AS10</f>
        <v>44.799120000000002</v>
      </c>
      <c r="M75" s="23">
        <f>[13]TOTAL!AT10+[14]DECLARADOS!AT10</f>
        <v>19.248402000000002</v>
      </c>
      <c r="N75" s="23">
        <f>[13]TOTAL!AU10+[14]DECLARADOS!AU10</f>
        <v>0.54799299999999995</v>
      </c>
      <c r="O75" s="23">
        <f>[13]TOTAL!AV10+[14]DECLARADOS!AV10</f>
        <v>12.360682000000001</v>
      </c>
      <c r="P75" s="23">
        <f>[13]TOTAL!AW10+[14]DECLARADOS!AW10</f>
        <v>83.056954000000005</v>
      </c>
      <c r="Q75" s="23">
        <f>[13]TOTAL!AX10+[14]DECLARADOS!AX10</f>
        <v>12.135834000000001</v>
      </c>
      <c r="R75" s="23">
        <f>[13]TOTAL!AY10+[14]DECLARADOS!AY10</f>
        <v>0.30696699999999999</v>
      </c>
      <c r="S75" s="23">
        <f>[13]TOTAL!AZ10+[14]DECLARADOS!AZ10</f>
        <v>5.3957639999999998</v>
      </c>
    </row>
    <row r="76" spans="1:19">
      <c r="B76" s="37" t="s">
        <v>138</v>
      </c>
      <c r="C76" s="23">
        <f>[13]TOTAL!AJ11+[14]DECLARADOS!AJ11</f>
        <v>8.9929020000000008</v>
      </c>
      <c r="D76" s="23">
        <f>[13]TOTAL!AK11+[14]DECLARADOS!AK11</f>
        <v>0.84967100000000007</v>
      </c>
      <c r="E76" s="23">
        <f>[13]TOTAL!AL11+[14]DECLARADOS!AL11</f>
        <v>3.268939</v>
      </c>
      <c r="F76" s="23">
        <f>[13]TOTAL!AM11+[14]DECLARADOS!AM11</f>
        <v>91.739217999999994</v>
      </c>
      <c r="G76" s="23">
        <f>[13]TOTAL!AN11+[14]DECLARADOS!AN11</f>
        <v>289.13846900000004</v>
      </c>
      <c r="H76" s="23">
        <f>[13]TOTAL!AO11+[14]DECLARADOS!AO11</f>
        <v>73.144592000000003</v>
      </c>
      <c r="I76" s="23">
        <f>[13]TOTAL!AP11+[14]DECLARADOS!AP11</f>
        <v>30.438403000000001</v>
      </c>
      <c r="J76" s="23">
        <f>[13]TOTAL!AQ11+[14]DECLARADOS!AQ11</f>
        <v>31.249668000000007</v>
      </c>
      <c r="K76" s="23">
        <f>[13]TOTAL!AR11+[14]DECLARADOS!AR11</f>
        <v>1.3093630000000001</v>
      </c>
      <c r="L76" s="23">
        <f>[13]TOTAL!AS11+[14]DECLARADOS!AS11</f>
        <v>62.54433800000001</v>
      </c>
      <c r="M76" s="23">
        <f>[13]TOTAL!AT11+[14]DECLARADOS!AT11</f>
        <v>19.947671</v>
      </c>
      <c r="N76" s="23">
        <f>[13]TOTAL!AU11+[14]DECLARADOS!AU11</f>
        <v>0.440687</v>
      </c>
      <c r="O76" s="23">
        <f>[13]TOTAL!AV11+[14]DECLARADOS!AV11</f>
        <v>13.457782</v>
      </c>
      <c r="P76" s="23">
        <f>[13]TOTAL!AW11+[14]DECLARADOS!AW11</f>
        <v>94.464394999999996</v>
      </c>
      <c r="Q76" s="23">
        <f>[13]TOTAL!AX11+[14]DECLARADOS!AX11</f>
        <v>13.805612999999999</v>
      </c>
      <c r="R76" s="23">
        <f>[13]TOTAL!AY11+[14]DECLARADOS!AY11</f>
        <v>0.45067400000000002</v>
      </c>
      <c r="S76" s="23">
        <f>[13]TOTAL!AZ11+[14]DECLARADOS!AZ11</f>
        <v>10.290298999999999</v>
      </c>
    </row>
    <row r="77" spans="1:19">
      <c r="B77" s="37" t="s">
        <v>139</v>
      </c>
      <c r="C77" s="23">
        <f>[13]TOTAL!AJ12+[14]DECLARADOS!AJ12</f>
        <v>8.9668010000000002</v>
      </c>
      <c r="D77" s="23">
        <f>[13]TOTAL!AK12+[14]DECLARADOS!AK12</f>
        <v>1.245933</v>
      </c>
      <c r="E77" s="23">
        <f>[13]TOTAL!AL12+[14]DECLARADOS!AL12</f>
        <v>3.5000170000000002</v>
      </c>
      <c r="F77" s="23">
        <f>[13]TOTAL!AM12+[14]DECLARADOS!AM12</f>
        <v>130.632103</v>
      </c>
      <c r="G77" s="23">
        <f>[13]TOTAL!AN12+[14]DECLARADOS!AN12</f>
        <v>328.83238599999993</v>
      </c>
      <c r="H77" s="23">
        <f>[13]TOTAL!AO12+[14]DECLARADOS!AO12</f>
        <v>85.664798000000005</v>
      </c>
      <c r="I77" s="23">
        <f>[13]TOTAL!AP12+[14]DECLARADOS!AP12</f>
        <v>39.573005999999999</v>
      </c>
      <c r="J77" s="23">
        <f>[13]TOTAL!AQ12+[14]DECLARADOS!AQ12</f>
        <v>31.623498999999992</v>
      </c>
      <c r="K77" s="23">
        <f>[13]TOTAL!AR12+[14]DECLARADOS!AR12</f>
        <v>1.3716699999999999</v>
      </c>
      <c r="L77" s="23">
        <f>[13]TOTAL!AS12+[14]DECLARADOS!AS12</f>
        <v>67.38593800000001</v>
      </c>
      <c r="M77" s="23">
        <f>[13]TOTAL!AT12+[14]DECLARADOS!AT12</f>
        <v>23.515772000000002</v>
      </c>
      <c r="N77" s="23">
        <f>[13]TOTAL!AU12+[14]DECLARADOS!AU12</f>
        <v>0.65740900000000002</v>
      </c>
      <c r="O77" s="23">
        <f>[13]TOTAL!AV12+[14]DECLARADOS!AV12</f>
        <v>11.275622</v>
      </c>
      <c r="P77" s="23">
        <f>[13]TOTAL!AW12+[14]DECLARADOS!AW12</f>
        <v>101.63527499999999</v>
      </c>
      <c r="Q77" s="23">
        <f>[13]TOTAL!AX12+[14]DECLARADOS!AX12</f>
        <v>14.340223999999999</v>
      </c>
      <c r="R77" s="23">
        <f>[13]TOTAL!AY12+[14]DECLARADOS!AY12</f>
        <v>0.71663599999999994</v>
      </c>
      <c r="S77" s="23">
        <f>[13]TOTAL!AZ12+[14]DECLARADOS!AZ12</f>
        <v>11.591841000000001</v>
      </c>
    </row>
    <row r="78" spans="1:19">
      <c r="B78" s="37" t="s">
        <v>140</v>
      </c>
      <c r="C78" s="23">
        <f>[13]TOTAL!AJ13+[14]DECLARADOS!AJ13</f>
        <v>9.1404300000000003</v>
      </c>
      <c r="D78" s="23">
        <f>[13]TOTAL!AK13+[14]DECLARADOS!AK13</f>
        <v>1.268413</v>
      </c>
      <c r="E78" s="23">
        <f>[13]TOTAL!AL13+[14]DECLARADOS!AL13</f>
        <v>3.417278</v>
      </c>
      <c r="F78" s="23">
        <f>[13]TOTAL!AM13+[14]DECLARADOS!AM13</f>
        <v>116.737011</v>
      </c>
      <c r="G78" s="23">
        <f>[13]TOTAL!AN13+[14]DECLARADOS!AN13</f>
        <v>302.75844499999999</v>
      </c>
      <c r="H78" s="23">
        <f>[13]TOTAL!AO13+[14]DECLARADOS!AO13</f>
        <v>81.837338999999986</v>
      </c>
      <c r="I78" s="23">
        <f>[13]TOTAL!AP13+[14]DECLARADOS!AP13</f>
        <v>37.387329999999999</v>
      </c>
      <c r="J78" s="23">
        <f>[13]TOTAL!AQ13+[14]DECLARADOS!AQ13</f>
        <v>36.781857000000002</v>
      </c>
      <c r="K78" s="23">
        <f>[13]TOTAL!AR13+[14]DECLARADOS!AR13</f>
        <v>1.275709</v>
      </c>
      <c r="L78" s="23">
        <f>[13]TOTAL!AS13+[14]DECLARADOS!AS13</f>
        <v>63.766069999999999</v>
      </c>
      <c r="M78" s="23">
        <f>[13]TOTAL!AT13+[14]DECLARADOS!AT13</f>
        <v>36.985084000000001</v>
      </c>
      <c r="N78" s="23">
        <f>[13]TOTAL!AU13+[14]DECLARADOS!AU13</f>
        <v>0.59086400000000006</v>
      </c>
      <c r="O78" s="23">
        <f>[13]TOTAL!AV13+[14]DECLARADOS!AV13</f>
        <v>11.915512</v>
      </c>
      <c r="P78" s="23">
        <f>[13]TOTAL!AW13+[14]DECLARADOS!AW13</f>
        <v>96.402239000000009</v>
      </c>
      <c r="Q78" s="23">
        <f>[13]TOTAL!AX13+[14]DECLARADOS!AX13</f>
        <v>12.596867000000001</v>
      </c>
      <c r="R78" s="23">
        <f>[13]TOTAL!AY13+[14]DECLARADOS!AY13</f>
        <v>0.66281299999999999</v>
      </c>
      <c r="S78" s="23">
        <f>[13]TOTAL!AZ13+[14]DECLARADOS!AZ13</f>
        <v>10.636841</v>
      </c>
    </row>
    <row r="79" spans="1:19">
      <c r="B79" s="37" t="s">
        <v>141</v>
      </c>
      <c r="C79" s="23">
        <f>[13]TOTAL!AJ14+[14]DECLARADOS!AJ14</f>
        <v>7.5044500000000003</v>
      </c>
      <c r="D79" s="23">
        <f>[13]TOTAL!AK14+[14]DECLARADOS!AK14</f>
        <v>1.5646059999999999</v>
      </c>
      <c r="E79" s="23">
        <f>[13]TOTAL!AL14+[14]DECLARADOS!AL14</f>
        <v>3.5497549999999998</v>
      </c>
      <c r="F79" s="23">
        <f>[13]TOTAL!AM14+[14]DECLARADOS!AM14</f>
        <v>85.788644000000005</v>
      </c>
      <c r="G79" s="23">
        <f>[13]TOTAL!AN14+[14]DECLARADOS!AN14</f>
        <v>246.71190800000002</v>
      </c>
      <c r="H79" s="23">
        <f>[13]TOTAL!AO14+[14]DECLARADOS!AO14</f>
        <v>65.945161000000013</v>
      </c>
      <c r="I79" s="23">
        <f>[13]TOTAL!AP14+[14]DECLARADOS!AP14</f>
        <v>26.935418000000002</v>
      </c>
      <c r="J79" s="23">
        <f>[13]TOTAL!AQ14+[14]DECLARADOS!AQ14</f>
        <v>36.047122999999999</v>
      </c>
      <c r="K79" s="23">
        <f>[13]TOTAL!AR14+[14]DECLARADOS!AR14</f>
        <v>0.75523999999999991</v>
      </c>
      <c r="L79" s="23">
        <f>[13]TOTAL!AS14+[14]DECLARADOS!AS14</f>
        <v>60.545388000000003</v>
      </c>
      <c r="M79" s="23">
        <f>[13]TOTAL!AT14+[14]DECLARADOS!AT14</f>
        <v>16.561757</v>
      </c>
      <c r="N79" s="23">
        <f>[13]TOTAL!AU14+[14]DECLARADOS!AU14</f>
        <v>0.34065100000000004</v>
      </c>
      <c r="O79" s="23">
        <f>[13]TOTAL!AV14+[14]DECLARADOS!AV14</f>
        <v>11.262468</v>
      </c>
      <c r="P79" s="23">
        <f>[13]TOTAL!AW14+[14]DECLARADOS!AW14</f>
        <v>82.21673100000001</v>
      </c>
      <c r="Q79" s="23">
        <f>[13]TOTAL!AX14+[14]DECLARADOS!AX14</f>
        <v>10.839639999999999</v>
      </c>
      <c r="R79" s="23">
        <f>[13]TOTAL!AY14+[14]DECLARADOS!AY14</f>
        <v>0.39609900000000003</v>
      </c>
      <c r="S79" s="23">
        <f>[13]TOTAL!AZ14+[14]DECLARADOS!AZ14</f>
        <v>7.0297369999999999</v>
      </c>
    </row>
    <row r="80" spans="1:19"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38"/>
      <c r="Q80" s="38"/>
      <c r="R80" s="38"/>
      <c r="S80" s="38"/>
    </row>
    <row r="81" spans="1:19">
      <c r="A81" s="19">
        <f>[2]LEGENDAS!$B$2</f>
        <v>2019</v>
      </c>
      <c r="B81" s="37" t="s">
        <v>130</v>
      </c>
      <c r="C81" s="23">
        <f>[15]TOTAL!AJ3+[16]DECLARADOS!AJ3</f>
        <v>8.0170820000000003</v>
      </c>
      <c r="D81" s="23">
        <f>[15]TOTAL!AK3+[16]DECLARADOS!AK3</f>
        <v>1.0809470000000001</v>
      </c>
      <c r="E81" s="23">
        <f>[15]TOTAL!AL3+[16]DECLARADOS!AL3</f>
        <v>3.6120109999999999</v>
      </c>
      <c r="F81" s="23">
        <f>[15]TOTAL!AM3+[16]DECLARADOS!AM3</f>
        <v>119.090502</v>
      </c>
      <c r="G81" s="23">
        <f>[15]TOTAL!AN3+[16]DECLARADOS!AN3</f>
        <v>322.89898700000003</v>
      </c>
      <c r="H81" s="23">
        <f>[15]TOTAL!AO3+[16]DECLARADOS!AO3</f>
        <v>86.275204000000016</v>
      </c>
      <c r="I81" s="23">
        <f>[15]TOTAL!AP3+[16]DECLARADOS!AP3</f>
        <v>34.217605999999989</v>
      </c>
      <c r="J81" s="23">
        <f>[15]TOTAL!AQ3+[16]DECLARADOS!AQ3</f>
        <v>38.968391000000004</v>
      </c>
      <c r="K81" s="23">
        <f>[15]TOTAL!AR3+[16]DECLARADOS!AR3</f>
        <v>0.847221</v>
      </c>
      <c r="L81" s="23">
        <f>[15]TOTAL!AS3+[16]DECLARADOS!AS3</f>
        <v>60.922019999999989</v>
      </c>
      <c r="M81" s="23">
        <f>[15]TOTAL!AT3+[16]DECLARADOS!AT3</f>
        <v>15.748742</v>
      </c>
      <c r="N81" s="23">
        <f>[15]TOTAL!AU3+[16]DECLARADOS!AU3</f>
        <v>0.62921899999999997</v>
      </c>
      <c r="O81" s="23">
        <f>[15]TOTAL!AV3+[16]DECLARADOS!AV3</f>
        <v>10.725638999999999</v>
      </c>
      <c r="P81" s="23">
        <f>[15]TOTAL!AW3+[16]DECLARADOS!AW3</f>
        <v>96.86757999999999</v>
      </c>
      <c r="Q81" s="23">
        <f>[15]TOTAL!AX3+[16]DECLARADOS!AX3</f>
        <v>11.363582999999998</v>
      </c>
      <c r="R81" s="23">
        <f>[15]TOTAL!AY3+[16]DECLARADOS!AY3</f>
        <v>0.61534500000000003</v>
      </c>
      <c r="S81" s="23">
        <f>[15]TOTAL!AZ3+[16]DECLARADOS!AZ3</f>
        <v>9.1597730000000013</v>
      </c>
    </row>
    <row r="82" spans="1:19">
      <c r="B82" s="37" t="s">
        <v>131</v>
      </c>
      <c r="C82" s="23">
        <f>[15]TOTAL!AJ4+[16]DECLARADOS!AJ4</f>
        <v>8.0455830000000006</v>
      </c>
      <c r="D82" s="23">
        <f>[15]TOTAL!AK4+[16]DECLARADOS!AK4</f>
        <v>2.0797530000000002</v>
      </c>
      <c r="E82" s="23">
        <f>[15]TOTAL!AL4+[16]DECLARADOS!AL4</f>
        <v>3.1009169999999999</v>
      </c>
      <c r="F82" s="23">
        <f>[15]TOTAL!AM4+[16]DECLARADOS!AM4</f>
        <v>124.01087200000001</v>
      </c>
      <c r="G82" s="23">
        <f>[15]TOTAL!AN4+[16]DECLARADOS!AN4</f>
        <v>315.03953300000001</v>
      </c>
      <c r="H82" s="23">
        <f>[15]TOTAL!AO4+[16]DECLARADOS!AO4</f>
        <v>78.322743999999986</v>
      </c>
      <c r="I82" s="23">
        <f>[15]TOTAL!AP4+[16]DECLARADOS!AP4</f>
        <v>29.301131000000002</v>
      </c>
      <c r="J82" s="23">
        <f>[15]TOTAL!AQ4+[16]DECLARADOS!AQ4</f>
        <v>29.093564000000001</v>
      </c>
      <c r="K82" s="23">
        <f>[15]TOTAL!AR4+[16]DECLARADOS!AR4</f>
        <v>0.61049400000000009</v>
      </c>
      <c r="L82" s="23">
        <f>[15]TOTAL!AS4+[16]DECLARADOS!AS4</f>
        <v>74.910915000000003</v>
      </c>
      <c r="M82" s="23">
        <f>[15]TOTAL!AT4+[16]DECLARADOS!AT4</f>
        <v>14.282999</v>
      </c>
      <c r="N82" s="23">
        <f>[15]TOTAL!AU4+[16]DECLARADOS!AU4</f>
        <v>0.56498199999999998</v>
      </c>
      <c r="O82" s="23">
        <f>[15]TOTAL!AV4+[16]DECLARADOS!AV4</f>
        <v>7.2185990000000002</v>
      </c>
      <c r="P82" s="23">
        <f>[15]TOTAL!AW4+[16]DECLARADOS!AW4</f>
        <v>91.88114800000001</v>
      </c>
      <c r="Q82" s="23">
        <f>[15]TOTAL!AX4+[16]DECLARADOS!AX4</f>
        <v>13.157831</v>
      </c>
      <c r="R82" s="23">
        <f>[15]TOTAL!AY4+[16]DECLARADOS!AY4</f>
        <v>1.075583</v>
      </c>
      <c r="S82" s="23">
        <f>[15]TOTAL!AZ4+[16]DECLARADOS!AZ4</f>
        <v>8.9328599999999998</v>
      </c>
    </row>
    <row r="83" spans="1:19">
      <c r="B83" s="37" t="s">
        <v>132</v>
      </c>
      <c r="C83" s="23">
        <f>[15]TOTAL!AJ5+[16]DECLARADOS!AJ5</f>
        <v>6.8739569999999999</v>
      </c>
      <c r="D83" s="23">
        <f>[15]TOTAL!AK5+[16]DECLARADOS!AK5</f>
        <v>1.1460969999999999</v>
      </c>
      <c r="E83" s="23">
        <f>[15]TOTAL!AL5+[16]DECLARADOS!AL5</f>
        <v>3.8871159999999998</v>
      </c>
      <c r="F83" s="23">
        <f>[15]TOTAL!AM5+[16]DECLARADOS!AM5</f>
        <v>135.863316</v>
      </c>
      <c r="G83" s="23">
        <f>[15]TOTAL!AN5+[16]DECLARADOS!AN5</f>
        <v>326.299734</v>
      </c>
      <c r="H83" s="23">
        <f>[15]TOTAL!AO5+[16]DECLARADOS!AO5</f>
        <v>82.13807700000001</v>
      </c>
      <c r="I83" s="23">
        <f>[15]TOTAL!AP5+[16]DECLARADOS!AP5</f>
        <v>35.164864000000001</v>
      </c>
      <c r="J83" s="23">
        <f>[15]TOTAL!AQ5+[16]DECLARADOS!AQ5</f>
        <v>30.126853000000001</v>
      </c>
      <c r="K83" s="23">
        <f>[15]TOTAL!AR5+[16]DECLARADOS!AR5</f>
        <v>1.2961150000000001</v>
      </c>
      <c r="L83" s="23">
        <f>[15]TOTAL!AS5+[16]DECLARADOS!AS5</f>
        <v>68.293467000000007</v>
      </c>
      <c r="M83" s="23">
        <f>[15]TOTAL!AT5+[16]DECLARADOS!AT5</f>
        <v>17.831136000000001</v>
      </c>
      <c r="N83" s="23">
        <f>[15]TOTAL!AU5+[16]DECLARADOS!AU5</f>
        <v>0.77204700000000004</v>
      </c>
      <c r="O83" s="23">
        <f>[15]TOTAL!AV5+[16]DECLARADOS!AV5</f>
        <v>5.2147949999999996</v>
      </c>
      <c r="P83" s="23">
        <f>[15]TOTAL!AW5+[16]DECLARADOS!AW5</f>
        <v>94.628748999999999</v>
      </c>
      <c r="Q83" s="23">
        <f>[15]TOTAL!AX5+[16]DECLARADOS!AX5</f>
        <v>13.447901999999999</v>
      </c>
      <c r="R83" s="23">
        <f>[15]TOTAL!AY5+[16]DECLARADOS!AY5</f>
        <v>0.95673600000000003</v>
      </c>
      <c r="S83" s="23">
        <f>[15]TOTAL!AZ5+[16]DECLARADOS!AZ5</f>
        <v>10.535318</v>
      </c>
    </row>
    <row r="84" spans="1:19">
      <c r="B84" s="37" t="s">
        <v>133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</row>
    <row r="85" spans="1:19">
      <c r="B85" s="37" t="s">
        <v>134</v>
      </c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</row>
    <row r="86" spans="1:19">
      <c r="B86" s="37" t="s">
        <v>135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</row>
    <row r="87" spans="1:19">
      <c r="B87" s="37" t="s">
        <v>136</v>
      </c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</row>
    <row r="88" spans="1:19">
      <c r="B88" s="37" t="s">
        <v>137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</row>
    <row r="89" spans="1:19">
      <c r="B89" s="37" t="s">
        <v>138</v>
      </c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</row>
    <row r="90" spans="1:19">
      <c r="B90" s="37" t="s">
        <v>139</v>
      </c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</row>
    <row r="91" spans="1:19">
      <c r="B91" s="37" t="s">
        <v>140</v>
      </c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</row>
    <row r="92" spans="1:19">
      <c r="B92" s="37" t="s">
        <v>141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</row>
    <row r="93" spans="1:19"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</row>
    <row r="94" spans="1:19"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</row>
    <row r="95" spans="1:19"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</row>
    <row r="96" spans="1:19" ht="18" customHeight="1" thickBot="1">
      <c r="A96" s="201" t="s">
        <v>332</v>
      </c>
      <c r="B96" s="201"/>
      <c r="C96" s="201"/>
      <c r="D96" s="201"/>
      <c r="E96" s="201"/>
      <c r="F96" s="201"/>
      <c r="G96" s="201"/>
      <c r="H96" s="201"/>
      <c r="I96" s="201"/>
      <c r="J96" s="201"/>
      <c r="K96" s="201"/>
      <c r="L96" s="201"/>
      <c r="M96" s="201"/>
      <c r="N96" s="201"/>
      <c r="O96" s="201"/>
      <c r="P96" s="201"/>
      <c r="Q96" s="201"/>
      <c r="R96" s="201"/>
      <c r="S96" s="201"/>
    </row>
    <row r="97" spans="1:19" s="22" customFormat="1" ht="23.25" customHeight="1" thickBot="1">
      <c r="A97" s="120" t="s">
        <v>129</v>
      </c>
      <c r="B97" s="120" t="s">
        <v>128</v>
      </c>
      <c r="C97" s="121" t="s">
        <v>30</v>
      </c>
      <c r="D97" s="121" t="s">
        <v>20</v>
      </c>
      <c r="E97" s="121" t="s">
        <v>70</v>
      </c>
      <c r="F97" s="121" t="s">
        <v>71</v>
      </c>
      <c r="G97" s="121" t="s">
        <v>72</v>
      </c>
      <c r="H97" s="121" t="s">
        <v>73</v>
      </c>
      <c r="I97" s="121" t="s">
        <v>74</v>
      </c>
      <c r="J97" s="121" t="s">
        <v>75</v>
      </c>
      <c r="K97" s="121" t="s">
        <v>76</v>
      </c>
      <c r="L97" s="121" t="s">
        <v>21</v>
      </c>
      <c r="M97" s="121" t="s">
        <v>22</v>
      </c>
      <c r="N97" s="121" t="s">
        <v>23</v>
      </c>
      <c r="O97" s="121" t="s">
        <v>77</v>
      </c>
      <c r="P97" s="121" t="s">
        <v>78</v>
      </c>
      <c r="Q97" s="121" t="s">
        <v>79</v>
      </c>
      <c r="R97" s="121" t="s">
        <v>80</v>
      </c>
      <c r="S97" s="121" t="s">
        <v>81</v>
      </c>
    </row>
    <row r="98" spans="1:19" ht="11.25" customHeight="1" thickBot="1">
      <c r="A98" s="122"/>
      <c r="B98" s="122"/>
      <c r="C98" s="205" t="s">
        <v>342</v>
      </c>
      <c r="D98" s="206"/>
      <c r="E98" s="206"/>
      <c r="F98" s="206"/>
      <c r="G98" s="206"/>
      <c r="H98" s="206"/>
      <c r="I98" s="206"/>
      <c r="J98" s="206"/>
      <c r="K98" s="206"/>
      <c r="L98" s="206"/>
      <c r="M98" s="206"/>
      <c r="N98" s="206"/>
      <c r="O98" s="206"/>
      <c r="P98" s="206"/>
      <c r="Q98" s="206"/>
      <c r="R98" s="206"/>
      <c r="S98" s="207"/>
    </row>
    <row r="99" spans="1:19">
      <c r="A99" s="19">
        <f>[2]LEGENDAS!$B$3</f>
        <v>2018</v>
      </c>
      <c r="B99" s="37" t="s">
        <v>130</v>
      </c>
      <c r="C99" s="23">
        <f>[13]TOTAL!BA3+[14]DECLARADOS!BA3</f>
        <v>43.190535000000004</v>
      </c>
      <c r="D99" s="23">
        <f>[13]TOTAL!BB3+[14]DECLARADOS!BB3</f>
        <v>4.8797370000000004</v>
      </c>
      <c r="E99" s="23">
        <f>[13]TOTAL!BC3+[14]DECLARADOS!BC3</f>
        <v>30.412037000000002</v>
      </c>
      <c r="F99" s="23">
        <f>[13]TOTAL!BD3+[14]DECLARADOS!BD3</f>
        <v>24.058942000000002</v>
      </c>
      <c r="G99" s="23">
        <f>[13]TOTAL!BE3+[14]DECLARADOS!BE3</f>
        <v>8.3263379999999998</v>
      </c>
      <c r="H99" s="23">
        <f>[13]TOTAL!BF3+[14]DECLARADOS!BF3</f>
        <v>5.9989920000000012</v>
      </c>
      <c r="I99" s="23">
        <f>[13]TOTAL!BG3+[14]DECLARADOS!BG3</f>
        <v>4.1618889999999995</v>
      </c>
      <c r="J99" s="23">
        <f>[13]TOTAL!BH3+[14]DECLARADOS!BH3</f>
        <v>11.195578999999999</v>
      </c>
      <c r="K99" s="23">
        <f>[13]TOTAL!BI3+[14]DECLARADOS!BI3</f>
        <v>9.0295039999999993</v>
      </c>
      <c r="L99" s="23">
        <f>[13]TOTAL!BJ3+[14]DECLARADOS!BJ3</f>
        <v>86.366959999999992</v>
      </c>
      <c r="M99" s="23">
        <f>[13]TOTAL!BK3+[14]DECLARADOS!BK3</f>
        <v>93.887018999999981</v>
      </c>
      <c r="N99" s="23">
        <f>[13]TOTAL!BL3+[14]DECLARADOS!BL3</f>
        <v>14.796723</v>
      </c>
      <c r="O99" s="23">
        <f>[13]TOTAL!BM3+[14]DECLARADOS!BM3</f>
        <v>74.892429000000007</v>
      </c>
      <c r="P99" s="23">
        <f>[13]TOTAL!BN3+[14]DECLARADOS!BN3</f>
        <v>3.1803110000000001</v>
      </c>
      <c r="Q99" s="23">
        <f>[13]TOTAL!BO3+[14]DECLARADOS!BO3</f>
        <v>1.862752</v>
      </c>
      <c r="R99" s="23">
        <f>[13]TOTAL!BP3+[14]DECLARADOS!BP3</f>
        <v>1.8863650000000001</v>
      </c>
      <c r="S99" s="23">
        <f>[13]TOTAL!BQ3+[14]DECLARADOS!BQ3</f>
        <v>16.112863000000001</v>
      </c>
    </row>
    <row r="100" spans="1:19">
      <c r="B100" s="37" t="s">
        <v>131</v>
      </c>
      <c r="C100" s="23">
        <f>[13]TOTAL!BA4+[14]DECLARADOS!BA4</f>
        <v>43.993468000000007</v>
      </c>
      <c r="D100" s="23">
        <f>[13]TOTAL!BB4+[14]DECLARADOS!BB4</f>
        <v>5.362387</v>
      </c>
      <c r="E100" s="23">
        <f>[13]TOTAL!BC4+[14]DECLARADOS!BC4</f>
        <v>26.136990000000001</v>
      </c>
      <c r="F100" s="23">
        <f>[13]TOTAL!BD4+[14]DECLARADOS!BD4</f>
        <v>21.064063999999995</v>
      </c>
      <c r="G100" s="23">
        <f>[13]TOTAL!BE4+[14]DECLARADOS!BE4</f>
        <v>8.3507610000000003</v>
      </c>
      <c r="H100" s="23">
        <f>[13]TOTAL!BF4+[14]DECLARADOS!BF4</f>
        <v>5.3278890000000008</v>
      </c>
      <c r="I100" s="23">
        <f>[13]TOTAL!BG4+[14]DECLARADOS!BG4</f>
        <v>3.8357010000000002</v>
      </c>
      <c r="J100" s="23">
        <f>[13]TOTAL!BH4+[14]DECLARADOS!BH4</f>
        <v>10.884338</v>
      </c>
      <c r="K100" s="23">
        <f>[13]TOTAL!BI4+[14]DECLARADOS!BI4</f>
        <v>9.8583820000000006</v>
      </c>
      <c r="L100" s="23">
        <f>[13]TOTAL!BJ4+[14]DECLARADOS!BJ4</f>
        <v>75.120711000000014</v>
      </c>
      <c r="M100" s="23">
        <f>[13]TOTAL!BK4+[14]DECLARADOS!BK4</f>
        <v>87.634575999999981</v>
      </c>
      <c r="N100" s="23">
        <f>[13]TOTAL!BL4+[14]DECLARADOS!BL4</f>
        <v>11.874715999999999</v>
      </c>
      <c r="O100" s="23">
        <f>[13]TOTAL!BM4+[14]DECLARADOS!BM4</f>
        <v>73.105149000000011</v>
      </c>
      <c r="P100" s="23">
        <f>[13]TOTAL!BN4+[14]DECLARADOS!BN4</f>
        <v>3.1052110000000002</v>
      </c>
      <c r="Q100" s="23">
        <f>[13]TOTAL!BO4+[14]DECLARADOS!BO4</f>
        <v>1.4620579999999999</v>
      </c>
      <c r="R100" s="23">
        <f>[13]TOTAL!BP4+[14]DECLARADOS!BP4</f>
        <v>2.098322</v>
      </c>
      <c r="S100" s="23">
        <f>[13]TOTAL!BQ4+[14]DECLARADOS!BQ4</f>
        <v>15.398671999999999</v>
      </c>
    </row>
    <row r="101" spans="1:19">
      <c r="B101" s="37" t="s">
        <v>132</v>
      </c>
      <c r="C101" s="23">
        <f>[13]TOTAL!BA5+[14]DECLARADOS!BA5</f>
        <v>46.612784999999981</v>
      </c>
      <c r="D101" s="23">
        <f>[13]TOTAL!BB5+[14]DECLARADOS!BB5</f>
        <v>6.0311590000000006</v>
      </c>
      <c r="E101" s="23">
        <f>[13]TOTAL!BC5+[14]DECLARADOS!BC5</f>
        <v>31.308343000000001</v>
      </c>
      <c r="F101" s="23">
        <f>[13]TOTAL!BD5+[14]DECLARADOS!BD5</f>
        <v>23.528728999999998</v>
      </c>
      <c r="G101" s="23">
        <f>[13]TOTAL!BE5+[14]DECLARADOS!BE5</f>
        <v>9.3335349999999995</v>
      </c>
      <c r="H101" s="23">
        <f>[13]TOTAL!BF5+[14]DECLARADOS!BF5</f>
        <v>6.7901449999999999</v>
      </c>
      <c r="I101" s="23">
        <f>[13]TOTAL!BG5+[14]DECLARADOS!BG5</f>
        <v>4.803464</v>
      </c>
      <c r="J101" s="23">
        <f>[13]TOTAL!BH5+[14]DECLARADOS!BH5</f>
        <v>12.519126</v>
      </c>
      <c r="K101" s="23">
        <f>[13]TOTAL!BI5+[14]DECLARADOS!BI5</f>
        <v>10.038668000000001</v>
      </c>
      <c r="L101" s="23">
        <f>[13]TOTAL!BJ5+[14]DECLARADOS!BJ5</f>
        <v>75.320246999999995</v>
      </c>
      <c r="M101" s="23">
        <f>[13]TOTAL!BK5+[14]DECLARADOS!BK5</f>
        <v>90.199472999999998</v>
      </c>
      <c r="N101" s="23">
        <f>[13]TOTAL!BL5+[14]DECLARADOS!BL5</f>
        <v>13.338312999999999</v>
      </c>
      <c r="O101" s="23">
        <f>[13]TOTAL!BM5+[14]DECLARADOS!BM5</f>
        <v>76.333468999999994</v>
      </c>
      <c r="P101" s="23">
        <f>[13]TOTAL!BN5+[14]DECLARADOS!BN5</f>
        <v>3.1548819999999997</v>
      </c>
      <c r="Q101" s="23">
        <f>[13]TOTAL!BO5+[14]DECLARADOS!BO5</f>
        <v>1.675943</v>
      </c>
      <c r="R101" s="23">
        <f>[13]TOTAL!BP5+[14]DECLARADOS!BP5</f>
        <v>2.2430840000000001</v>
      </c>
      <c r="S101" s="23">
        <f>[13]TOTAL!BQ5+[14]DECLARADOS!BQ5</f>
        <v>18.027345999999998</v>
      </c>
    </row>
    <row r="102" spans="1:19">
      <c r="B102" s="37" t="s">
        <v>133</v>
      </c>
      <c r="C102" s="23">
        <f>[13]TOTAL!BA6+[14]DECLARADOS!BA6</f>
        <v>67.628946999999982</v>
      </c>
      <c r="D102" s="23">
        <f>[13]TOTAL!BB6+[14]DECLARADOS!BB6</f>
        <v>3.9029480000000008</v>
      </c>
      <c r="E102" s="23">
        <f>[13]TOTAL!BC6+[14]DECLARADOS!BC6</f>
        <v>32.821635999999998</v>
      </c>
      <c r="F102" s="23">
        <f>[13]TOTAL!BD6+[14]DECLARADOS!BD6</f>
        <v>27.947958000000003</v>
      </c>
      <c r="G102" s="23">
        <f>[13]TOTAL!BE6+[14]DECLARADOS!BE6</f>
        <v>8.2312349999999999</v>
      </c>
      <c r="H102" s="23">
        <f>[13]TOTAL!BF6+[14]DECLARADOS!BF6</f>
        <v>6.2601929999999992</v>
      </c>
      <c r="I102" s="23">
        <f>[13]TOTAL!BG6+[14]DECLARADOS!BG6</f>
        <v>4.8253650000000006</v>
      </c>
      <c r="J102" s="23">
        <f>[13]TOTAL!BH6+[14]DECLARADOS!BH6</f>
        <v>12.947051</v>
      </c>
      <c r="K102" s="23">
        <f>[13]TOTAL!BI6+[14]DECLARADOS!BI6</f>
        <v>10.060788000000001</v>
      </c>
      <c r="L102" s="23">
        <f>[13]TOTAL!BJ6+[14]DECLARADOS!BJ6</f>
        <v>75.170176999999995</v>
      </c>
      <c r="M102" s="23">
        <f>[13]TOTAL!BK6+[14]DECLARADOS!BK6</f>
        <v>84.620953999999998</v>
      </c>
      <c r="N102" s="23">
        <f>[13]TOTAL!BL6+[14]DECLARADOS!BL6</f>
        <v>13.202922999999998</v>
      </c>
      <c r="O102" s="23">
        <f>[13]TOTAL!BM6+[14]DECLARADOS!BM6</f>
        <v>60.867250000000013</v>
      </c>
      <c r="P102" s="23">
        <f>[13]TOTAL!BN6+[14]DECLARADOS!BN6</f>
        <v>2.8506479999999996</v>
      </c>
      <c r="Q102" s="23">
        <f>[13]TOTAL!BO6+[14]DECLARADOS!BO6</f>
        <v>1.6038949999999998</v>
      </c>
      <c r="R102" s="23">
        <f>[13]TOTAL!BP6+[14]DECLARADOS!BP6</f>
        <v>1.8319730000000001</v>
      </c>
      <c r="S102" s="23">
        <f>[13]TOTAL!BQ6+[14]DECLARADOS!BQ6</f>
        <v>17.322143000000001</v>
      </c>
    </row>
    <row r="103" spans="1:19">
      <c r="B103" s="37" t="s">
        <v>134</v>
      </c>
      <c r="C103" s="23">
        <f>[13]TOTAL!BA7+[14]DECLARADOS!BA7</f>
        <v>61.461061999999977</v>
      </c>
      <c r="D103" s="23">
        <f>[13]TOTAL!BB7+[14]DECLARADOS!BB7</f>
        <v>3.8181159999999998</v>
      </c>
      <c r="E103" s="23">
        <f>[13]TOTAL!BC7+[14]DECLARADOS!BC7</f>
        <v>33.533371999999993</v>
      </c>
      <c r="F103" s="23">
        <f>[13]TOTAL!BD7+[14]DECLARADOS!BD7</f>
        <v>29.259900999999999</v>
      </c>
      <c r="G103" s="23">
        <f>[13]TOTAL!BE7+[14]DECLARADOS!BE7</f>
        <v>8.9987859999999991</v>
      </c>
      <c r="H103" s="23">
        <f>[13]TOTAL!BF7+[14]DECLARADOS!BF7</f>
        <v>7.0998450000000002</v>
      </c>
      <c r="I103" s="23">
        <f>[13]TOTAL!BG7+[14]DECLARADOS!BG7</f>
        <v>5.21767</v>
      </c>
      <c r="J103" s="23">
        <f>[13]TOTAL!BH7+[14]DECLARADOS!BH7</f>
        <v>13.059447</v>
      </c>
      <c r="K103" s="23">
        <f>[13]TOTAL!BI7+[14]DECLARADOS!BI7</f>
        <v>11.271497</v>
      </c>
      <c r="L103" s="23">
        <f>[13]TOTAL!BJ7+[14]DECLARADOS!BJ7</f>
        <v>75.501860999999991</v>
      </c>
      <c r="M103" s="23">
        <f>[13]TOTAL!BK7+[14]DECLARADOS!BK7</f>
        <v>79.744252000000003</v>
      </c>
      <c r="N103" s="23">
        <f>[13]TOTAL!BL7+[14]DECLARADOS!BL7</f>
        <v>14.380191</v>
      </c>
      <c r="O103" s="23">
        <f>[13]TOTAL!BM7+[14]DECLARADOS!BM7</f>
        <v>61.247180000000007</v>
      </c>
      <c r="P103" s="23">
        <f>[13]TOTAL!BN7+[14]DECLARADOS!BN7</f>
        <v>3.1024790000000002</v>
      </c>
      <c r="Q103" s="23">
        <f>[13]TOTAL!BO7+[14]DECLARADOS!BO7</f>
        <v>1.9915370000000001</v>
      </c>
      <c r="R103" s="23">
        <f>[13]TOTAL!BP7+[14]DECLARADOS!BP7</f>
        <v>1.962329</v>
      </c>
      <c r="S103" s="23">
        <f>[13]TOTAL!BQ7+[14]DECLARADOS!BQ7</f>
        <v>20.498522999999999</v>
      </c>
    </row>
    <row r="104" spans="1:19">
      <c r="B104" s="37" t="s">
        <v>135</v>
      </c>
      <c r="C104" s="23">
        <f>[13]TOTAL!BA8+[14]DECLARADOS!BA8</f>
        <v>51.350663999999966</v>
      </c>
      <c r="D104" s="23">
        <f>[13]TOTAL!BB8+[14]DECLARADOS!BB8</f>
        <v>4.5967400000000023</v>
      </c>
      <c r="E104" s="23">
        <f>[13]TOTAL!BC8+[14]DECLARADOS!BC8</f>
        <v>33.569744</v>
      </c>
      <c r="F104" s="23">
        <f>[13]TOTAL!BD8+[14]DECLARADOS!BD8</f>
        <v>29.323508999999998</v>
      </c>
      <c r="G104" s="23">
        <f>[13]TOTAL!BE8+[14]DECLARADOS!BE8</f>
        <v>8.6719080000000002</v>
      </c>
      <c r="H104" s="23">
        <f>[13]TOTAL!BF8+[14]DECLARADOS!BF8</f>
        <v>6.6975350000000002</v>
      </c>
      <c r="I104" s="23">
        <f>[13]TOTAL!BG8+[14]DECLARADOS!BG8</f>
        <v>4.9935279999999995</v>
      </c>
      <c r="J104" s="23">
        <f>[13]TOTAL!BH8+[14]DECLARADOS!BH8</f>
        <v>13.756095</v>
      </c>
      <c r="K104" s="23">
        <f>[13]TOTAL!BI8+[14]DECLARADOS!BI8</f>
        <v>10.796558000000001</v>
      </c>
      <c r="L104" s="23">
        <f>[13]TOTAL!BJ8+[14]DECLARADOS!BJ8</f>
        <v>78.811413000000002</v>
      </c>
      <c r="M104" s="23">
        <f>[13]TOTAL!BK8+[14]DECLARADOS!BK8</f>
        <v>83.703524000000002</v>
      </c>
      <c r="N104" s="23">
        <f>[13]TOTAL!BL8+[14]DECLARADOS!BL8</f>
        <v>16.475628</v>
      </c>
      <c r="O104" s="23">
        <f>[13]TOTAL!BM8+[14]DECLARADOS!BM8</f>
        <v>62.866218000000003</v>
      </c>
      <c r="P104" s="23">
        <f>[13]TOTAL!BN8+[14]DECLARADOS!BN8</f>
        <v>2.8614989999999993</v>
      </c>
      <c r="Q104" s="23">
        <f>[13]TOTAL!BO8+[14]DECLARADOS!BO8</f>
        <v>1.7402039999999999</v>
      </c>
      <c r="R104" s="23">
        <f>[13]TOTAL!BP8+[14]DECLARADOS!BP8</f>
        <v>1.9114679999999999</v>
      </c>
      <c r="S104" s="23">
        <f>[13]TOTAL!BQ8+[14]DECLARADOS!BQ8</f>
        <v>20.335748000000002</v>
      </c>
    </row>
    <row r="105" spans="1:19">
      <c r="B105" s="37" t="s">
        <v>136</v>
      </c>
      <c r="C105" s="23">
        <f>[13]TOTAL!BA9+[14]DECLARADOS!BA9</f>
        <v>43.283003999999991</v>
      </c>
      <c r="D105" s="23">
        <f>[13]TOTAL!BB9+[14]DECLARADOS!BB9</f>
        <v>5.758344000000001</v>
      </c>
      <c r="E105" s="23">
        <f>[13]TOTAL!BC9+[14]DECLARADOS!BC9</f>
        <v>31.04957499999999</v>
      </c>
      <c r="F105" s="23">
        <f>[13]TOTAL!BD9+[14]DECLARADOS!BD9</f>
        <v>24.964556999999992</v>
      </c>
      <c r="G105" s="23">
        <f>[13]TOTAL!BE9+[14]DECLARADOS!BE9</f>
        <v>9.6489430000000009</v>
      </c>
      <c r="H105" s="23">
        <f>[13]TOTAL!BF9+[14]DECLARADOS!BF9</f>
        <v>7.7664769999999992</v>
      </c>
      <c r="I105" s="23">
        <f>[13]TOTAL!BG9+[14]DECLARADOS!BG9</f>
        <v>4.8586009999999993</v>
      </c>
      <c r="J105" s="23">
        <f>[13]TOTAL!BH9+[14]DECLARADOS!BH9</f>
        <v>12.742990000000002</v>
      </c>
      <c r="K105" s="23">
        <f>[13]TOTAL!BI9+[14]DECLARADOS!BI9</f>
        <v>11.474861000000001</v>
      </c>
      <c r="L105" s="23">
        <f>[13]TOTAL!BJ9+[14]DECLARADOS!BJ9</f>
        <v>95.561174999999992</v>
      </c>
      <c r="M105" s="23">
        <f>[13]TOTAL!BK9+[14]DECLARADOS!BK9</f>
        <v>100.50342499999999</v>
      </c>
      <c r="N105" s="23">
        <f>[13]TOTAL!BL9+[14]DECLARADOS!BL9</f>
        <v>17.531698999999996</v>
      </c>
      <c r="O105" s="23">
        <f>[13]TOTAL!BM9+[14]DECLARADOS!BM9</f>
        <v>74.666056999999981</v>
      </c>
      <c r="P105" s="23">
        <f>[13]TOTAL!BN9+[14]DECLARADOS!BN9</f>
        <v>3.2026430000000001</v>
      </c>
      <c r="Q105" s="23">
        <f>[13]TOTAL!BO9+[14]DECLARADOS!BO9</f>
        <v>1.322921</v>
      </c>
      <c r="R105" s="23">
        <f>[13]TOTAL!BP9+[14]DECLARADOS!BP9</f>
        <v>2.5395430000000001</v>
      </c>
      <c r="S105" s="23">
        <f>[13]TOTAL!BQ9+[14]DECLARADOS!BQ9</f>
        <v>20.717331000000001</v>
      </c>
    </row>
    <row r="106" spans="1:19">
      <c r="B106" s="37" t="s">
        <v>137</v>
      </c>
      <c r="C106" s="23">
        <f>[13]TOTAL!BA10+[14]DECLARADOS!BA10</f>
        <v>26.098148999999999</v>
      </c>
      <c r="D106" s="23">
        <f>[13]TOTAL!BB10+[14]DECLARADOS!BB10</f>
        <v>1.5199600000000002</v>
      </c>
      <c r="E106" s="23">
        <f>[13]TOTAL!BC10+[14]DECLARADOS!BC10</f>
        <v>19.111832999999997</v>
      </c>
      <c r="F106" s="23">
        <f>[13]TOTAL!BD10+[14]DECLARADOS!BD10</f>
        <v>14.292456999999999</v>
      </c>
      <c r="G106" s="23">
        <f>[13]TOTAL!BE10+[14]DECLARADOS!BE10</f>
        <v>6.0940090000000007</v>
      </c>
      <c r="H106" s="23">
        <f>[13]TOTAL!BF10+[14]DECLARADOS!BF10</f>
        <v>4.9125999999999994</v>
      </c>
      <c r="I106" s="23">
        <f>[13]TOTAL!BG10+[14]DECLARADOS!BG10</f>
        <v>3.0682459999999994</v>
      </c>
      <c r="J106" s="23">
        <f>[13]TOTAL!BH10+[14]DECLARADOS!BH10</f>
        <v>6.5644109999999998</v>
      </c>
      <c r="K106" s="23">
        <f>[13]TOTAL!BI10+[14]DECLARADOS!BI10</f>
        <v>5.8646439999999993</v>
      </c>
      <c r="L106" s="23">
        <f>[13]TOTAL!BJ10+[14]DECLARADOS!BJ10</f>
        <v>104.65566100000002</v>
      </c>
      <c r="M106" s="23">
        <f>[13]TOTAL!BK10+[14]DECLARADOS!BK10</f>
        <v>104.45568200000001</v>
      </c>
      <c r="N106" s="23">
        <f>[13]TOTAL!BL10+[14]DECLARADOS!BL10</f>
        <v>15.154330999999999</v>
      </c>
      <c r="O106" s="23">
        <f>[13]TOTAL!BM10+[14]DECLARADOS!BM10</f>
        <v>73.541993000000019</v>
      </c>
      <c r="P106" s="23">
        <f>[13]TOTAL!BN10+[14]DECLARADOS!BN10</f>
        <v>3.227506</v>
      </c>
      <c r="Q106" s="23">
        <f>[13]TOTAL!BO10+[14]DECLARADOS!BO10</f>
        <v>0.72476600000000002</v>
      </c>
      <c r="R106" s="23">
        <f>[13]TOTAL!BP10+[14]DECLARADOS!BP10</f>
        <v>2.194312</v>
      </c>
      <c r="S106" s="23">
        <f>[13]TOTAL!BQ10+[14]DECLARADOS!BQ10</f>
        <v>14.319682999999999</v>
      </c>
    </row>
    <row r="107" spans="1:19">
      <c r="B107" s="37" t="s">
        <v>138</v>
      </c>
      <c r="C107" s="23">
        <f>[13]TOTAL!BA11+[14]DECLARADOS!BA11</f>
        <v>53.504724000000017</v>
      </c>
      <c r="D107" s="23">
        <f>[13]TOTAL!BB11+[14]DECLARADOS!BB11</f>
        <v>5.8073390000000007</v>
      </c>
      <c r="E107" s="23">
        <f>[13]TOTAL!BC11+[14]DECLARADOS!BC11</f>
        <v>32.375233999999999</v>
      </c>
      <c r="F107" s="23">
        <f>[13]TOTAL!BD11+[14]DECLARADOS!BD11</f>
        <v>24.367803999999992</v>
      </c>
      <c r="G107" s="23">
        <f>[13]TOTAL!BE11+[14]DECLARADOS!BE11</f>
        <v>8.3828360000000011</v>
      </c>
      <c r="H107" s="23">
        <f>[13]TOTAL!BF11+[14]DECLARADOS!BF11</f>
        <v>5.6446189999999996</v>
      </c>
      <c r="I107" s="23">
        <f>[13]TOTAL!BG11+[14]DECLARADOS!BG11</f>
        <v>4.2124040000000003</v>
      </c>
      <c r="J107" s="23">
        <f>[13]TOTAL!BH11+[14]DECLARADOS!BH11</f>
        <v>12.236789999999999</v>
      </c>
      <c r="K107" s="23">
        <f>[13]TOTAL!BI11+[14]DECLARADOS!BI11</f>
        <v>9.9779440000000008</v>
      </c>
      <c r="L107" s="23">
        <f>[13]TOTAL!BJ11+[14]DECLARADOS!BJ11</f>
        <v>98.436842999999982</v>
      </c>
      <c r="M107" s="23">
        <f>[13]TOTAL!BK11+[14]DECLARADOS!BK11</f>
        <v>96.433210999999972</v>
      </c>
      <c r="N107" s="23">
        <f>[13]TOTAL!BL11+[14]DECLARADOS!BL11</f>
        <v>15.424318999999995</v>
      </c>
      <c r="O107" s="23">
        <f>[13]TOTAL!BM11+[14]DECLARADOS!BM11</f>
        <v>72.949646000000001</v>
      </c>
      <c r="P107" s="23">
        <f>[13]TOTAL!BN11+[14]DECLARADOS!BN11</f>
        <v>3.1025210000000003</v>
      </c>
      <c r="Q107" s="23">
        <f>[13]TOTAL!BO11+[14]DECLARADOS!BO11</f>
        <v>1.2567709999999996</v>
      </c>
      <c r="R107" s="23">
        <f>[13]TOTAL!BP11+[14]DECLARADOS!BP11</f>
        <v>2.2145969999999995</v>
      </c>
      <c r="S107" s="23">
        <f>[13]TOTAL!BQ11+[14]DECLARADOS!BQ11</f>
        <v>17.211361999999998</v>
      </c>
    </row>
    <row r="108" spans="1:19">
      <c r="B108" s="37" t="s">
        <v>139</v>
      </c>
      <c r="C108" s="23">
        <f>[13]TOTAL!BA12+[14]DECLARADOS!BA12</f>
        <v>61.147732999999974</v>
      </c>
      <c r="D108" s="23">
        <f>[13]TOTAL!BB12+[14]DECLARADOS!BB12</f>
        <v>5.3468159999999987</v>
      </c>
      <c r="E108" s="23">
        <f>[13]TOTAL!BC12+[14]DECLARADOS!BC12</f>
        <v>36.823564999999995</v>
      </c>
      <c r="F108" s="23">
        <f>[13]TOTAL!BD12+[14]DECLARADOS!BD12</f>
        <v>28.948315999999998</v>
      </c>
      <c r="G108" s="23">
        <f>[13]TOTAL!BE12+[14]DECLARADOS!BE12</f>
        <v>9.8235770000000002</v>
      </c>
      <c r="H108" s="23">
        <f>[13]TOTAL!BF12+[14]DECLARADOS!BF12</f>
        <v>5.9098079999999991</v>
      </c>
      <c r="I108" s="23">
        <f>[13]TOTAL!BG12+[14]DECLARADOS!BG12</f>
        <v>5.1934129999999996</v>
      </c>
      <c r="J108" s="23">
        <f>[13]TOTAL!BH12+[14]DECLARADOS!BH12</f>
        <v>12.907749000000003</v>
      </c>
      <c r="K108" s="23">
        <f>[13]TOTAL!BI12+[14]DECLARADOS!BI12</f>
        <v>10.983116000000001</v>
      </c>
      <c r="L108" s="23">
        <f>[13]TOTAL!BJ12+[14]DECLARADOS!BJ12</f>
        <v>114.59921299999999</v>
      </c>
      <c r="M108" s="23">
        <f>[13]TOTAL!BK12+[14]DECLARADOS!BK12</f>
        <v>103.123728</v>
      </c>
      <c r="N108" s="23">
        <f>[13]TOTAL!BL12+[14]DECLARADOS!BL12</f>
        <v>16.636303999999996</v>
      </c>
      <c r="O108" s="23">
        <f>[13]TOTAL!BM12+[14]DECLARADOS!BM12</f>
        <v>64.786435999999995</v>
      </c>
      <c r="P108" s="23">
        <f>[13]TOTAL!BN12+[14]DECLARADOS!BN12</f>
        <v>3.3040780000000005</v>
      </c>
      <c r="Q108" s="23">
        <f>[13]TOTAL!BO12+[14]DECLARADOS!BO12</f>
        <v>1.800681</v>
      </c>
      <c r="R108" s="23">
        <f>[13]TOTAL!BP12+[14]DECLARADOS!BP12</f>
        <v>2.0530499999999998</v>
      </c>
      <c r="S108" s="23">
        <f>[13]TOTAL!BQ12+[14]DECLARADOS!BQ12</f>
        <v>20.676283999999999</v>
      </c>
    </row>
    <row r="109" spans="1:19">
      <c r="B109" s="37" t="s">
        <v>140</v>
      </c>
      <c r="C109" s="23">
        <f>[13]TOTAL!BA13+[14]DECLARADOS!BA13</f>
        <v>47.206407999999982</v>
      </c>
      <c r="D109" s="23">
        <f>[13]TOTAL!BB13+[14]DECLARADOS!BB13</f>
        <v>5.8384660000000004</v>
      </c>
      <c r="E109" s="23">
        <f>[13]TOTAL!BC13+[14]DECLARADOS!BC13</f>
        <v>28.559595999999999</v>
      </c>
      <c r="F109" s="23">
        <f>[13]TOTAL!BD13+[14]DECLARADOS!BD13</f>
        <v>24.479713</v>
      </c>
      <c r="G109" s="23">
        <f>[13]TOTAL!BE13+[14]DECLARADOS!BE13</f>
        <v>10.327327</v>
      </c>
      <c r="H109" s="23">
        <f>[13]TOTAL!BF13+[14]DECLARADOS!BF13</f>
        <v>6.1329630000000011</v>
      </c>
      <c r="I109" s="23">
        <f>[13]TOTAL!BG13+[14]DECLARADOS!BG13</f>
        <v>4.1685389999999991</v>
      </c>
      <c r="J109" s="23">
        <f>[13]TOTAL!BH13+[14]DECLARADOS!BH13</f>
        <v>12.131246000000001</v>
      </c>
      <c r="K109" s="23">
        <f>[13]TOTAL!BI13+[14]DECLARADOS!BI13</f>
        <v>10.626575999999998</v>
      </c>
      <c r="L109" s="23">
        <f>[13]TOTAL!BJ13+[14]DECLARADOS!BJ13</f>
        <v>112.80712100000002</v>
      </c>
      <c r="M109" s="23">
        <f>[13]TOTAL!BK13+[14]DECLARADOS!BK13</f>
        <v>97.916363000000004</v>
      </c>
      <c r="N109" s="23">
        <f>[13]TOTAL!BL13+[14]DECLARADOS!BL13</f>
        <v>16.4116</v>
      </c>
      <c r="O109" s="23">
        <f>[13]TOTAL!BM13+[14]DECLARADOS!BM13</f>
        <v>61.609296999999998</v>
      </c>
      <c r="P109" s="23">
        <f>[13]TOTAL!BN13+[14]DECLARADOS!BN13</f>
        <v>3.4994389999999997</v>
      </c>
      <c r="Q109" s="23">
        <f>[13]TOTAL!BO13+[14]DECLARADOS!BO13</f>
        <v>1.8206630000000001</v>
      </c>
      <c r="R109" s="23">
        <f>[13]TOTAL!BP13+[14]DECLARADOS!BP13</f>
        <v>1.676903</v>
      </c>
      <c r="S109" s="23">
        <f>[13]TOTAL!BQ13+[14]DECLARADOS!BQ13</f>
        <v>18.173161</v>
      </c>
    </row>
    <row r="110" spans="1:19">
      <c r="B110" s="37" t="s">
        <v>141</v>
      </c>
      <c r="C110" s="23">
        <f>[13]TOTAL!BA14+[14]DECLARADOS!BA14</f>
        <v>31.214672000000025</v>
      </c>
      <c r="D110" s="23">
        <f>[13]TOTAL!BB14+[14]DECLARADOS!BB14</f>
        <v>4.5283869999999995</v>
      </c>
      <c r="E110" s="23">
        <f>[13]TOTAL!BC14+[14]DECLARADOS!BC14</f>
        <v>22.401963000000002</v>
      </c>
      <c r="F110" s="23">
        <f>[13]TOTAL!BD14+[14]DECLARADOS!BD14</f>
        <v>19.156252000000002</v>
      </c>
      <c r="G110" s="23">
        <f>[13]TOTAL!BE14+[14]DECLARADOS!BE14</f>
        <v>8.256124999999999</v>
      </c>
      <c r="H110" s="23">
        <f>[13]TOTAL!BF14+[14]DECLARADOS!BF14</f>
        <v>5.6620480000000004</v>
      </c>
      <c r="I110" s="23">
        <f>[13]TOTAL!BG14+[14]DECLARADOS!BG14</f>
        <v>3.3663499999999997</v>
      </c>
      <c r="J110" s="23">
        <f>[13]TOTAL!BH14+[14]DECLARADOS!BH14</f>
        <v>10.936425999999999</v>
      </c>
      <c r="K110" s="23">
        <f>[13]TOTAL!BI14+[14]DECLARADOS!BI14</f>
        <v>8.4205159999999992</v>
      </c>
      <c r="L110" s="23">
        <f>[13]TOTAL!BJ14+[14]DECLARADOS!BJ14</f>
        <v>101.93563899999999</v>
      </c>
      <c r="M110" s="23">
        <f>[13]TOTAL!BK14+[14]DECLARADOS!BK14</f>
        <v>93.476095000000015</v>
      </c>
      <c r="N110" s="23">
        <f>[13]TOTAL!BL14+[14]DECLARADOS!BL14</f>
        <v>14.579424999999999</v>
      </c>
      <c r="O110" s="23">
        <f>[13]TOTAL!BM14+[14]DECLARADOS!BM14</f>
        <v>54.107816999999997</v>
      </c>
      <c r="P110" s="23">
        <f>[13]TOTAL!BN14+[14]DECLARADOS!BN14</f>
        <v>2.7110189999999998</v>
      </c>
      <c r="Q110" s="23">
        <f>[13]TOTAL!BO14+[14]DECLARADOS!BO14</f>
        <v>1.051917</v>
      </c>
      <c r="R110" s="23">
        <f>[13]TOTAL!BP14+[14]DECLARADOS!BP14</f>
        <v>1.347445</v>
      </c>
      <c r="S110" s="23">
        <f>[13]TOTAL!BQ14+[14]DECLARADOS!BQ14</f>
        <v>16.160695</v>
      </c>
    </row>
    <row r="111" spans="1:19"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38"/>
      <c r="Q111" s="38"/>
      <c r="R111" s="38"/>
      <c r="S111" s="38"/>
    </row>
    <row r="112" spans="1:19">
      <c r="A112" s="19">
        <f>[2]LEGENDAS!$B$2</f>
        <v>2019</v>
      </c>
      <c r="B112" s="37" t="s">
        <v>130</v>
      </c>
      <c r="C112" s="23">
        <f>[15]TOTAL!BA3+[16]DECLARADOS!BA3</f>
        <v>48.758386999999992</v>
      </c>
      <c r="D112" s="23">
        <f>[15]TOTAL!BB3+[16]DECLARADOS!BB3</f>
        <v>6.3893959999999987</v>
      </c>
      <c r="E112" s="23">
        <f>[15]TOTAL!BC3+[16]DECLARADOS!BC3</f>
        <v>33.386354999999988</v>
      </c>
      <c r="F112" s="23">
        <f>[15]TOTAL!BD3+[16]DECLARADOS!BD3</f>
        <v>28.422979000000002</v>
      </c>
      <c r="G112" s="23">
        <f>[15]TOTAL!BE3+[16]DECLARADOS!BE3</f>
        <v>10.647342</v>
      </c>
      <c r="H112" s="23">
        <f>[15]TOTAL!BF3+[16]DECLARADOS!BF3</f>
        <v>6.6815499999999997</v>
      </c>
      <c r="I112" s="23">
        <f>[15]TOTAL!BG3+[16]DECLARADOS!BG3</f>
        <v>4.1601260000000009</v>
      </c>
      <c r="J112" s="23">
        <f>[15]TOTAL!BH3+[16]DECLARADOS!BH3</f>
        <v>11.668799</v>
      </c>
      <c r="K112" s="23">
        <f>[15]TOTAL!BI3+[16]DECLARADOS!BI3</f>
        <v>10.778174</v>
      </c>
      <c r="L112" s="23">
        <f>[15]TOTAL!BJ3+[16]DECLARADOS!BJ3</f>
        <v>107.10850400000002</v>
      </c>
      <c r="M112" s="23">
        <f>[15]TOTAL!BK3+[16]DECLARADOS!BK3</f>
        <v>111.50321299999996</v>
      </c>
      <c r="N112" s="23">
        <f>[15]TOTAL!BL3+[16]DECLARADOS!BL3</f>
        <v>15.862987</v>
      </c>
      <c r="O112" s="23">
        <f>[15]TOTAL!BM3+[16]DECLARADOS!BM3</f>
        <v>77.471926000000025</v>
      </c>
      <c r="P112" s="23">
        <f>[15]TOTAL!BN3+[16]DECLARADOS!BN3</f>
        <v>3.7139289999999998</v>
      </c>
      <c r="Q112" s="23">
        <f>[15]TOTAL!BO3+[16]DECLARADOS!BO3</f>
        <v>2.0372729999999999</v>
      </c>
      <c r="R112" s="23">
        <f>[15]TOTAL!BP3+[16]DECLARADOS!BP3</f>
        <v>2.1245889999999998</v>
      </c>
      <c r="S112" s="23">
        <f>[15]TOTAL!BQ3+[16]DECLARADOS!BQ3</f>
        <v>19.102685999999999</v>
      </c>
    </row>
    <row r="113" spans="1:19">
      <c r="B113" s="37" t="s">
        <v>131</v>
      </c>
      <c r="C113" s="23">
        <f>[15]TOTAL!BA4+[16]DECLARADOS!BA4</f>
        <v>41.076871000000011</v>
      </c>
      <c r="D113" s="23">
        <f>[15]TOTAL!BB4+[16]DECLARADOS!BB4</f>
        <v>6.4273389999999999</v>
      </c>
      <c r="E113" s="23">
        <f>[15]TOTAL!BC4+[16]DECLARADOS!BC4</f>
        <v>29.774389999999997</v>
      </c>
      <c r="F113" s="23">
        <f>[15]TOTAL!BD4+[16]DECLARADOS!BD4</f>
        <v>25.254241999999998</v>
      </c>
      <c r="G113" s="23">
        <f>[15]TOTAL!BE4+[16]DECLARADOS!BE4</f>
        <v>10.469453999999999</v>
      </c>
      <c r="H113" s="23">
        <f>[15]TOTAL!BF4+[16]DECLARADOS!BF4</f>
        <v>6.9865370000000002</v>
      </c>
      <c r="I113" s="23">
        <f>[15]TOTAL!BG4+[16]DECLARADOS!BG4</f>
        <v>3.2675579999999997</v>
      </c>
      <c r="J113" s="23">
        <f>[15]TOTAL!BH4+[16]DECLARADOS!BH4</f>
        <v>11.749208000000001</v>
      </c>
      <c r="K113" s="23">
        <f>[15]TOTAL!BI4+[16]DECLARADOS!BI4</f>
        <v>8.4765060000000005</v>
      </c>
      <c r="L113" s="23">
        <f>[15]TOTAL!BJ4+[16]DECLARADOS!BJ4</f>
        <v>83.864784999999983</v>
      </c>
      <c r="M113" s="23">
        <f>[15]TOTAL!BK4+[16]DECLARADOS!BK4</f>
        <v>95.621711000000005</v>
      </c>
      <c r="N113" s="23">
        <f>[15]TOTAL!BL4+[16]DECLARADOS!BL4</f>
        <v>14.681950999999998</v>
      </c>
      <c r="O113" s="23">
        <f>[15]TOTAL!BM4+[16]DECLARADOS!BM4</f>
        <v>72.620961999999992</v>
      </c>
      <c r="P113" s="23">
        <f>[15]TOTAL!BN4+[16]DECLARADOS!BN4</f>
        <v>3.5024980000000001</v>
      </c>
      <c r="Q113" s="23">
        <f>[15]TOTAL!BO4+[16]DECLARADOS!BO4</f>
        <v>1.9277639999999998</v>
      </c>
      <c r="R113" s="23">
        <f>[15]TOTAL!BP4+[16]DECLARADOS!BP4</f>
        <v>1.9689770000000002</v>
      </c>
      <c r="S113" s="23">
        <f>[15]TOTAL!BQ4+[16]DECLARADOS!BQ4</f>
        <v>18.505782999999997</v>
      </c>
    </row>
    <row r="114" spans="1:19">
      <c r="B114" s="37" t="s">
        <v>132</v>
      </c>
      <c r="C114" s="23">
        <f>[15]TOTAL!BA5+[16]DECLARADOS!BA5</f>
        <v>40.591137000000003</v>
      </c>
      <c r="D114" s="23">
        <f>[15]TOTAL!BB5+[16]DECLARADOS!BB5</f>
        <v>6.9237510000000011</v>
      </c>
      <c r="E114" s="23">
        <f>[15]TOTAL!BC5+[16]DECLARADOS!BC5</f>
        <v>30.843660000000003</v>
      </c>
      <c r="F114" s="23">
        <f>[15]TOTAL!BD5+[16]DECLARADOS!BD5</f>
        <v>26.728280999999996</v>
      </c>
      <c r="G114" s="23">
        <f>[15]TOTAL!BE5+[16]DECLARADOS!BE5</f>
        <v>9.3164210000000001</v>
      </c>
      <c r="H114" s="23">
        <f>[15]TOTAL!BF5+[16]DECLARADOS!BF5</f>
        <v>6.2232150000000006</v>
      </c>
      <c r="I114" s="23">
        <f>[15]TOTAL!BG5+[16]DECLARADOS!BG5</f>
        <v>3.843818999999999</v>
      </c>
      <c r="J114" s="23">
        <f>[15]TOTAL!BH5+[16]DECLARADOS!BH5</f>
        <v>13.112902</v>
      </c>
      <c r="K114" s="23">
        <f>[15]TOTAL!BI5+[16]DECLARADOS!BI5</f>
        <v>9.8036439999999985</v>
      </c>
      <c r="L114" s="23">
        <f>[15]TOTAL!BJ5+[16]DECLARADOS!BJ5</f>
        <v>84.994776000000016</v>
      </c>
      <c r="M114" s="23">
        <f>[15]TOTAL!BK5+[16]DECLARADOS!BK5</f>
        <v>98.497581999999994</v>
      </c>
      <c r="N114" s="23">
        <f>[15]TOTAL!BL5+[16]DECLARADOS!BL5</f>
        <v>13.887635</v>
      </c>
      <c r="O114" s="23">
        <f>[15]TOTAL!BM5+[16]DECLARADOS!BM5</f>
        <v>74.560456000000002</v>
      </c>
      <c r="P114" s="23">
        <f>[15]TOTAL!BN5+[16]DECLARADOS!BN5</f>
        <v>3.3435699999999997</v>
      </c>
      <c r="Q114" s="23">
        <f>[15]TOTAL!BO5+[16]DECLARADOS!BO5</f>
        <v>1.684215</v>
      </c>
      <c r="R114" s="23">
        <f>[15]TOTAL!BP5+[16]DECLARADOS!BP5</f>
        <v>2.6365230000000004</v>
      </c>
      <c r="S114" s="23">
        <f>[15]TOTAL!BQ5+[16]DECLARADOS!BQ5</f>
        <v>19.100719000000002</v>
      </c>
    </row>
    <row r="115" spans="1:19">
      <c r="B115" s="37" t="s">
        <v>133</v>
      </c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</row>
    <row r="116" spans="1:19">
      <c r="B116" s="37" t="s">
        <v>134</v>
      </c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</row>
    <row r="117" spans="1:19">
      <c r="B117" s="37" t="s">
        <v>135</v>
      </c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</row>
    <row r="118" spans="1:19">
      <c r="B118" s="37" t="s">
        <v>136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</row>
    <row r="119" spans="1:19">
      <c r="B119" s="37" t="s">
        <v>137</v>
      </c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</row>
    <row r="120" spans="1:19">
      <c r="B120" s="37" t="s">
        <v>138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</row>
    <row r="121" spans="1:19">
      <c r="B121" s="37" t="s">
        <v>139</v>
      </c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</row>
    <row r="122" spans="1:19">
      <c r="B122" s="37" t="s">
        <v>140</v>
      </c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</row>
    <row r="123" spans="1:19">
      <c r="B123" s="37" t="s">
        <v>141</v>
      </c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</row>
    <row r="124" spans="1:19"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</row>
    <row r="125" spans="1:19"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</row>
    <row r="126" spans="1:19"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</row>
    <row r="127" spans="1:19" ht="18" customHeight="1" thickBot="1">
      <c r="A127" s="201" t="s">
        <v>332</v>
      </c>
      <c r="B127" s="201"/>
      <c r="C127" s="201"/>
      <c r="D127" s="201"/>
      <c r="E127" s="201"/>
      <c r="F127" s="201"/>
      <c r="G127" s="201"/>
      <c r="H127" s="201"/>
      <c r="I127" s="201"/>
      <c r="J127" s="201"/>
      <c r="K127" s="201"/>
      <c r="L127" s="201"/>
      <c r="M127" s="201"/>
      <c r="N127" s="201"/>
      <c r="O127" s="201"/>
      <c r="P127" s="201"/>
      <c r="Q127" s="201"/>
      <c r="R127" s="201"/>
      <c r="S127" s="201"/>
    </row>
    <row r="128" spans="1:19" s="22" customFormat="1" ht="23.25" customHeight="1" thickBot="1">
      <c r="A128" s="120" t="s">
        <v>129</v>
      </c>
      <c r="B128" s="120" t="s">
        <v>128</v>
      </c>
      <c r="C128" s="121" t="s">
        <v>82</v>
      </c>
      <c r="D128" s="121" t="s">
        <v>83</v>
      </c>
      <c r="E128" s="121" t="s">
        <v>84</v>
      </c>
      <c r="F128" s="121" t="s">
        <v>85</v>
      </c>
      <c r="G128" s="121" t="s">
        <v>86</v>
      </c>
      <c r="H128" s="121" t="s">
        <v>87</v>
      </c>
      <c r="I128" s="121" t="s">
        <v>88</v>
      </c>
      <c r="J128" s="121" t="s">
        <v>89</v>
      </c>
      <c r="K128" s="121" t="s">
        <v>90</v>
      </c>
      <c r="L128" s="121" t="s">
        <v>91</v>
      </c>
      <c r="M128" s="121" t="s">
        <v>92</v>
      </c>
      <c r="N128" s="121" t="s">
        <v>93</v>
      </c>
      <c r="O128" s="121" t="s">
        <v>94</v>
      </c>
      <c r="P128" s="121" t="s">
        <v>95</v>
      </c>
      <c r="Q128" s="121" t="s">
        <v>96</v>
      </c>
      <c r="R128" s="121" t="s">
        <v>97</v>
      </c>
      <c r="S128" s="121" t="s">
        <v>98</v>
      </c>
    </row>
    <row r="129" spans="1:19" ht="11.25" customHeight="1" thickBot="1">
      <c r="A129" s="122"/>
      <c r="B129" s="122"/>
      <c r="C129" s="205" t="s">
        <v>342</v>
      </c>
      <c r="D129" s="206"/>
      <c r="E129" s="206"/>
      <c r="F129" s="206"/>
      <c r="G129" s="206"/>
      <c r="H129" s="206"/>
      <c r="I129" s="206"/>
      <c r="J129" s="206"/>
      <c r="K129" s="206"/>
      <c r="L129" s="206"/>
      <c r="M129" s="206"/>
      <c r="N129" s="206"/>
      <c r="O129" s="206"/>
      <c r="P129" s="206"/>
      <c r="Q129" s="206"/>
      <c r="R129" s="206"/>
      <c r="S129" s="207"/>
    </row>
    <row r="130" spans="1:19">
      <c r="A130" s="19">
        <f>[2]LEGENDAS!$B$3</f>
        <v>2018</v>
      </c>
      <c r="B130" s="37" t="s">
        <v>130</v>
      </c>
      <c r="C130" s="23">
        <f>[13]TOTAL!BR3+[14]DECLARADOS!BR3</f>
        <v>12.779043</v>
      </c>
      <c r="D130" s="23">
        <f>[13]TOTAL!BS3+[14]DECLARADOS!BS3</f>
        <v>35.774227000000003</v>
      </c>
      <c r="E130" s="23">
        <f>[13]TOTAL!BT3+[14]DECLARADOS!BT3</f>
        <v>12.618174999999999</v>
      </c>
      <c r="F130" s="23">
        <f>[13]TOTAL!BU3+[14]DECLARADOS!BU3</f>
        <v>194.80180000000007</v>
      </c>
      <c r="G130" s="23">
        <f>[13]TOTAL!BV3+[14]DECLARADOS!BV3</f>
        <v>95.695297000000025</v>
      </c>
      <c r="H130" s="23">
        <f>[13]TOTAL!BW3+[14]DECLARADOS!BW3</f>
        <v>50.380408000000003</v>
      </c>
      <c r="I130" s="23">
        <f>[13]TOTAL!BX3+[14]DECLARADOS!BX3</f>
        <v>0.82157599999999997</v>
      </c>
      <c r="J130" s="23">
        <f>[13]TOTAL!BY3+[14]DECLARADOS!BY3</f>
        <v>64.558455999999993</v>
      </c>
      <c r="K130" s="23">
        <f>[13]TOTAL!BZ3+[14]DECLARADOS!BZ3</f>
        <v>8.1589860000000005</v>
      </c>
      <c r="L130" s="23">
        <f>[13]TOTAL!CA3+[14]DECLARADOS!CA3</f>
        <v>6.0731130000000002</v>
      </c>
      <c r="M130" s="23">
        <f>[13]TOTAL!CB3+[14]DECLARADOS!CB3</f>
        <v>1.1441700000000001</v>
      </c>
      <c r="N130" s="23">
        <f>[13]TOTAL!CC3+[14]DECLARADOS!CC3</f>
        <v>1.738132</v>
      </c>
      <c r="O130" s="23">
        <f>[13]TOTAL!CD3+[14]DECLARADOS!CD3</f>
        <v>20.95485</v>
      </c>
      <c r="P130" s="23">
        <f>[13]TOTAL!CE3+[14]DECLARADOS!CE3</f>
        <v>31.007093999999999</v>
      </c>
      <c r="Q130" s="23">
        <f>[13]TOTAL!CF3+[14]DECLARADOS!CF3</f>
        <v>517.48223600000006</v>
      </c>
      <c r="R130" s="23">
        <f>[13]TOTAL!CG3+[14]DECLARADOS!CG3</f>
        <v>510.46839899999975</v>
      </c>
      <c r="S130" s="23">
        <f>[13]TOTAL!CH3+[14]DECLARADOS!CH3</f>
        <v>1.6058399999999999</v>
      </c>
    </row>
    <row r="131" spans="1:19">
      <c r="B131" s="37" t="s">
        <v>131</v>
      </c>
      <c r="C131" s="23">
        <f>[13]TOTAL!BR4+[14]DECLARADOS!BR4</f>
        <v>11.759214</v>
      </c>
      <c r="D131" s="23">
        <f>[13]TOTAL!BS4+[14]DECLARADOS!BS4</f>
        <v>33.834589000000001</v>
      </c>
      <c r="E131" s="23">
        <f>[13]TOTAL!BT4+[14]DECLARADOS!BT4</f>
        <v>14.759273</v>
      </c>
      <c r="F131" s="23">
        <f>[13]TOTAL!BU4+[14]DECLARADOS!BU4</f>
        <v>187.579668</v>
      </c>
      <c r="G131" s="23">
        <f>[13]TOTAL!BV4+[14]DECLARADOS!BV4</f>
        <v>92.135111999999992</v>
      </c>
      <c r="H131" s="23">
        <f>[13]TOTAL!BW4+[14]DECLARADOS!BW4</f>
        <v>47.561230000000002</v>
      </c>
      <c r="I131" s="23">
        <f>[13]TOTAL!BX4+[14]DECLARADOS!BX4</f>
        <v>0.88431199999999999</v>
      </c>
      <c r="J131" s="23">
        <f>[13]TOTAL!BY4+[14]DECLARADOS!BY4</f>
        <v>64.603397000000001</v>
      </c>
      <c r="K131" s="23">
        <f>[13]TOTAL!BZ4+[14]DECLARADOS!BZ4</f>
        <v>6.2799800000000001</v>
      </c>
      <c r="L131" s="23">
        <f>[13]TOTAL!CA4+[14]DECLARADOS!CA4</f>
        <v>8.3000150000000001</v>
      </c>
      <c r="M131" s="23">
        <f>[13]TOTAL!CB4+[14]DECLARADOS!CB4</f>
        <v>1.038316</v>
      </c>
      <c r="N131" s="23">
        <f>[13]TOTAL!CC4+[14]DECLARADOS!CC4</f>
        <v>1.602867</v>
      </c>
      <c r="O131" s="23">
        <f>[13]TOTAL!CD4+[14]DECLARADOS!CD4</f>
        <v>23.331083999999997</v>
      </c>
      <c r="P131" s="23">
        <f>[13]TOTAL!CE4+[14]DECLARADOS!CE4</f>
        <v>31.395585999999998</v>
      </c>
      <c r="Q131" s="23">
        <f>[13]TOTAL!CF4+[14]DECLARADOS!CF4</f>
        <v>493.27199800000005</v>
      </c>
      <c r="R131" s="23">
        <f>[13]TOTAL!CG4+[14]DECLARADOS!CG4</f>
        <v>468.5813510000001</v>
      </c>
      <c r="S131" s="23">
        <f>[13]TOTAL!CH4+[14]DECLARADOS!CH4</f>
        <v>0.99144200000000005</v>
      </c>
    </row>
    <row r="132" spans="1:19">
      <c r="B132" s="37" t="s">
        <v>132</v>
      </c>
      <c r="C132" s="23">
        <f>[13]TOTAL!BR5+[14]DECLARADOS!BR5</f>
        <v>14.151552000000001</v>
      </c>
      <c r="D132" s="23">
        <f>[13]TOTAL!BS5+[14]DECLARADOS!BS5</f>
        <v>39.352910999999999</v>
      </c>
      <c r="E132" s="23">
        <f>[13]TOTAL!BT5+[14]DECLARADOS!BT5</f>
        <v>16.692191000000001</v>
      </c>
      <c r="F132" s="23">
        <f>[13]TOTAL!BU5+[14]DECLARADOS!BU5</f>
        <v>240.40341299999994</v>
      </c>
      <c r="G132" s="23">
        <f>[13]TOTAL!BV5+[14]DECLARADOS!BV5</f>
        <v>100.97735299999999</v>
      </c>
      <c r="H132" s="23">
        <f>[13]TOTAL!BW5+[14]DECLARADOS!BW5</f>
        <v>59.774640999999995</v>
      </c>
      <c r="I132" s="23">
        <f>[13]TOTAL!BX5+[14]DECLARADOS!BX5</f>
        <v>0.88436999999999999</v>
      </c>
      <c r="J132" s="23">
        <f>[13]TOTAL!BY5+[14]DECLARADOS!BY5</f>
        <v>68.631484999999998</v>
      </c>
      <c r="K132" s="23">
        <f>[13]TOTAL!BZ5+[14]DECLARADOS!BZ5</f>
        <v>4.2751979999999996</v>
      </c>
      <c r="L132" s="23">
        <f>[13]TOTAL!CA5+[14]DECLARADOS!CA5</f>
        <v>9.2807209999999998</v>
      </c>
      <c r="M132" s="23">
        <f>[13]TOTAL!CB5+[14]DECLARADOS!CB5</f>
        <v>2.1482589999999999</v>
      </c>
      <c r="N132" s="23">
        <f>[13]TOTAL!CC5+[14]DECLARADOS!CC5</f>
        <v>1.2677740000000002</v>
      </c>
      <c r="O132" s="23">
        <f>[13]TOTAL!CD5+[14]DECLARADOS!CD5</f>
        <v>21.691748000000004</v>
      </c>
      <c r="P132" s="23">
        <f>[13]TOTAL!CE5+[14]DECLARADOS!CE5</f>
        <v>34.532104000000004</v>
      </c>
      <c r="Q132" s="23">
        <f>[13]TOTAL!CF5+[14]DECLARADOS!CF5</f>
        <v>590.94084499999997</v>
      </c>
      <c r="R132" s="23">
        <f>[13]TOTAL!CG5+[14]DECLARADOS!CG5</f>
        <v>494.43295200000006</v>
      </c>
      <c r="S132" s="23">
        <f>[13]TOTAL!CH5+[14]DECLARADOS!CH5</f>
        <v>1.4393</v>
      </c>
    </row>
    <row r="133" spans="1:19">
      <c r="B133" s="37" t="s">
        <v>133</v>
      </c>
      <c r="C133" s="23">
        <f>[13]TOTAL!BR6+[14]DECLARADOS!BR6</f>
        <v>14.441785000000001</v>
      </c>
      <c r="D133" s="23">
        <f>[13]TOTAL!BS6+[14]DECLARADOS!BS6</f>
        <v>39.757009999999994</v>
      </c>
      <c r="E133" s="23">
        <f>[13]TOTAL!BT6+[14]DECLARADOS!BT6</f>
        <v>14.435987000000001</v>
      </c>
      <c r="F133" s="23">
        <f>[13]TOTAL!BU6+[14]DECLARADOS!BU6</f>
        <v>228.91961600000002</v>
      </c>
      <c r="G133" s="23">
        <f>[13]TOTAL!BV6+[14]DECLARADOS!BV6</f>
        <v>97.638160999999997</v>
      </c>
      <c r="H133" s="23">
        <f>[13]TOTAL!BW6+[14]DECLARADOS!BW6</f>
        <v>51.440909000000005</v>
      </c>
      <c r="I133" s="23">
        <f>[13]TOTAL!BX6+[14]DECLARADOS!BX6</f>
        <v>0.87197199999999997</v>
      </c>
      <c r="J133" s="23">
        <f>[13]TOTAL!BY6+[14]DECLARADOS!BY6</f>
        <v>65.739090000000004</v>
      </c>
      <c r="K133" s="23">
        <f>[13]TOTAL!BZ6+[14]DECLARADOS!BZ6</f>
        <v>3.7875170000000002</v>
      </c>
      <c r="L133" s="23">
        <f>[13]TOTAL!CA6+[14]DECLARADOS!CA6</f>
        <v>8.7027830000000002</v>
      </c>
      <c r="M133" s="23">
        <f>[13]TOTAL!CB6+[14]DECLARADOS!CB6</f>
        <v>2.0853079999999999</v>
      </c>
      <c r="N133" s="23">
        <f>[13]TOTAL!CC6+[14]DECLARADOS!CC6</f>
        <v>1.535577</v>
      </c>
      <c r="O133" s="23">
        <f>[13]TOTAL!CD6+[14]DECLARADOS!CD6</f>
        <v>21.198483</v>
      </c>
      <c r="P133" s="23">
        <f>[13]TOTAL!CE6+[14]DECLARADOS!CE6</f>
        <v>32.461139000000003</v>
      </c>
      <c r="Q133" s="23">
        <f>[13]TOTAL!CF6+[14]DECLARADOS!CF6</f>
        <v>535.27669199999991</v>
      </c>
      <c r="R133" s="23">
        <f>[13]TOTAL!CG6+[14]DECLARADOS!CG6</f>
        <v>498.46115800000001</v>
      </c>
      <c r="S133" s="23">
        <f>[13]TOTAL!CH6+[14]DECLARADOS!CH6</f>
        <v>1.485827</v>
      </c>
    </row>
    <row r="134" spans="1:19">
      <c r="B134" s="37" t="s">
        <v>134</v>
      </c>
      <c r="C134" s="23">
        <f>[13]TOTAL!BR7+[14]DECLARADOS!BR7</f>
        <v>14.761013</v>
      </c>
      <c r="D134" s="23">
        <f>[13]TOTAL!BS7+[14]DECLARADOS!BS7</f>
        <v>41.815342999999999</v>
      </c>
      <c r="E134" s="23">
        <f>[13]TOTAL!BT7+[14]DECLARADOS!BT7</f>
        <v>17.786182999999998</v>
      </c>
      <c r="F134" s="23">
        <f>[13]TOTAL!BU7+[14]DECLARADOS!BU7</f>
        <v>254.97678800000006</v>
      </c>
      <c r="G134" s="23">
        <f>[13]TOTAL!BV7+[14]DECLARADOS!BV7</f>
        <v>106.442725</v>
      </c>
      <c r="H134" s="23">
        <f>[13]TOTAL!BW7+[14]DECLARADOS!BW7</f>
        <v>48.065181000000003</v>
      </c>
      <c r="I134" s="23">
        <f>[13]TOTAL!BX7+[14]DECLARADOS!BX7</f>
        <v>1.0150139999999999</v>
      </c>
      <c r="J134" s="23">
        <f>[13]TOTAL!BY7+[14]DECLARADOS!BY7</f>
        <v>68.102531999999997</v>
      </c>
      <c r="K134" s="23">
        <f>[13]TOTAL!BZ7+[14]DECLARADOS!BZ7</f>
        <v>5.1701429999999995</v>
      </c>
      <c r="L134" s="23">
        <f>[13]TOTAL!CA7+[14]DECLARADOS!CA7</f>
        <v>9.0907970000000002</v>
      </c>
      <c r="M134" s="23">
        <f>[13]TOTAL!CB7+[14]DECLARADOS!CB7</f>
        <v>2.263649</v>
      </c>
      <c r="N134" s="23">
        <f>[13]TOTAL!CC7+[14]DECLARADOS!CC7</f>
        <v>1.500826</v>
      </c>
      <c r="O134" s="23">
        <f>[13]TOTAL!CD7+[14]DECLARADOS!CD7</f>
        <v>22.921302000000001</v>
      </c>
      <c r="P134" s="23">
        <f>[13]TOTAL!CE7+[14]DECLARADOS!CE7</f>
        <v>35.838588999999999</v>
      </c>
      <c r="Q134" s="23">
        <f>[13]TOTAL!CF7+[14]DECLARADOS!CF7</f>
        <v>595.64045499999997</v>
      </c>
      <c r="R134" s="23">
        <f>[13]TOTAL!CG7+[14]DECLARADOS!CG7</f>
        <v>537.90151199999991</v>
      </c>
      <c r="S134" s="23">
        <f>[13]TOTAL!CH7+[14]DECLARADOS!CH7</f>
        <v>1.9173120000000001</v>
      </c>
    </row>
    <row r="135" spans="1:19">
      <c r="B135" s="37" t="s">
        <v>135</v>
      </c>
      <c r="C135" s="23">
        <f>[13]TOTAL!BR8+[14]DECLARADOS!BR8</f>
        <v>15.674744</v>
      </c>
      <c r="D135" s="23">
        <f>[13]TOTAL!BS8+[14]DECLARADOS!BS8</f>
        <v>41.471465999999992</v>
      </c>
      <c r="E135" s="23">
        <f>[13]TOTAL!BT8+[14]DECLARADOS!BT8</f>
        <v>19.443787999999998</v>
      </c>
      <c r="F135" s="23">
        <f>[13]TOTAL!BU8+[14]DECLARADOS!BU8</f>
        <v>231.78858300000002</v>
      </c>
      <c r="G135" s="23">
        <f>[13]TOTAL!BV8+[14]DECLARADOS!BV8</f>
        <v>105.086399</v>
      </c>
      <c r="H135" s="23">
        <f>[13]TOTAL!BW8+[14]DECLARADOS!BW8</f>
        <v>53.579340999999999</v>
      </c>
      <c r="I135" s="23">
        <f>[13]TOTAL!BX8+[14]DECLARADOS!BX8</f>
        <v>1.169114</v>
      </c>
      <c r="J135" s="23">
        <f>[13]TOTAL!BY8+[14]DECLARADOS!BY8</f>
        <v>73.663637999999992</v>
      </c>
      <c r="K135" s="23">
        <f>[13]TOTAL!BZ8+[14]DECLARADOS!BZ8</f>
        <v>6.4580359999999999</v>
      </c>
      <c r="L135" s="23">
        <f>[13]TOTAL!CA8+[14]DECLARADOS!CA8</f>
        <v>7.6183750000000003</v>
      </c>
      <c r="M135" s="23">
        <f>[13]TOTAL!CB8+[14]DECLARADOS!CB8</f>
        <v>2.1486970000000003</v>
      </c>
      <c r="N135" s="23">
        <f>[13]TOTAL!CC8+[14]DECLARADOS!CC8</f>
        <v>1.3231259999999998</v>
      </c>
      <c r="O135" s="23">
        <f>[13]TOTAL!CD8+[14]DECLARADOS!CD8</f>
        <v>21.617719999999995</v>
      </c>
      <c r="P135" s="23">
        <f>[13]TOTAL!CE8+[14]DECLARADOS!CE8</f>
        <v>37.630476999999999</v>
      </c>
      <c r="Q135" s="23">
        <f>[13]TOTAL!CF8+[14]DECLARADOS!CF8</f>
        <v>639.03921200000002</v>
      </c>
      <c r="R135" s="23">
        <f>[13]TOTAL!CG8+[14]DECLARADOS!CG8</f>
        <v>554.34111699999983</v>
      </c>
      <c r="S135" s="23">
        <f>[13]TOTAL!CH8+[14]DECLARADOS!CH8</f>
        <v>2.3722449999999999</v>
      </c>
    </row>
    <row r="136" spans="1:19">
      <c r="B136" s="37" t="s">
        <v>136</v>
      </c>
      <c r="C136" s="23">
        <f>[13]TOTAL!BR9+[14]DECLARADOS!BR9</f>
        <v>16.336743999999999</v>
      </c>
      <c r="D136" s="23">
        <f>[13]TOTAL!BS9+[14]DECLARADOS!BS9</f>
        <v>41.204895999999998</v>
      </c>
      <c r="E136" s="23">
        <f>[13]TOTAL!BT9+[14]DECLARADOS!BT9</f>
        <v>16.144729999999999</v>
      </c>
      <c r="F136" s="23">
        <f>[13]TOTAL!BU9+[14]DECLARADOS!BU9</f>
        <v>261.28485199999994</v>
      </c>
      <c r="G136" s="23">
        <f>[13]TOTAL!BV9+[14]DECLARADOS!BV9</f>
        <v>114.15077700000001</v>
      </c>
      <c r="H136" s="23">
        <f>[13]TOTAL!BW9+[14]DECLARADOS!BW9</f>
        <v>53.233371999999996</v>
      </c>
      <c r="I136" s="23">
        <f>[13]TOTAL!BX9+[14]DECLARADOS!BX9</f>
        <v>0.92618100000000003</v>
      </c>
      <c r="J136" s="23">
        <f>[13]TOTAL!BY9+[14]DECLARADOS!BY9</f>
        <v>73.202508999999992</v>
      </c>
      <c r="K136" s="23">
        <f>[13]TOTAL!BZ9+[14]DECLARADOS!BZ9</f>
        <v>4.6515659999999999</v>
      </c>
      <c r="L136" s="23">
        <f>[13]TOTAL!CA9+[14]DECLARADOS!CA9</f>
        <v>10.007976000000001</v>
      </c>
      <c r="M136" s="23">
        <f>[13]TOTAL!CB9+[14]DECLARADOS!CB9</f>
        <v>1.793906</v>
      </c>
      <c r="N136" s="23">
        <f>[13]TOTAL!CC9+[14]DECLARADOS!CC9</f>
        <v>1.3362129999999999</v>
      </c>
      <c r="O136" s="23">
        <f>[13]TOTAL!CD9+[14]DECLARADOS!CD9</f>
        <v>23.681151000000003</v>
      </c>
      <c r="P136" s="23">
        <f>[13]TOTAL!CE9+[14]DECLARADOS!CE9</f>
        <v>37.277958999999996</v>
      </c>
      <c r="Q136" s="23">
        <f>[13]TOTAL!CF9+[14]DECLARADOS!CF9</f>
        <v>641.88797399999999</v>
      </c>
      <c r="R136" s="23">
        <f>[13]TOTAL!CG9+[14]DECLARADOS!CG9</f>
        <v>522.86169600000005</v>
      </c>
      <c r="S136" s="23">
        <f>[13]TOTAL!CH9+[14]DECLARADOS!CH9</f>
        <v>2.5491109999999999</v>
      </c>
    </row>
    <row r="137" spans="1:19">
      <c r="B137" s="37" t="s">
        <v>137</v>
      </c>
      <c r="C137" s="23">
        <f>[13]TOTAL!BR10+[14]DECLARADOS!BR10</f>
        <v>12.006753</v>
      </c>
      <c r="D137" s="23">
        <f>[13]TOTAL!BS10+[14]DECLARADOS!BS10</f>
        <v>30.765257000000005</v>
      </c>
      <c r="E137" s="23">
        <f>[13]TOTAL!BT10+[14]DECLARADOS!BT10</f>
        <v>16.163257999999999</v>
      </c>
      <c r="F137" s="23">
        <f>[13]TOTAL!BU10+[14]DECLARADOS!BU10</f>
        <v>180.09953400000001</v>
      </c>
      <c r="G137" s="23">
        <f>[13]TOTAL!BV10+[14]DECLARADOS!BV10</f>
        <v>76.992148000000014</v>
      </c>
      <c r="H137" s="23">
        <f>[13]TOTAL!BW10+[14]DECLARADOS!BW10</f>
        <v>37.523996000000004</v>
      </c>
      <c r="I137" s="23">
        <f>[13]TOTAL!BX10+[14]DECLARADOS!BX10</f>
        <v>0.58441699999999996</v>
      </c>
      <c r="J137" s="23">
        <f>[13]TOTAL!BY10+[14]DECLARADOS!BY10</f>
        <v>45.256355999999997</v>
      </c>
      <c r="K137" s="23">
        <f>[13]TOTAL!BZ10+[14]DECLARADOS!BZ10</f>
        <v>5.7895029999999998</v>
      </c>
      <c r="L137" s="23">
        <f>[13]TOTAL!CA10+[14]DECLARADOS!CA10</f>
        <v>5.2176999999999998</v>
      </c>
      <c r="M137" s="23">
        <f>[13]TOTAL!CB10+[14]DECLARADOS!CB10</f>
        <v>2.1727880000000002</v>
      </c>
      <c r="N137" s="23">
        <f>[13]TOTAL!CC10+[14]DECLARADOS!CC10</f>
        <v>1.0620050000000001</v>
      </c>
      <c r="O137" s="23">
        <f>[13]TOTAL!CD10+[14]DECLARADOS!CD10</f>
        <v>17.503388999999999</v>
      </c>
      <c r="P137" s="23">
        <f>[13]TOTAL!CE10+[14]DECLARADOS!CE10</f>
        <v>24.951245</v>
      </c>
      <c r="Q137" s="23">
        <f>[13]TOTAL!CF10+[14]DECLARADOS!CF10</f>
        <v>450.6289890000001</v>
      </c>
      <c r="R137" s="23">
        <f>[13]TOTAL!CG10+[14]DECLARADOS!CG10</f>
        <v>437.13020900000015</v>
      </c>
      <c r="S137" s="23">
        <f>[13]TOTAL!CH10+[14]DECLARADOS!CH10</f>
        <v>1.535873</v>
      </c>
    </row>
    <row r="138" spans="1:19">
      <c r="B138" s="37" t="s">
        <v>138</v>
      </c>
      <c r="C138" s="23">
        <f>[13]TOTAL!BR11+[14]DECLARADOS!BR11</f>
        <v>14.735914999999999</v>
      </c>
      <c r="D138" s="23">
        <f>[13]TOTAL!BS11+[14]DECLARADOS!BS11</f>
        <v>38.635634000000003</v>
      </c>
      <c r="E138" s="23">
        <f>[13]TOTAL!BT11+[14]DECLARADOS!BT11</f>
        <v>16.806113000000003</v>
      </c>
      <c r="F138" s="23">
        <f>[13]TOTAL!BU11+[14]DECLARADOS!BU11</f>
        <v>194.26091200000002</v>
      </c>
      <c r="G138" s="23">
        <f>[13]TOTAL!BV11+[14]DECLARADOS!BV11</f>
        <v>100.194057</v>
      </c>
      <c r="H138" s="23">
        <f>[13]TOTAL!BW11+[14]DECLARADOS!BW11</f>
        <v>48.535037000000003</v>
      </c>
      <c r="I138" s="23">
        <f>[13]TOTAL!BX11+[14]DECLARADOS!BX11</f>
        <v>1.2880530000000001</v>
      </c>
      <c r="J138" s="23">
        <f>[13]TOTAL!BY11+[14]DECLARADOS!BY11</f>
        <v>69.854272000000009</v>
      </c>
      <c r="K138" s="23">
        <f>[13]TOTAL!BZ11+[14]DECLARADOS!BZ11</f>
        <v>2.8505439999999997</v>
      </c>
      <c r="L138" s="23">
        <f>[13]TOTAL!CA11+[14]DECLARADOS!CA11</f>
        <v>6.0313809999999997</v>
      </c>
      <c r="M138" s="23">
        <f>[13]TOTAL!CB11+[14]DECLARADOS!CB11</f>
        <v>1.842708</v>
      </c>
      <c r="N138" s="23">
        <f>[13]TOTAL!CC11+[14]DECLARADOS!CC11</f>
        <v>1.346638</v>
      </c>
      <c r="O138" s="23">
        <f>[13]TOTAL!CD11+[14]DECLARADOS!CD11</f>
        <v>21.736712000000004</v>
      </c>
      <c r="P138" s="23">
        <f>[13]TOTAL!CE11+[14]DECLARADOS!CE11</f>
        <v>36.012211000000001</v>
      </c>
      <c r="Q138" s="23">
        <f>[13]TOTAL!CF11+[14]DECLARADOS!CF11</f>
        <v>554.22043900000006</v>
      </c>
      <c r="R138" s="23">
        <f>[13]TOTAL!CG11+[14]DECLARADOS!CG11</f>
        <v>514.95443300000011</v>
      </c>
      <c r="S138" s="23">
        <f>[13]TOTAL!CH11+[14]DECLARADOS!CH11</f>
        <v>1.798775</v>
      </c>
    </row>
    <row r="139" spans="1:19">
      <c r="B139" s="37" t="s">
        <v>139</v>
      </c>
      <c r="C139" s="23">
        <f>[13]TOTAL!BR12+[14]DECLARADOS!BR12</f>
        <v>16.782865999999999</v>
      </c>
      <c r="D139" s="23">
        <f>[13]TOTAL!BS12+[14]DECLARADOS!BS12</f>
        <v>45.093268999999999</v>
      </c>
      <c r="E139" s="23">
        <f>[13]TOTAL!BT12+[14]DECLARADOS!BT12</f>
        <v>17.699171</v>
      </c>
      <c r="F139" s="23">
        <f>[13]TOTAL!BU12+[14]DECLARADOS!BU12</f>
        <v>250.19240399999995</v>
      </c>
      <c r="G139" s="23">
        <f>[13]TOTAL!BV12+[14]DECLARADOS!BV12</f>
        <v>112.72643099999999</v>
      </c>
      <c r="H139" s="23">
        <f>[13]TOTAL!BW12+[14]DECLARADOS!BW12</f>
        <v>48.770212000000001</v>
      </c>
      <c r="I139" s="23">
        <f>[13]TOTAL!BX12+[14]DECLARADOS!BX12</f>
        <v>1.54738</v>
      </c>
      <c r="J139" s="23">
        <f>[13]TOTAL!BY12+[14]DECLARADOS!BY12</f>
        <v>76.236764000000008</v>
      </c>
      <c r="K139" s="23">
        <f>[13]TOTAL!BZ12+[14]DECLARADOS!BZ12</f>
        <v>3.9981979999999999</v>
      </c>
      <c r="L139" s="23">
        <f>[13]TOTAL!CA12+[14]DECLARADOS!CA12</f>
        <v>9.442475</v>
      </c>
      <c r="M139" s="23">
        <f>[13]TOTAL!CB12+[14]DECLARADOS!CB12</f>
        <v>1.9039740000000001</v>
      </c>
      <c r="N139" s="23">
        <f>[13]TOTAL!CC12+[14]DECLARADOS!CC12</f>
        <v>1.4215529999999998</v>
      </c>
      <c r="O139" s="23">
        <f>[13]TOTAL!CD12+[14]DECLARADOS!CD12</f>
        <v>26.640656</v>
      </c>
      <c r="P139" s="23">
        <f>[13]TOTAL!CE12+[14]DECLARADOS!CE12</f>
        <v>36.969476999999998</v>
      </c>
      <c r="Q139" s="23">
        <f>[13]TOTAL!CF12+[14]DECLARADOS!CF12</f>
        <v>636.44084899999996</v>
      </c>
      <c r="R139" s="23">
        <f>[13]TOTAL!CG12+[14]DECLARADOS!CG12</f>
        <v>605.250271</v>
      </c>
      <c r="S139" s="23">
        <f>[13]TOTAL!CH12+[14]DECLARADOS!CH12</f>
        <v>1.3792659999999999</v>
      </c>
    </row>
    <row r="140" spans="1:19">
      <c r="B140" s="37" t="s">
        <v>140</v>
      </c>
      <c r="C140" s="23">
        <f>[13]TOTAL!BR13+[14]DECLARADOS!BR13</f>
        <v>15.884867999999999</v>
      </c>
      <c r="D140" s="23">
        <f>[13]TOTAL!BS13+[14]DECLARADOS!BS13</f>
        <v>41.563704999999999</v>
      </c>
      <c r="E140" s="23">
        <f>[13]TOTAL!BT13+[14]DECLARADOS!BT13</f>
        <v>19.403016000000001</v>
      </c>
      <c r="F140" s="23">
        <f>[13]TOTAL!BU13+[14]DECLARADOS!BU13</f>
        <v>191.23502199999996</v>
      </c>
      <c r="G140" s="23">
        <f>[13]TOTAL!BV13+[14]DECLARADOS!BV13</f>
        <v>111.14497299999999</v>
      </c>
      <c r="H140" s="23">
        <f>[13]TOTAL!BW13+[14]DECLARADOS!BW13</f>
        <v>47.268070000000002</v>
      </c>
      <c r="I140" s="23">
        <f>[13]TOTAL!BX13+[14]DECLARADOS!BX13</f>
        <v>1.7537600000000002</v>
      </c>
      <c r="J140" s="23">
        <f>[13]TOTAL!BY13+[14]DECLARADOS!BY13</f>
        <v>73.416342</v>
      </c>
      <c r="K140" s="23">
        <f>[13]TOTAL!BZ13+[14]DECLARADOS!BZ13</f>
        <v>3.8422499999999999</v>
      </c>
      <c r="L140" s="23">
        <f>[13]TOTAL!CA13+[14]DECLARADOS!CA13</f>
        <v>6.9324319999999995</v>
      </c>
      <c r="M140" s="23">
        <f>[13]TOTAL!CB13+[14]DECLARADOS!CB13</f>
        <v>2.2117490000000002</v>
      </c>
      <c r="N140" s="23">
        <f>[13]TOTAL!CC13+[14]DECLARADOS!CC13</f>
        <v>3.9128210000000001</v>
      </c>
      <c r="O140" s="23">
        <f>[13]TOTAL!CD13+[14]DECLARADOS!CD13</f>
        <v>24.123232999999999</v>
      </c>
      <c r="P140" s="23">
        <f>[13]TOTAL!CE13+[14]DECLARADOS!CE13</f>
        <v>34.775075999999999</v>
      </c>
      <c r="Q140" s="23">
        <f>[13]TOTAL!CF13+[14]DECLARADOS!CF13</f>
        <v>717.74589199999991</v>
      </c>
      <c r="R140" s="23">
        <f>[13]TOTAL!CG13+[14]DECLARADOS!CG13</f>
        <v>627.01662400000021</v>
      </c>
      <c r="S140" s="23">
        <f>[13]TOTAL!CH13+[14]DECLARADOS!CH13</f>
        <v>1.374552</v>
      </c>
    </row>
    <row r="141" spans="1:19">
      <c r="B141" s="37" t="s">
        <v>141</v>
      </c>
      <c r="C141" s="23">
        <f>[13]TOTAL!BR14+[14]DECLARADOS!BR14</f>
        <v>12.781451000000001</v>
      </c>
      <c r="D141" s="23">
        <f>[13]TOTAL!BS14+[14]DECLARADOS!BS14</f>
        <v>37.783270999999999</v>
      </c>
      <c r="E141" s="23">
        <f>[13]TOTAL!BT14+[14]DECLARADOS!BT14</f>
        <v>14.029582</v>
      </c>
      <c r="F141" s="23">
        <f>[13]TOTAL!BU14+[14]DECLARADOS!BU14</f>
        <v>181.80254399999998</v>
      </c>
      <c r="G141" s="23">
        <f>[13]TOTAL!BV14+[14]DECLARADOS!BV14</f>
        <v>91.799406000000005</v>
      </c>
      <c r="H141" s="23">
        <f>[13]TOTAL!BW14+[14]DECLARADOS!BW14</f>
        <v>37.344188000000003</v>
      </c>
      <c r="I141" s="23">
        <f>[13]TOTAL!BX14+[14]DECLARADOS!BX14</f>
        <v>1.6294219999999999</v>
      </c>
      <c r="J141" s="23">
        <f>[13]TOTAL!BY14+[14]DECLARADOS!BY14</f>
        <v>58.484716000000006</v>
      </c>
      <c r="K141" s="23">
        <f>[13]TOTAL!BZ14+[14]DECLARADOS!BZ14</f>
        <v>4.197012</v>
      </c>
      <c r="L141" s="23">
        <f>[13]TOTAL!CA14+[14]DECLARADOS!CA14</f>
        <v>5.6286379999999996</v>
      </c>
      <c r="M141" s="23">
        <f>[13]TOTAL!CB14+[14]DECLARADOS!CB14</f>
        <v>1.2106600000000001</v>
      </c>
      <c r="N141" s="23">
        <f>[13]TOTAL!CC14+[14]DECLARADOS!CC14</f>
        <v>2.1275870000000001</v>
      </c>
      <c r="O141" s="23">
        <f>[13]TOTAL!CD14+[14]DECLARADOS!CD14</f>
        <v>18.787448999999999</v>
      </c>
      <c r="P141" s="23">
        <f>[13]TOTAL!CE14+[14]DECLARADOS!CE14</f>
        <v>29.379752</v>
      </c>
      <c r="Q141" s="23">
        <f>[13]TOTAL!CF14+[14]DECLARADOS!CF14</f>
        <v>636.51989800000013</v>
      </c>
      <c r="R141" s="23">
        <f>[13]TOTAL!CG14+[14]DECLARADOS!CG14</f>
        <v>500.68221199999994</v>
      </c>
      <c r="S141" s="23">
        <f>[13]TOTAL!CH14+[14]DECLARADOS!CH14</f>
        <v>5.4740830000000003</v>
      </c>
    </row>
    <row r="142" spans="1:19"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38"/>
      <c r="Q142" s="38"/>
      <c r="R142" s="38"/>
      <c r="S142" s="38"/>
    </row>
    <row r="143" spans="1:19">
      <c r="A143" s="19">
        <f>[2]LEGENDAS!$B$2</f>
        <v>2019</v>
      </c>
      <c r="B143" s="37" t="s">
        <v>130</v>
      </c>
      <c r="C143" s="23">
        <f>[15]TOTAL!BR3+[16]DECLARADOS!BR3</f>
        <v>15.400513999999999</v>
      </c>
      <c r="D143" s="23">
        <f>[15]TOTAL!BS3+[16]DECLARADOS!BS3</f>
        <v>43.257722999999999</v>
      </c>
      <c r="E143" s="23">
        <f>[15]TOTAL!BT3+[16]DECLARADOS!BT3</f>
        <v>17.176786</v>
      </c>
      <c r="F143" s="23">
        <f>[15]TOTAL!BU3+[16]DECLARADOS!BU3</f>
        <v>249.55045699999999</v>
      </c>
      <c r="G143" s="23">
        <f>[15]TOTAL!BV3+[16]DECLARADOS!BV3</f>
        <v>106.26318699999999</v>
      </c>
      <c r="H143" s="23">
        <f>[15]TOTAL!BW3+[16]DECLARADOS!BW3</f>
        <v>47.005616000000003</v>
      </c>
      <c r="I143" s="23">
        <f>[15]TOTAL!BX3+[16]DECLARADOS!BX3</f>
        <v>1.2191320000000001</v>
      </c>
      <c r="J143" s="23">
        <f>[15]TOTAL!BY3+[16]DECLARADOS!BY3</f>
        <v>69.531307999999996</v>
      </c>
      <c r="K143" s="23">
        <f>[15]TOTAL!BZ3+[16]DECLARADOS!BZ3</f>
        <v>4.4099579999999996</v>
      </c>
      <c r="L143" s="23">
        <f>[15]TOTAL!CA3+[16]DECLARADOS!CA3</f>
        <v>7.6805149999999998</v>
      </c>
      <c r="M143" s="23">
        <f>[15]TOTAL!CB3+[16]DECLARADOS!CB3</f>
        <v>1.850344</v>
      </c>
      <c r="N143" s="23">
        <f>[15]TOTAL!CC3+[16]DECLARADOS!CC3</f>
        <v>1.9149419999999999</v>
      </c>
      <c r="O143" s="23">
        <f>[15]TOTAL!CD3+[16]DECLARADOS!CD3</f>
        <v>23.985931000000001</v>
      </c>
      <c r="P143" s="23">
        <f>[15]TOTAL!CE3+[16]DECLARADOS!CE3</f>
        <v>36.567406999999996</v>
      </c>
      <c r="Q143" s="23">
        <f>[15]TOTAL!CF3+[16]DECLARADOS!CF3</f>
        <v>630.50902699999995</v>
      </c>
      <c r="R143" s="23">
        <f>[15]TOTAL!CG3+[16]DECLARADOS!CG3</f>
        <v>593.35723100000018</v>
      </c>
      <c r="S143" s="23">
        <f>[15]TOTAL!CH3+[16]DECLARADOS!CH3</f>
        <v>1.5994010000000001</v>
      </c>
    </row>
    <row r="144" spans="1:19">
      <c r="B144" s="37" t="s">
        <v>131</v>
      </c>
      <c r="C144" s="23">
        <f>[15]TOTAL!BR4+[16]DECLARADOS!BR4</f>
        <v>13.702588000000002</v>
      </c>
      <c r="D144" s="23">
        <f>[15]TOTAL!BS4+[16]DECLARADOS!BS4</f>
        <v>39.991438000000002</v>
      </c>
      <c r="E144" s="23">
        <f>[15]TOTAL!BT4+[16]DECLARADOS!BT4</f>
        <v>13.561424000000001</v>
      </c>
      <c r="F144" s="23">
        <f>[15]TOTAL!BU4+[16]DECLARADOS!BU4</f>
        <v>212.05499800000001</v>
      </c>
      <c r="G144" s="23">
        <f>[15]TOTAL!BV4+[16]DECLARADOS!BV4</f>
        <v>107.818995</v>
      </c>
      <c r="H144" s="23">
        <f>[15]TOTAL!BW4+[16]DECLARADOS!BW4</f>
        <v>49.430501</v>
      </c>
      <c r="I144" s="23">
        <f>[15]TOTAL!BX4+[16]DECLARADOS!BX4</f>
        <v>1.2042710000000001</v>
      </c>
      <c r="J144" s="23">
        <f>[15]TOTAL!BY4+[16]DECLARADOS!BY4</f>
        <v>73.990252999999996</v>
      </c>
      <c r="K144" s="23">
        <f>[15]TOTAL!BZ4+[16]DECLARADOS!BZ4</f>
        <v>7.214874</v>
      </c>
      <c r="L144" s="23">
        <f>[15]TOTAL!CA4+[16]DECLARADOS!CA4</f>
        <v>6.3314349999999999</v>
      </c>
      <c r="M144" s="23">
        <f>[15]TOTAL!CB4+[16]DECLARADOS!CB4</f>
        <v>0.99262400000000006</v>
      </c>
      <c r="N144" s="23">
        <f>[15]TOTAL!CC4+[16]DECLARADOS!CC4</f>
        <v>3.0551560000000002</v>
      </c>
      <c r="O144" s="23">
        <f>[15]TOTAL!CD4+[16]DECLARADOS!CD4</f>
        <v>22.253528999999997</v>
      </c>
      <c r="P144" s="23">
        <f>[15]TOTAL!CE4+[16]DECLARADOS!CE4</f>
        <v>35.076361999999996</v>
      </c>
      <c r="Q144" s="23">
        <f>[15]TOTAL!CF4+[16]DECLARADOS!CF4</f>
        <v>593.87299900000016</v>
      </c>
      <c r="R144" s="23">
        <f>[15]TOTAL!CG4+[16]DECLARADOS!CG4</f>
        <v>551.86472600000025</v>
      </c>
      <c r="S144" s="23">
        <f>[15]TOTAL!CH4+[16]DECLARADOS!CH4</f>
        <v>1.572373</v>
      </c>
    </row>
    <row r="145" spans="1:19">
      <c r="B145" s="37" t="s">
        <v>132</v>
      </c>
      <c r="C145" s="23">
        <f>[15]TOTAL!BR5+[16]DECLARADOS!BR5</f>
        <v>13.572878999999999</v>
      </c>
      <c r="D145" s="23">
        <f>[15]TOTAL!BS5+[16]DECLARADOS!BS5</f>
        <v>44.135742</v>
      </c>
      <c r="E145" s="23">
        <f>[15]TOTAL!BT5+[16]DECLARADOS!BT5</f>
        <v>16.627136</v>
      </c>
      <c r="F145" s="23">
        <f>[15]TOTAL!BU5+[16]DECLARADOS!BU5</f>
        <v>220.66877899999997</v>
      </c>
      <c r="G145" s="23">
        <f>[15]TOTAL!BV5+[16]DECLARADOS!BV5</f>
        <v>113.94092499999999</v>
      </c>
      <c r="H145" s="23">
        <f>[15]TOTAL!BW5+[16]DECLARADOS!BW5</f>
        <v>54.285992</v>
      </c>
      <c r="I145" s="23">
        <f>[15]TOTAL!BX5+[16]DECLARADOS!BX5</f>
        <v>1.2147129999999999</v>
      </c>
      <c r="J145" s="23">
        <f>[15]TOTAL!BY5+[16]DECLARADOS!BY5</f>
        <v>75.771918999999997</v>
      </c>
      <c r="K145" s="23">
        <f>[15]TOTAL!BZ5+[16]DECLARADOS!BZ5</f>
        <v>4.2515299999999998</v>
      </c>
      <c r="L145" s="23">
        <f>[15]TOTAL!CA5+[16]DECLARADOS!CA5</f>
        <v>8.0690860000000004</v>
      </c>
      <c r="M145" s="23">
        <f>[15]TOTAL!CB5+[16]DECLARADOS!CB5</f>
        <v>2.7460639999999996</v>
      </c>
      <c r="N145" s="23">
        <f>[15]TOTAL!CC5+[16]DECLARADOS!CC5</f>
        <v>4.1718679999999999</v>
      </c>
      <c r="O145" s="23">
        <f>[15]TOTAL!CD5+[16]DECLARADOS!CD5</f>
        <v>23.976830000000003</v>
      </c>
      <c r="P145" s="23">
        <f>[15]TOTAL!CE5+[16]DECLARADOS!CE5</f>
        <v>39.133849999999995</v>
      </c>
      <c r="Q145" s="23">
        <f>[15]TOTAL!CF5+[16]DECLARADOS!CF5</f>
        <v>693.78167199999984</v>
      </c>
      <c r="R145" s="23">
        <f>[15]TOTAL!CG5+[16]DECLARADOS!CG5</f>
        <v>583.53943200000003</v>
      </c>
      <c r="S145" s="23">
        <f>[15]TOTAL!CH5+[16]DECLARADOS!CH5</f>
        <v>1.0098940000000001</v>
      </c>
    </row>
    <row r="146" spans="1:19">
      <c r="B146" s="37" t="s">
        <v>133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</row>
    <row r="147" spans="1:19">
      <c r="B147" s="37" t="s">
        <v>134</v>
      </c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</row>
    <row r="148" spans="1:19">
      <c r="B148" s="37" t="s">
        <v>135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</row>
    <row r="149" spans="1:19">
      <c r="B149" s="37" t="s">
        <v>136</v>
      </c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</row>
    <row r="150" spans="1:19">
      <c r="B150" s="37" t="s">
        <v>137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</row>
    <row r="151" spans="1:19">
      <c r="B151" s="37" t="s">
        <v>138</v>
      </c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</row>
    <row r="152" spans="1:19">
      <c r="B152" s="37" t="s">
        <v>139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</row>
    <row r="153" spans="1:19">
      <c r="B153" s="37" t="s">
        <v>140</v>
      </c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</row>
    <row r="154" spans="1:19">
      <c r="B154" s="37" t="s">
        <v>141</v>
      </c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</row>
    <row r="155" spans="1:19"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38"/>
      <c r="Q155" s="38"/>
      <c r="R155" s="38"/>
      <c r="S155" s="38"/>
    </row>
    <row r="156" spans="1:19"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</row>
    <row r="157" spans="1:19"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</row>
    <row r="158" spans="1:19" ht="18" customHeight="1" thickBot="1">
      <c r="A158" s="201" t="s">
        <v>332</v>
      </c>
      <c r="B158" s="201"/>
      <c r="C158" s="201"/>
      <c r="D158" s="201"/>
      <c r="E158" s="201"/>
      <c r="F158" s="201"/>
      <c r="G158" s="201"/>
      <c r="H158" s="201"/>
      <c r="I158" s="201"/>
      <c r="J158" s="201"/>
      <c r="K158" s="201"/>
      <c r="L158" s="201"/>
      <c r="M158" s="201"/>
      <c r="N158" s="201"/>
      <c r="O158" s="201"/>
      <c r="P158" s="39"/>
      <c r="Q158" s="39"/>
      <c r="R158" s="39"/>
      <c r="S158" s="39"/>
    </row>
    <row r="159" spans="1:19" s="22" customFormat="1" ht="23.25" customHeight="1" thickBot="1">
      <c r="A159" s="120" t="s">
        <v>129</v>
      </c>
      <c r="B159" s="120" t="s">
        <v>128</v>
      </c>
      <c r="C159" s="121" t="s">
        <v>99</v>
      </c>
      <c r="D159" s="121" t="s">
        <v>100</v>
      </c>
      <c r="E159" s="121" t="s">
        <v>101</v>
      </c>
      <c r="F159" s="121" t="s">
        <v>102</v>
      </c>
      <c r="G159" s="121" t="s">
        <v>103</v>
      </c>
      <c r="H159" s="121" t="s">
        <v>104</v>
      </c>
      <c r="I159" s="121" t="s">
        <v>105</v>
      </c>
      <c r="J159" s="121" t="s">
        <v>106</v>
      </c>
      <c r="K159" s="121" t="s">
        <v>107</v>
      </c>
      <c r="L159" s="121" t="s">
        <v>108</v>
      </c>
      <c r="M159" s="121" t="s">
        <v>109</v>
      </c>
      <c r="N159" s="121">
        <v>98</v>
      </c>
      <c r="O159" s="121">
        <v>99</v>
      </c>
      <c r="P159" s="40"/>
      <c r="Q159" s="40"/>
      <c r="R159" s="40"/>
      <c r="S159" s="40"/>
    </row>
    <row r="160" spans="1:19" ht="11.25" customHeight="1" thickBot="1">
      <c r="A160" s="122"/>
      <c r="B160" s="122"/>
      <c r="C160" s="205" t="s">
        <v>342</v>
      </c>
      <c r="D160" s="206"/>
      <c r="E160" s="206"/>
      <c r="F160" s="206"/>
      <c r="G160" s="206"/>
      <c r="H160" s="206"/>
      <c r="I160" s="206"/>
      <c r="J160" s="206"/>
      <c r="K160" s="206"/>
      <c r="L160" s="206"/>
      <c r="M160" s="206"/>
      <c r="N160" s="206"/>
      <c r="O160" s="207"/>
      <c r="P160" s="41"/>
      <c r="Q160" s="41"/>
      <c r="R160" s="41"/>
      <c r="S160" s="41"/>
    </row>
    <row r="161" spans="1:15">
      <c r="A161" s="19">
        <f>[2]LEGENDAS!$B$3</f>
        <v>2018</v>
      </c>
      <c r="B161" s="37" t="s">
        <v>130</v>
      </c>
      <c r="C161" s="23">
        <f>[13]TOTAL!CI3+[14]DECLARADOS!CI3</f>
        <v>770.809166</v>
      </c>
      <c r="D161" s="23">
        <f>[13]TOTAL!CJ3+[14]DECLARADOS!CJ3</f>
        <v>26.183522</v>
      </c>
      <c r="E161" s="23">
        <f>[13]TOTAL!CK3+[14]DECLARADOS!CK3</f>
        <v>0.74513099999999999</v>
      </c>
      <c r="F161" s="23">
        <f>[13]TOTAL!CL3+[14]DECLARADOS!CL3</f>
        <v>110.116758</v>
      </c>
      <c r="G161" s="23">
        <f>[13]TOTAL!CM3+[14]DECLARADOS!CM3</f>
        <v>18.566447999999998</v>
      </c>
      <c r="H161" s="23">
        <f>[13]TOTAL!CN3+[14]DECLARADOS!CN3</f>
        <v>2.5159439999999997</v>
      </c>
      <c r="I161" s="23">
        <f>[13]TOTAL!CO3+[14]DECLARADOS!CO3</f>
        <v>2.9214600000000002</v>
      </c>
      <c r="J161" s="23">
        <f>[13]TOTAL!CP3+[14]DECLARADOS!CP3</f>
        <v>93.978012000000021</v>
      </c>
      <c r="K161" s="23">
        <f>[13]TOTAL!CQ3+[14]DECLARADOS!CQ3</f>
        <v>18.988323000000001</v>
      </c>
      <c r="L161" s="23">
        <f>[13]TOTAL!CR3+[14]DECLARADOS!CR3</f>
        <v>22.241212000000001</v>
      </c>
      <c r="M161" s="23">
        <f>[13]TOTAL!CS3+[14]DECLARADOS!CS3</f>
        <v>0.56169400000000003</v>
      </c>
      <c r="N161" s="23">
        <f>[13]TOTAL!CT3+[14]DECLARADOS!CT3</f>
        <v>16.747163</v>
      </c>
      <c r="O161" s="23">
        <f>[13]TOTAL!CU3+[14]DECLARADOS!CU3</f>
        <v>0</v>
      </c>
    </row>
    <row r="162" spans="1:15">
      <c r="B162" s="37" t="s">
        <v>131</v>
      </c>
      <c r="C162" s="23">
        <f>[13]TOTAL!CI4+[14]DECLARADOS!CI4</f>
        <v>745.4063789999999</v>
      </c>
      <c r="D162" s="23">
        <f>[13]TOTAL!CJ4+[14]DECLARADOS!CJ4</f>
        <v>44.513751000000006</v>
      </c>
      <c r="E162" s="23">
        <f>[13]TOTAL!CK4+[14]DECLARADOS!CK4</f>
        <v>1.7716210000000001</v>
      </c>
      <c r="F162" s="23">
        <f>[13]TOTAL!CL4+[14]DECLARADOS!CL4</f>
        <v>115.01100499999998</v>
      </c>
      <c r="G162" s="23">
        <f>[13]TOTAL!CM4+[14]DECLARADOS!CM4</f>
        <v>17.272905999999999</v>
      </c>
      <c r="H162" s="23">
        <f>[13]TOTAL!CN4+[14]DECLARADOS!CN4</f>
        <v>2.1033109999999997</v>
      </c>
      <c r="I162" s="23">
        <f>[13]TOTAL!CO4+[14]DECLARADOS!CO4</f>
        <v>2.4629180000000002</v>
      </c>
      <c r="J162" s="23">
        <f>[13]TOTAL!CP4+[14]DECLARADOS!CP4</f>
        <v>85.127848999999998</v>
      </c>
      <c r="K162" s="23">
        <f>[13]TOTAL!CQ4+[14]DECLARADOS!CQ4</f>
        <v>21.950333000000001</v>
      </c>
      <c r="L162" s="23">
        <f>[13]TOTAL!CR4+[14]DECLARADOS!CR4</f>
        <v>20.009188999999999</v>
      </c>
      <c r="M162" s="23">
        <f>[13]TOTAL!CS4+[14]DECLARADOS!CS4</f>
        <v>0.97841099999999992</v>
      </c>
      <c r="N162" s="23">
        <f>[13]TOTAL!CT4+[14]DECLARADOS!CT4</f>
        <v>0</v>
      </c>
      <c r="O162" s="23">
        <f>[13]TOTAL!CU4+[14]DECLARADOS!CU4</f>
        <v>0</v>
      </c>
    </row>
    <row r="163" spans="1:15">
      <c r="B163" s="37" t="s">
        <v>132</v>
      </c>
      <c r="C163" s="23">
        <f>[13]TOTAL!CI5+[14]DECLARADOS!CI5</f>
        <v>855.21762399999989</v>
      </c>
      <c r="D163" s="23">
        <f>[13]TOTAL!CJ5+[14]DECLARADOS!CJ5</f>
        <v>132.909752</v>
      </c>
      <c r="E163" s="23">
        <f>[13]TOTAL!CK5+[14]DECLARADOS!CK5</f>
        <v>3.2053890000000003</v>
      </c>
      <c r="F163" s="23">
        <f>[13]TOTAL!CL5+[14]DECLARADOS!CL5</f>
        <v>123.73018800000001</v>
      </c>
      <c r="G163" s="23">
        <f>[13]TOTAL!CM5+[14]DECLARADOS!CM5</f>
        <v>16.842262000000002</v>
      </c>
      <c r="H163" s="23">
        <f>[13]TOTAL!CN5+[14]DECLARADOS!CN5</f>
        <v>2.285879</v>
      </c>
      <c r="I163" s="23">
        <f>[13]TOTAL!CO5+[14]DECLARADOS!CO5</f>
        <v>2.0837950000000003</v>
      </c>
      <c r="J163" s="23">
        <f>[13]TOTAL!CP5+[14]DECLARADOS!CP5</f>
        <v>96.833129</v>
      </c>
      <c r="K163" s="23">
        <f>[13]TOTAL!CQ5+[14]DECLARADOS!CQ5</f>
        <v>27.044872999999999</v>
      </c>
      <c r="L163" s="23">
        <f>[13]TOTAL!CR5+[14]DECLARADOS!CR5</f>
        <v>21.875430999999999</v>
      </c>
      <c r="M163" s="23">
        <f>[13]TOTAL!CS5+[14]DECLARADOS!CS5</f>
        <v>1.0590360000000001</v>
      </c>
      <c r="N163" s="23">
        <f>[13]TOTAL!CT5+[14]DECLARADOS!CT5</f>
        <v>0</v>
      </c>
      <c r="O163" s="23">
        <f>[13]TOTAL!CU5+[14]DECLARADOS!CU5</f>
        <v>0.18737599999999999</v>
      </c>
    </row>
    <row r="164" spans="1:15">
      <c r="B164" s="37" t="s">
        <v>133</v>
      </c>
      <c r="C164" s="23">
        <f>[13]TOTAL!CI6+[14]DECLARADOS!CI6</f>
        <v>832.74006099999997</v>
      </c>
      <c r="D164" s="23">
        <f>[13]TOTAL!CJ6+[14]DECLARADOS!CJ6</f>
        <v>64.166242999999994</v>
      </c>
      <c r="E164" s="23">
        <f>[13]TOTAL!CK6+[14]DECLARADOS!CK6</f>
        <v>1.0443830000000001</v>
      </c>
      <c r="F164" s="23">
        <f>[13]TOTAL!CL6+[14]DECLARADOS!CL6</f>
        <v>117.76900399999997</v>
      </c>
      <c r="G164" s="23">
        <f>[13]TOTAL!CM6+[14]DECLARADOS!CM6</f>
        <v>17.253984000000003</v>
      </c>
      <c r="H164" s="23">
        <f>[13]TOTAL!CN6+[14]DECLARADOS!CN6</f>
        <v>2.1710570000000002</v>
      </c>
      <c r="I164" s="23">
        <f>[13]TOTAL!CO6+[14]DECLARADOS!CO6</f>
        <v>2.9267530000000002</v>
      </c>
      <c r="J164" s="23">
        <f>[13]TOTAL!CP6+[14]DECLARADOS!CP6</f>
        <v>91.235731000000001</v>
      </c>
      <c r="K164" s="23">
        <f>[13]TOTAL!CQ6+[14]DECLARADOS!CQ6</f>
        <v>25.900486999999998</v>
      </c>
      <c r="L164" s="23">
        <f>[13]TOTAL!CR6+[14]DECLARADOS!CR6</f>
        <v>22.295387999999999</v>
      </c>
      <c r="M164" s="23">
        <f>[13]TOTAL!CS6+[14]DECLARADOS!CS6</f>
        <v>0.64291699999999996</v>
      </c>
      <c r="N164" s="23">
        <f>[13]TOTAL!CT6+[14]DECLARADOS!CT6</f>
        <v>0</v>
      </c>
      <c r="O164" s="23">
        <f>[13]TOTAL!CU6+[14]DECLARADOS!CU6</f>
        <v>0.977765</v>
      </c>
    </row>
    <row r="165" spans="1:15">
      <c r="B165" s="37" t="s">
        <v>134</v>
      </c>
      <c r="C165" s="23">
        <f>[13]TOTAL!CI7+[14]DECLARADOS!CI7</f>
        <v>865.63677699999994</v>
      </c>
      <c r="D165" s="23">
        <f>[13]TOTAL!CJ7+[14]DECLARADOS!CJ7</f>
        <v>43.458327999999995</v>
      </c>
      <c r="E165" s="23">
        <f>[13]TOTAL!CK7+[14]DECLARADOS!CK7</f>
        <v>1.4510450000000001</v>
      </c>
      <c r="F165" s="23">
        <f>[13]TOTAL!CL7+[14]DECLARADOS!CL7</f>
        <v>128.04092199999999</v>
      </c>
      <c r="G165" s="23">
        <f>[13]TOTAL!CM7+[14]DECLARADOS!CM7</f>
        <v>16.524294000000001</v>
      </c>
      <c r="H165" s="23">
        <f>[13]TOTAL!CN7+[14]DECLARADOS!CN7</f>
        <v>2.338533</v>
      </c>
      <c r="I165" s="23">
        <f>[13]TOTAL!CO7+[14]DECLARADOS!CO7</f>
        <v>2.0378780000000001</v>
      </c>
      <c r="J165" s="23">
        <f>[13]TOTAL!CP7+[14]DECLARADOS!CP7</f>
        <v>105.57081599999999</v>
      </c>
      <c r="K165" s="23">
        <f>[13]TOTAL!CQ7+[14]DECLARADOS!CQ7</f>
        <v>26.250717999999999</v>
      </c>
      <c r="L165" s="23">
        <f>[13]TOTAL!CR7+[14]DECLARADOS!CR7</f>
        <v>24.223374</v>
      </c>
      <c r="M165" s="23">
        <f>[13]TOTAL!CS7+[14]DECLARADOS!CS7</f>
        <v>0.95218400000000036</v>
      </c>
      <c r="N165" s="23">
        <f>[13]TOTAL!CT7+[14]DECLARADOS!CT7</f>
        <v>0</v>
      </c>
      <c r="O165" s="23">
        <f>[13]TOTAL!CU7+[14]DECLARADOS!CU7</f>
        <v>0</v>
      </c>
    </row>
    <row r="166" spans="1:15">
      <c r="B166" s="37" t="s">
        <v>135</v>
      </c>
      <c r="C166" s="23">
        <f>[13]TOTAL!CI8+[14]DECLARADOS!CI8</f>
        <v>794.66159399999992</v>
      </c>
      <c r="D166" s="23">
        <f>[13]TOTAL!CJ8+[14]DECLARADOS!CJ8</f>
        <v>79.903913000000003</v>
      </c>
      <c r="E166" s="23">
        <f>[13]TOTAL!CK8+[14]DECLARADOS!CK8</f>
        <v>2.8976689999999996</v>
      </c>
      <c r="F166" s="23">
        <f>[13]TOTAL!CL8+[14]DECLARADOS!CL8</f>
        <v>130.47342099999997</v>
      </c>
      <c r="G166" s="23">
        <f>[13]TOTAL!CM8+[14]DECLARADOS!CM8</f>
        <v>18.121725999999999</v>
      </c>
      <c r="H166" s="23">
        <f>[13]TOTAL!CN8+[14]DECLARADOS!CN8</f>
        <v>2.2313179999999999</v>
      </c>
      <c r="I166" s="23">
        <f>[13]TOTAL!CO8+[14]DECLARADOS!CO8</f>
        <v>3.6964350000000001</v>
      </c>
      <c r="J166" s="23">
        <f>[13]TOTAL!CP8+[14]DECLARADOS!CP8</f>
        <v>103.82582899999998</v>
      </c>
      <c r="K166" s="23">
        <f>[13]TOTAL!CQ8+[14]DECLARADOS!CQ8</f>
        <v>24.331582000000001</v>
      </c>
      <c r="L166" s="23">
        <f>[13]TOTAL!CR8+[14]DECLARADOS!CR8</f>
        <v>24.195625000000003</v>
      </c>
      <c r="M166" s="23">
        <f>[13]TOTAL!CS8+[14]DECLARADOS!CS8</f>
        <v>1.9912569999999996</v>
      </c>
      <c r="N166" s="23">
        <f>[13]TOTAL!CT8+[14]DECLARADOS!CT8</f>
        <v>0</v>
      </c>
      <c r="O166" s="23">
        <f>[13]TOTAL!CU8+[14]DECLARADOS!CU8</f>
        <v>0</v>
      </c>
    </row>
    <row r="167" spans="1:15">
      <c r="B167" s="37" t="s">
        <v>136</v>
      </c>
      <c r="C167" s="23">
        <f>[13]TOTAL!CI9+[14]DECLARADOS!CI9</f>
        <v>761.73493799999994</v>
      </c>
      <c r="D167" s="23">
        <f>[13]TOTAL!CJ9+[14]DECLARADOS!CJ9</f>
        <v>40.756750000000004</v>
      </c>
      <c r="E167" s="23">
        <f>[13]TOTAL!CK9+[14]DECLARADOS!CK9</f>
        <v>10.227574000000001</v>
      </c>
      <c r="F167" s="23">
        <f>[13]TOTAL!CL9+[14]DECLARADOS!CL9</f>
        <v>128.67018999999999</v>
      </c>
      <c r="G167" s="23">
        <f>[13]TOTAL!CM9+[14]DECLARADOS!CM9</f>
        <v>19.916646999999998</v>
      </c>
      <c r="H167" s="23">
        <f>[13]TOTAL!CN9+[14]DECLARADOS!CN9</f>
        <v>2.3710500000000003</v>
      </c>
      <c r="I167" s="23">
        <f>[13]TOTAL!CO9+[14]DECLARADOS!CO9</f>
        <v>2.7643059999999995</v>
      </c>
      <c r="J167" s="23">
        <f>[13]TOTAL!CP9+[14]DECLARADOS!CP9</f>
        <v>109.35786300000001</v>
      </c>
      <c r="K167" s="23">
        <f>[13]TOTAL!CQ9+[14]DECLARADOS!CQ9</f>
        <v>28.210435999999998</v>
      </c>
      <c r="L167" s="23">
        <f>[13]TOTAL!CR9+[14]DECLARADOS!CR9</f>
        <v>23.819585000000004</v>
      </c>
      <c r="M167" s="23">
        <f>[13]TOTAL!CS9+[14]DECLARADOS!CS9</f>
        <v>1.2021120000000001</v>
      </c>
      <c r="N167" s="23">
        <f>[13]TOTAL!CT9+[14]DECLARADOS!CT9</f>
        <v>0</v>
      </c>
      <c r="O167" s="23">
        <f>[13]TOTAL!CU9+[14]DECLARADOS!CU9</f>
        <v>0</v>
      </c>
    </row>
    <row r="168" spans="1:15">
      <c r="B168" s="37" t="s">
        <v>137</v>
      </c>
      <c r="C168" s="23">
        <f>[13]TOTAL!CI10+[14]DECLARADOS!CI10</f>
        <v>527.63938199999996</v>
      </c>
      <c r="D168" s="23">
        <f>[13]TOTAL!CJ10+[14]DECLARADOS!CJ10</f>
        <v>67.363530999999995</v>
      </c>
      <c r="E168" s="23">
        <f>[13]TOTAL!CK10+[14]DECLARADOS!CK10</f>
        <v>0.65140700000000007</v>
      </c>
      <c r="F168" s="23">
        <f>[13]TOTAL!CL10+[14]DECLARADOS!CL10</f>
        <v>100.527885</v>
      </c>
      <c r="G168" s="23">
        <f>[13]TOTAL!CM10+[14]DECLARADOS!CM10</f>
        <v>15.929527</v>
      </c>
      <c r="H168" s="23">
        <f>[13]TOTAL!CN10+[14]DECLARADOS!CN10</f>
        <v>2.1357939999999997</v>
      </c>
      <c r="I168" s="23">
        <f>[13]TOTAL!CO10+[14]DECLARADOS!CO10</f>
        <v>1.7709869999999999</v>
      </c>
      <c r="J168" s="23">
        <f>[13]TOTAL!CP10+[14]DECLARADOS!CP10</f>
        <v>78.946833999999996</v>
      </c>
      <c r="K168" s="23">
        <f>[13]TOTAL!CQ10+[14]DECLARADOS!CQ10</f>
        <v>26.681518000000001</v>
      </c>
      <c r="L168" s="23">
        <f>[13]TOTAL!CR10+[14]DECLARADOS!CR10</f>
        <v>21.712284</v>
      </c>
      <c r="M168" s="23">
        <f>[13]TOTAL!CS10+[14]DECLARADOS!CS10</f>
        <v>6.3015109999999988</v>
      </c>
      <c r="N168" s="23">
        <f>[13]TOTAL!CT10+[14]DECLARADOS!CT10</f>
        <v>0</v>
      </c>
      <c r="O168" s="23">
        <f>[13]TOTAL!CU10+[14]DECLARADOS!CU10</f>
        <v>0</v>
      </c>
    </row>
    <row r="169" spans="1:15">
      <c r="B169" s="37" t="s">
        <v>138</v>
      </c>
      <c r="C169" s="23">
        <f>[13]TOTAL!CI11+[14]DECLARADOS!CI11</f>
        <v>712.12391900000011</v>
      </c>
      <c r="D169" s="23">
        <f>[13]TOTAL!CJ11+[14]DECLARADOS!CJ11</f>
        <v>55.024761999999996</v>
      </c>
      <c r="E169" s="23">
        <f>[13]TOTAL!CK11+[14]DECLARADOS!CK11</f>
        <v>0.46547100000000002</v>
      </c>
      <c r="F169" s="23">
        <f>[13]TOTAL!CL11+[14]DECLARADOS!CL11</f>
        <v>132.11606399999999</v>
      </c>
      <c r="G169" s="23">
        <f>[13]TOTAL!CM11+[14]DECLARADOS!CM11</f>
        <v>18.268692999999999</v>
      </c>
      <c r="H169" s="23">
        <f>[13]TOTAL!CN11+[14]DECLARADOS!CN11</f>
        <v>3.2646630000000001</v>
      </c>
      <c r="I169" s="23">
        <f>[13]TOTAL!CO11+[14]DECLARADOS!CO11</f>
        <v>2.9708439999999996</v>
      </c>
      <c r="J169" s="23">
        <f>[13]TOTAL!CP11+[14]DECLARADOS!CP11</f>
        <v>94.715275999999989</v>
      </c>
      <c r="K169" s="23">
        <f>[13]TOTAL!CQ11+[14]DECLARADOS!CQ11</f>
        <v>45.843636999999994</v>
      </c>
      <c r="L169" s="23">
        <f>[13]TOTAL!CR11+[14]DECLARADOS!CR11</f>
        <v>21.197647000000003</v>
      </c>
      <c r="M169" s="23">
        <f>[13]TOTAL!CS11+[14]DECLARADOS!CS11</f>
        <v>0.52848200000000001</v>
      </c>
      <c r="N169" s="23">
        <f>[13]TOTAL!CT11+[14]DECLARADOS!CT11</f>
        <v>0</v>
      </c>
      <c r="O169" s="23">
        <f>[13]TOTAL!CU11+[14]DECLARADOS!CU11</f>
        <v>0</v>
      </c>
    </row>
    <row r="170" spans="1:15">
      <c r="B170" s="37" t="s">
        <v>139</v>
      </c>
      <c r="C170" s="23">
        <f>[13]TOTAL!CI12+[14]DECLARADOS!CI12</f>
        <v>837.85890800000004</v>
      </c>
      <c r="D170" s="23">
        <f>[13]TOTAL!CJ12+[14]DECLARADOS!CJ12</f>
        <v>27.442245999999997</v>
      </c>
      <c r="E170" s="23">
        <f>[13]TOTAL!CK12+[14]DECLARADOS!CK12</f>
        <v>3.5957159999999999</v>
      </c>
      <c r="F170" s="23">
        <f>[13]TOTAL!CL12+[14]DECLARADOS!CL12</f>
        <v>131.98876200000001</v>
      </c>
      <c r="G170" s="23">
        <f>[13]TOTAL!CM12+[14]DECLARADOS!CM12</f>
        <v>24.084358000000002</v>
      </c>
      <c r="H170" s="23">
        <f>[13]TOTAL!CN12+[14]DECLARADOS!CN12</f>
        <v>3.1405979999999998</v>
      </c>
      <c r="I170" s="23">
        <f>[13]TOTAL!CO12+[14]DECLARADOS!CO12</f>
        <v>3.5744219999999998</v>
      </c>
      <c r="J170" s="23">
        <f>[13]TOTAL!CP12+[14]DECLARADOS!CP12</f>
        <v>101.55941099999998</v>
      </c>
      <c r="K170" s="23">
        <f>[13]TOTAL!CQ12+[14]DECLARADOS!CQ12</f>
        <v>60.728009999999998</v>
      </c>
      <c r="L170" s="23">
        <f>[13]TOTAL!CR12+[14]DECLARADOS!CR12</f>
        <v>24.080606</v>
      </c>
      <c r="M170" s="23">
        <f>[13]TOTAL!CS12+[14]DECLARADOS!CS12</f>
        <v>1.8138689999999995</v>
      </c>
      <c r="N170" s="23">
        <f>[13]TOTAL!CT12+[14]DECLARADOS!CT12</f>
        <v>0</v>
      </c>
      <c r="O170" s="23">
        <f>[13]TOTAL!CU12+[14]DECLARADOS!CU12</f>
        <v>0</v>
      </c>
    </row>
    <row r="171" spans="1:15">
      <c r="B171" s="37" t="s">
        <v>140</v>
      </c>
      <c r="C171" s="23">
        <f>[13]TOTAL!CI13+[14]DECLARADOS!CI13</f>
        <v>776.66573599999992</v>
      </c>
      <c r="D171" s="23">
        <f>[13]TOTAL!CJ13+[14]DECLARADOS!CJ13</f>
        <v>211.697631</v>
      </c>
      <c r="E171" s="23">
        <f>[13]TOTAL!CK13+[14]DECLARADOS!CK13</f>
        <v>1.164445</v>
      </c>
      <c r="F171" s="23">
        <f>[13]TOTAL!CL13+[14]DECLARADOS!CL13</f>
        <v>139.47824600000001</v>
      </c>
      <c r="G171" s="23">
        <f>[13]TOTAL!CM13+[14]DECLARADOS!CM13</f>
        <v>23.03575</v>
      </c>
      <c r="H171" s="23">
        <f>[13]TOTAL!CN13+[14]DECLARADOS!CN13</f>
        <v>3.274232</v>
      </c>
      <c r="I171" s="23">
        <f>[13]TOTAL!CO13+[14]DECLARADOS!CO13</f>
        <v>3.0683419999999999</v>
      </c>
      <c r="J171" s="23">
        <f>[13]TOTAL!CP13+[14]DECLARADOS!CP13</f>
        <v>100.59612800000001</v>
      </c>
      <c r="K171" s="23">
        <f>[13]TOTAL!CQ13+[14]DECLARADOS!CQ13</f>
        <v>56.676795000000006</v>
      </c>
      <c r="L171" s="23">
        <f>[13]TOTAL!CR13+[14]DECLARADOS!CR13</f>
        <v>23.607514000000002</v>
      </c>
      <c r="M171" s="23">
        <f>[13]TOTAL!CS13+[14]DECLARADOS!CS13</f>
        <v>1.3306709999999997</v>
      </c>
      <c r="N171" s="23">
        <f>[13]TOTAL!CT13+[14]DECLARADOS!CT13</f>
        <v>0</v>
      </c>
      <c r="O171" s="23">
        <f>[13]TOTAL!CU13+[14]DECLARADOS!CU13</f>
        <v>0</v>
      </c>
    </row>
    <row r="172" spans="1:15">
      <c r="B172" s="37" t="s">
        <v>141</v>
      </c>
      <c r="C172" s="23">
        <f>[13]TOTAL!CI14+[14]DECLARADOS!CI14</f>
        <v>753.81793800000003</v>
      </c>
      <c r="D172" s="23">
        <f>[13]TOTAL!CJ14+[14]DECLARADOS!CJ14</f>
        <v>141.54408100000001</v>
      </c>
      <c r="E172" s="23">
        <f>[13]TOTAL!CK14+[14]DECLARADOS!CK14</f>
        <v>1.2173569999999998</v>
      </c>
      <c r="F172" s="23">
        <f>[13]TOTAL!CL14+[14]DECLARADOS!CL14</f>
        <v>144.29107200000001</v>
      </c>
      <c r="G172" s="23">
        <f>[13]TOTAL!CM14+[14]DECLARADOS!CM14</f>
        <v>19.694960000000002</v>
      </c>
      <c r="H172" s="23">
        <f>[13]TOTAL!CN14+[14]DECLARADOS!CN14</f>
        <v>2.7180050000000002</v>
      </c>
      <c r="I172" s="23">
        <f>[13]TOTAL!CO14+[14]DECLARADOS!CO14</f>
        <v>2.5464469999999997</v>
      </c>
      <c r="J172" s="23">
        <f>[13]TOTAL!CP14+[14]DECLARADOS!CP14</f>
        <v>85.722313999999997</v>
      </c>
      <c r="K172" s="23">
        <f>[13]TOTAL!CQ14+[14]DECLARADOS!CQ14</f>
        <v>29.858862999999999</v>
      </c>
      <c r="L172" s="23">
        <f>[13]TOTAL!CR14+[14]DECLARADOS!CR14</f>
        <v>24.499494000000002</v>
      </c>
      <c r="M172" s="23">
        <f>[13]TOTAL!CS14+[14]DECLARADOS!CS14</f>
        <v>0.70241799999999999</v>
      </c>
      <c r="N172" s="23">
        <f>[13]TOTAL!CT14+[14]DECLARADOS!CT14</f>
        <v>3.22376</v>
      </c>
      <c r="O172" s="23">
        <f>[13]TOTAL!CU14+[14]DECLARADOS!CU14</f>
        <v>0</v>
      </c>
    </row>
    <row r="173" spans="1:15"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</row>
    <row r="174" spans="1:15">
      <c r="A174" s="19">
        <f>[2]LEGENDAS!$B$2</f>
        <v>2019</v>
      </c>
      <c r="B174" s="37" t="s">
        <v>130</v>
      </c>
      <c r="C174" s="23">
        <f>[15]TOTAL!CI3+[16]DECLARADOS!CI3</f>
        <v>795.87358400000005</v>
      </c>
      <c r="D174" s="23">
        <f>[15]TOTAL!CJ3+[16]DECLARADOS!CJ3</f>
        <v>296.63273900000002</v>
      </c>
      <c r="E174" s="23">
        <f>[15]TOTAL!CK3+[16]DECLARADOS!CK3</f>
        <v>0.75134699999999999</v>
      </c>
      <c r="F174" s="23">
        <f>[15]TOTAL!CL3+[16]DECLARADOS!CL3</f>
        <v>128.897336</v>
      </c>
      <c r="G174" s="23">
        <f>[15]TOTAL!CM3+[16]DECLARADOS!CM3</f>
        <v>20.464509</v>
      </c>
      <c r="H174" s="23">
        <f>[15]TOTAL!CN3+[16]DECLARADOS!CN3</f>
        <v>2.6490580000000001</v>
      </c>
      <c r="I174" s="23">
        <f>[15]TOTAL!CO3+[16]DECLARADOS!CO3</f>
        <v>4.5649509999999998</v>
      </c>
      <c r="J174" s="23">
        <f>[15]TOTAL!CP3+[16]DECLARADOS!CP3</f>
        <v>100.756916</v>
      </c>
      <c r="K174" s="23">
        <f>[15]TOTAL!CQ3+[16]DECLARADOS!CQ3</f>
        <v>26.437487000000004</v>
      </c>
      <c r="L174" s="23">
        <f>[15]TOTAL!CR3+[16]DECLARADOS!CR3</f>
        <v>24.962789999999998</v>
      </c>
      <c r="M174" s="23">
        <f>[15]TOTAL!CS3+[16]DECLARADOS!CS3</f>
        <v>0.630749</v>
      </c>
      <c r="N174" s="23">
        <f>[15]TOTAL!CT3+[16]DECLARADOS!CT3</f>
        <v>0</v>
      </c>
      <c r="O174" s="23">
        <f>[15]TOTAL!CU3+[16]DECLARADOS!CU3</f>
        <v>0</v>
      </c>
    </row>
    <row r="175" spans="1:15">
      <c r="B175" s="37" t="s">
        <v>131</v>
      </c>
      <c r="C175" s="23">
        <f>[15]TOTAL!CI4+[16]DECLARADOS!CI4</f>
        <v>852.24754799999994</v>
      </c>
      <c r="D175" s="23">
        <f>[15]TOTAL!CJ4+[16]DECLARADOS!CJ4</f>
        <v>78.447699</v>
      </c>
      <c r="E175" s="23">
        <f>[15]TOTAL!CK4+[16]DECLARADOS!CK4</f>
        <v>2.3093880000000002</v>
      </c>
      <c r="F175" s="23">
        <f>[15]TOTAL!CL4+[16]DECLARADOS!CL4</f>
        <v>132.25585999999998</v>
      </c>
      <c r="G175" s="23">
        <f>[15]TOTAL!CM4+[16]DECLARADOS!CM4</f>
        <v>16.510439000000002</v>
      </c>
      <c r="H175" s="23">
        <f>[15]TOTAL!CN4+[16]DECLARADOS!CN4</f>
        <v>2.4379189999999999</v>
      </c>
      <c r="I175" s="23">
        <f>[15]TOTAL!CO4+[16]DECLARADOS!CO4</f>
        <v>2.3402270000000001</v>
      </c>
      <c r="J175" s="23">
        <f>[15]TOTAL!CP4+[16]DECLARADOS!CP4</f>
        <v>100.90778700000001</v>
      </c>
      <c r="K175" s="23">
        <f>[15]TOTAL!CQ4+[16]DECLARADOS!CQ4</f>
        <v>26.483345</v>
      </c>
      <c r="L175" s="23">
        <f>[15]TOTAL!CR4+[16]DECLARADOS!CR4</f>
        <v>21.122377</v>
      </c>
      <c r="M175" s="23">
        <f>[15]TOTAL!CS4+[16]DECLARADOS!CS4</f>
        <v>0.86564400000000008</v>
      </c>
      <c r="N175" s="23">
        <f>[15]TOTAL!CT4+[16]DECLARADOS!CT4</f>
        <v>0</v>
      </c>
      <c r="O175" s="23">
        <f>[15]TOTAL!CU4+[16]DECLARADOS!CU4</f>
        <v>0</v>
      </c>
    </row>
    <row r="176" spans="1:15">
      <c r="B176" s="37" t="s">
        <v>132</v>
      </c>
      <c r="C176" s="23">
        <f>[15]TOTAL!CI5+[16]DECLARADOS!CI5</f>
        <v>943.26796100000001</v>
      </c>
      <c r="D176" s="23">
        <f>[15]TOTAL!CJ5+[16]DECLARADOS!CJ5</f>
        <v>321.995474</v>
      </c>
      <c r="E176" s="23">
        <f>[15]TOTAL!CK5+[16]DECLARADOS!CK5</f>
        <v>1.1725080000000001</v>
      </c>
      <c r="F176" s="23">
        <f>[15]TOTAL!CL5+[16]DECLARADOS!CL5</f>
        <v>152.694335</v>
      </c>
      <c r="G176" s="23">
        <f>[15]TOTAL!CM5+[16]DECLARADOS!CM5</f>
        <v>16.996908000000001</v>
      </c>
      <c r="H176" s="23">
        <f>[15]TOTAL!CN5+[16]DECLARADOS!CN5</f>
        <v>2.4335259999999996</v>
      </c>
      <c r="I176" s="23">
        <f>[15]TOTAL!CO5+[16]DECLARADOS!CO5</f>
        <v>3.1409279999999997</v>
      </c>
      <c r="J176" s="23">
        <f>[15]TOTAL!CP5+[16]DECLARADOS!CP5</f>
        <v>106.801872</v>
      </c>
      <c r="K176" s="23">
        <f>[15]TOTAL!CQ5+[16]DECLARADOS!CQ5</f>
        <v>30.375980000000006</v>
      </c>
      <c r="L176" s="23">
        <f>[15]TOTAL!CR5+[16]DECLARADOS!CR5</f>
        <v>24.264184999999998</v>
      </c>
      <c r="M176" s="23">
        <f>[15]TOTAL!CS5+[16]DECLARADOS!CS5</f>
        <v>0.53340499999999991</v>
      </c>
      <c r="N176" s="23">
        <f>[15]TOTAL!CT5+[16]DECLARADOS!CT5</f>
        <v>0</v>
      </c>
      <c r="O176" s="23">
        <f>[15]TOTAL!CU5+[16]DECLARADOS!CU5</f>
        <v>0</v>
      </c>
    </row>
    <row r="177" spans="2:19">
      <c r="B177" s="37" t="s">
        <v>133</v>
      </c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</row>
    <row r="178" spans="2:19">
      <c r="B178" s="37" t="s">
        <v>134</v>
      </c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</row>
    <row r="179" spans="2:19">
      <c r="B179" s="37" t="s">
        <v>135</v>
      </c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38"/>
      <c r="Q179" s="38"/>
      <c r="R179" s="38"/>
      <c r="S179" s="38"/>
    </row>
    <row r="180" spans="2:19">
      <c r="B180" s="37" t="s">
        <v>136</v>
      </c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38"/>
      <c r="Q180" s="38"/>
      <c r="R180" s="38"/>
      <c r="S180" s="38"/>
    </row>
    <row r="181" spans="2:19">
      <c r="B181" s="37" t="s">
        <v>137</v>
      </c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38"/>
      <c r="Q181" s="38"/>
      <c r="R181" s="38"/>
      <c r="S181" s="38"/>
    </row>
    <row r="182" spans="2:19">
      <c r="B182" s="37" t="s">
        <v>138</v>
      </c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38"/>
      <c r="Q182" s="38"/>
      <c r="R182" s="38"/>
      <c r="S182" s="38"/>
    </row>
    <row r="183" spans="2:19">
      <c r="B183" s="37" t="s">
        <v>139</v>
      </c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38"/>
      <c r="Q183" s="38"/>
      <c r="R183" s="38"/>
      <c r="S183" s="38"/>
    </row>
    <row r="184" spans="2:19">
      <c r="B184" s="37" t="s">
        <v>140</v>
      </c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42"/>
      <c r="Q184" s="38"/>
      <c r="R184" s="38"/>
      <c r="S184" s="38"/>
    </row>
    <row r="185" spans="2:19">
      <c r="B185" s="37" t="s">
        <v>141</v>
      </c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38"/>
      <c r="Q185" s="38"/>
      <c r="R185" s="38"/>
      <c r="S185" s="38"/>
    </row>
    <row r="186" spans="2:19"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</row>
    <row r="187" spans="2:19"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</row>
    <row r="188" spans="2:19"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</row>
  </sheetData>
  <mergeCells count="14">
    <mergeCell ref="A2:S2"/>
    <mergeCell ref="A3:S3"/>
    <mergeCell ref="C5:S5"/>
    <mergeCell ref="A34:S34"/>
    <mergeCell ref="C160:O160"/>
    <mergeCell ref="A32:B32"/>
    <mergeCell ref="C98:S98"/>
    <mergeCell ref="A127:S127"/>
    <mergeCell ref="C129:S129"/>
    <mergeCell ref="C36:S36"/>
    <mergeCell ref="A65:S65"/>
    <mergeCell ref="C67:S67"/>
    <mergeCell ref="A96:S96"/>
    <mergeCell ref="A158:O158"/>
  </mergeCells>
  <phoneticPr fontId="1" type="noConversion"/>
  <hyperlinks>
    <hyperlink ref="A32:B32" location="Index!A1" display="Return to Index"/>
  </hyperlinks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S188"/>
  <sheetViews>
    <sheetView showGridLines="0" topLeftCell="A2" zoomScale="90" zoomScaleNormal="90" workbookViewId="0">
      <selection activeCell="A2" sqref="A2:S2"/>
    </sheetView>
  </sheetViews>
  <sheetFormatPr defaultRowHeight="9"/>
  <cols>
    <col min="1" max="1" width="6.85546875" style="19" customWidth="1"/>
    <col min="2" max="2" width="9.85546875" style="37" bestFit="1" customWidth="1"/>
    <col min="3" max="19" width="7.42578125" style="37" customWidth="1"/>
    <col min="20" max="16384" width="9.140625" style="37"/>
  </cols>
  <sheetData>
    <row r="1" spans="1:19" hidden="1"/>
    <row r="2" spans="1:19" s="25" customFormat="1" ht="21" customHeight="1">
      <c r="A2" s="219" t="s">
        <v>341</v>
      </c>
      <c r="B2" s="219"/>
      <c r="C2" s="219"/>
      <c r="D2" s="219"/>
      <c r="E2" s="219"/>
      <c r="F2" s="219"/>
      <c r="G2" s="219"/>
      <c r="H2" s="219"/>
      <c r="I2" s="219"/>
      <c r="J2" s="219"/>
      <c r="K2" s="219"/>
      <c r="L2" s="219"/>
      <c r="M2" s="219"/>
      <c r="N2" s="219"/>
      <c r="O2" s="219"/>
      <c r="P2" s="219"/>
      <c r="Q2" s="219"/>
      <c r="R2" s="219"/>
      <c r="S2" s="219"/>
    </row>
    <row r="3" spans="1:19" ht="18" customHeight="1" thickBot="1">
      <c r="A3" s="201" t="s">
        <v>335</v>
      </c>
      <c r="B3" s="201"/>
      <c r="C3" s="201"/>
      <c r="D3" s="201"/>
      <c r="E3" s="201"/>
      <c r="F3" s="201"/>
      <c r="G3" s="201"/>
      <c r="H3" s="201"/>
      <c r="I3" s="201"/>
      <c r="J3" s="201"/>
      <c r="K3" s="201"/>
      <c r="L3" s="201"/>
      <c r="M3" s="201"/>
      <c r="N3" s="201"/>
      <c r="O3" s="201"/>
      <c r="P3" s="201"/>
      <c r="Q3" s="201"/>
      <c r="R3" s="201"/>
      <c r="S3" s="201"/>
    </row>
    <row r="4" spans="1:19" s="22" customFormat="1" ht="23.25" customHeight="1" thickBot="1">
      <c r="A4" s="120" t="s">
        <v>129</v>
      </c>
      <c r="B4" s="120" t="s">
        <v>128</v>
      </c>
      <c r="C4" s="121" t="s">
        <v>0</v>
      </c>
      <c r="D4" s="121" t="s">
        <v>1</v>
      </c>
      <c r="E4" s="121" t="s">
        <v>2</v>
      </c>
      <c r="F4" s="121" t="s">
        <v>3</v>
      </c>
      <c r="G4" s="121" t="s">
        <v>4</v>
      </c>
      <c r="H4" s="121" t="s">
        <v>5</v>
      </c>
      <c r="I4" s="121" t="s">
        <v>6</v>
      </c>
      <c r="J4" s="121" t="s">
        <v>7</v>
      </c>
      <c r="K4" s="121" t="s">
        <v>8</v>
      </c>
      <c r="L4" s="121" t="s">
        <v>37</v>
      </c>
      <c r="M4" s="121" t="s">
        <v>25</v>
      </c>
      <c r="N4" s="121" t="s">
        <v>28</v>
      </c>
      <c r="O4" s="121" t="s">
        <v>38</v>
      </c>
      <c r="P4" s="121" t="s">
        <v>39</v>
      </c>
      <c r="Q4" s="121" t="s">
        <v>40</v>
      </c>
      <c r="R4" s="121" t="s">
        <v>41</v>
      </c>
      <c r="S4" s="121" t="s">
        <v>42</v>
      </c>
    </row>
    <row r="5" spans="1:19" ht="11.25" customHeight="1" thickBot="1">
      <c r="A5" s="122"/>
      <c r="B5" s="122"/>
      <c r="C5" s="205" t="s">
        <v>342</v>
      </c>
      <c r="D5" s="206"/>
      <c r="E5" s="206"/>
      <c r="F5" s="206"/>
      <c r="G5" s="206"/>
      <c r="H5" s="206"/>
      <c r="I5" s="206"/>
      <c r="J5" s="206"/>
      <c r="K5" s="206"/>
      <c r="L5" s="206"/>
      <c r="M5" s="206"/>
      <c r="N5" s="206"/>
      <c r="O5" s="206"/>
      <c r="P5" s="206"/>
      <c r="Q5" s="206"/>
      <c r="R5" s="206"/>
      <c r="S5" s="207"/>
    </row>
    <row r="6" spans="1:19">
      <c r="A6" s="19">
        <f>[2]LEGENDAS!$B$3</f>
        <v>2018</v>
      </c>
      <c r="B6" s="37" t="s">
        <v>130</v>
      </c>
      <c r="C6" s="23">
        <f>[13]TOTAL!B21+[14]DECLARADOS!B21</f>
        <v>22.027755999999997</v>
      </c>
      <c r="D6" s="23">
        <f>[13]TOTAL!C21+[14]DECLARADOS!C21</f>
        <v>16.373860000000001</v>
      </c>
      <c r="E6" s="23">
        <f>[13]TOTAL!D21+[14]DECLARADOS!D21</f>
        <v>63.282828000000009</v>
      </c>
      <c r="F6" s="23">
        <f>[13]TOTAL!E21+[14]DECLARADOS!E21</f>
        <v>21.663137999999996</v>
      </c>
      <c r="G6" s="23">
        <f>[13]TOTAL!F21+[14]DECLARADOS!F21</f>
        <v>8.5500970000000009</v>
      </c>
      <c r="H6" s="23">
        <f>[13]TOTAL!G21+[14]DECLARADOS!G21</f>
        <v>8.2491909999999997</v>
      </c>
      <c r="I6" s="23">
        <f>[13]TOTAL!H21+[14]DECLARADOS!H21</f>
        <v>25.868713999999997</v>
      </c>
      <c r="J6" s="23">
        <f>[13]TOTAL!I21+[14]DECLARADOS!I21</f>
        <v>38.290227000000002</v>
      </c>
      <c r="K6" s="23">
        <f>[13]TOTAL!J21+[14]DECLARADOS!J21</f>
        <v>6.8435119999999996</v>
      </c>
      <c r="L6" s="23">
        <f>[13]TOTAL!K21+[14]DECLARADOS!K21</f>
        <v>8.6981190000000002</v>
      </c>
      <c r="M6" s="23">
        <f>[13]TOTAL!L21+[14]DECLARADOS!L21</f>
        <v>4.2908099999999996</v>
      </c>
      <c r="N6" s="23">
        <f>[13]TOTAL!M21+[14]DECLARADOS!M21</f>
        <v>9.6553299999999993</v>
      </c>
      <c r="O6" s="23">
        <f>[13]TOTAL!N21+[14]DECLARADOS!N21</f>
        <v>0.76566499999999993</v>
      </c>
      <c r="P6" s="23">
        <f>[13]TOTAL!O21+[14]DECLARADOS!O21</f>
        <v>5.1290999999999996E-2</v>
      </c>
      <c r="Q6" s="23">
        <f>[13]TOTAL!P21+[14]DECLARADOS!P21</f>
        <v>86.662617000000012</v>
      </c>
      <c r="R6" s="23">
        <f>[13]TOTAL!Q21+[14]DECLARADOS!Q21</f>
        <v>25.388356000000002</v>
      </c>
      <c r="S6" s="23">
        <f>[13]TOTAL!R21+[14]DECLARADOS!R21</f>
        <v>7.5555379999999994</v>
      </c>
    </row>
    <row r="7" spans="1:19">
      <c r="B7" s="37" t="s">
        <v>131</v>
      </c>
      <c r="C7" s="23">
        <f>[13]TOTAL!B22+[14]DECLARADOS!B22</f>
        <v>12.340557</v>
      </c>
      <c r="D7" s="23">
        <f>[13]TOTAL!C22+[14]DECLARADOS!C22</f>
        <v>16.838557000000002</v>
      </c>
      <c r="E7" s="23">
        <f>[13]TOTAL!D22+[14]DECLARADOS!D22</f>
        <v>62.188424000000005</v>
      </c>
      <c r="F7" s="23">
        <f>[13]TOTAL!E22+[14]DECLARADOS!E22</f>
        <v>25.930868000000004</v>
      </c>
      <c r="G7" s="23">
        <f>[13]TOTAL!F22+[14]DECLARADOS!F22</f>
        <v>8.6661549999999998</v>
      </c>
      <c r="H7" s="23">
        <f>[13]TOTAL!G22+[14]DECLARADOS!G22</f>
        <v>8.8796850000000003</v>
      </c>
      <c r="I7" s="23">
        <f>[13]TOTAL!H22+[14]DECLARADOS!H22</f>
        <v>22.783469</v>
      </c>
      <c r="J7" s="23">
        <f>[13]TOTAL!I22+[14]DECLARADOS!I22</f>
        <v>40.783591999999999</v>
      </c>
      <c r="K7" s="23">
        <f>[13]TOTAL!J22+[14]DECLARADOS!J22</f>
        <v>6.2119100000000014</v>
      </c>
      <c r="L7" s="23">
        <f>[13]TOTAL!K22+[14]DECLARADOS!K22</f>
        <v>6.2943389999999999</v>
      </c>
      <c r="M7" s="23">
        <f>[13]TOTAL!L22+[14]DECLARADOS!L22</f>
        <v>4.8181960000000013</v>
      </c>
      <c r="N7" s="23">
        <f>[13]TOTAL!M22+[14]DECLARADOS!M22</f>
        <v>8.520230999999999</v>
      </c>
      <c r="O7" s="23">
        <f>[13]TOTAL!N22+[14]DECLARADOS!N22</f>
        <v>0.66581500000000005</v>
      </c>
      <c r="P7" s="23">
        <f>[13]TOTAL!O22+[14]DECLARADOS!O22</f>
        <v>2.2426000000000001E-2</v>
      </c>
      <c r="Q7" s="23">
        <f>[13]TOTAL!P22+[14]DECLARADOS!P22</f>
        <v>70.263921999999994</v>
      </c>
      <c r="R7" s="23">
        <f>[13]TOTAL!Q22+[14]DECLARADOS!Q22</f>
        <v>25.446528000000004</v>
      </c>
      <c r="S7" s="23">
        <f>[13]TOTAL!R22+[14]DECLARADOS!R22</f>
        <v>11.895511000000001</v>
      </c>
    </row>
    <row r="8" spans="1:19">
      <c r="B8" s="37" t="s">
        <v>132</v>
      </c>
      <c r="C8" s="23">
        <f>[13]TOTAL!B23+[14]DECLARADOS!B23</f>
        <v>17.136079000000002</v>
      </c>
      <c r="D8" s="23">
        <f>[13]TOTAL!C23+[14]DECLARADOS!C23</f>
        <v>20.763995999999999</v>
      </c>
      <c r="E8" s="23">
        <f>[13]TOTAL!D23+[14]DECLARADOS!D23</f>
        <v>65.467645000000005</v>
      </c>
      <c r="F8" s="23">
        <f>[13]TOTAL!E23+[14]DECLARADOS!E23</f>
        <v>31.920354000000003</v>
      </c>
      <c r="G8" s="23">
        <f>[13]TOTAL!F23+[14]DECLARADOS!F23</f>
        <v>9.3376470000000005</v>
      </c>
      <c r="H8" s="23">
        <f>[13]TOTAL!G23+[14]DECLARADOS!G23</f>
        <v>9.046581999999999</v>
      </c>
      <c r="I8" s="23">
        <f>[13]TOTAL!H23+[14]DECLARADOS!H23</f>
        <v>25.873907000000003</v>
      </c>
      <c r="J8" s="23">
        <f>[13]TOTAL!I23+[14]DECLARADOS!I23</f>
        <v>44.366093000000006</v>
      </c>
      <c r="K8" s="23">
        <f>[13]TOTAL!J23+[14]DECLARADOS!J23</f>
        <v>6.2431799999999997</v>
      </c>
      <c r="L8" s="23">
        <f>[13]TOTAL!K23+[14]DECLARADOS!K23</f>
        <v>6.9071470000000001</v>
      </c>
      <c r="M8" s="23">
        <f>[13]TOTAL!L23+[14]DECLARADOS!L23</f>
        <v>4.1976430000000002</v>
      </c>
      <c r="N8" s="23">
        <f>[13]TOTAL!M23+[14]DECLARADOS!M23</f>
        <v>7.3818820000000001</v>
      </c>
      <c r="O8" s="23">
        <f>[13]TOTAL!N23+[14]DECLARADOS!N23</f>
        <v>0.98041299999999998</v>
      </c>
      <c r="P8" s="23">
        <f>[13]TOTAL!O23+[14]DECLARADOS!O23</f>
        <v>8.6102999999999999E-2</v>
      </c>
      <c r="Q8" s="23">
        <f>[13]TOTAL!P23+[14]DECLARADOS!P23</f>
        <v>56.022447000000014</v>
      </c>
      <c r="R8" s="23">
        <f>[13]TOTAL!Q23+[14]DECLARADOS!Q23</f>
        <v>28.279043999999988</v>
      </c>
      <c r="S8" s="23">
        <f>[13]TOTAL!R23+[14]DECLARADOS!R23</f>
        <v>11.586319999999999</v>
      </c>
    </row>
    <row r="9" spans="1:19">
      <c r="B9" s="37" t="s">
        <v>133</v>
      </c>
      <c r="C9" s="23">
        <f>[13]TOTAL!B24+[14]DECLARADOS!B24</f>
        <v>24.554125000000006</v>
      </c>
      <c r="D9" s="23">
        <f>[13]TOTAL!C24+[14]DECLARADOS!C24</f>
        <v>16.212131999999997</v>
      </c>
      <c r="E9" s="23">
        <f>[13]TOTAL!D24+[14]DECLARADOS!D24</f>
        <v>58.250097000000004</v>
      </c>
      <c r="F9" s="23">
        <f>[13]TOTAL!E24+[14]DECLARADOS!E24</f>
        <v>30.409180000000013</v>
      </c>
      <c r="G9" s="23">
        <f>[13]TOTAL!F24+[14]DECLARADOS!F24</f>
        <v>8.8303229999999999</v>
      </c>
      <c r="H9" s="23">
        <f>[13]TOTAL!G24+[14]DECLARADOS!G24</f>
        <v>12.948101000000001</v>
      </c>
      <c r="I9" s="23">
        <f>[13]TOTAL!H24+[14]DECLARADOS!H24</f>
        <v>21.249388000000003</v>
      </c>
      <c r="J9" s="23">
        <f>[13]TOTAL!I24+[14]DECLARADOS!I24</f>
        <v>49.577247</v>
      </c>
      <c r="K9" s="23">
        <f>[13]TOTAL!J24+[14]DECLARADOS!J24</f>
        <v>7.4176650000000013</v>
      </c>
      <c r="L9" s="23">
        <f>[13]TOTAL!K24+[14]DECLARADOS!K24</f>
        <v>5.9669230000000004</v>
      </c>
      <c r="M9" s="23">
        <f>[13]TOTAL!L24+[14]DECLARADOS!L24</f>
        <v>4.8871000000000002</v>
      </c>
      <c r="N9" s="23">
        <f>[13]TOTAL!M24+[14]DECLARADOS!M24</f>
        <v>5.8117280000000004</v>
      </c>
      <c r="O9" s="23">
        <f>[13]TOTAL!N24+[14]DECLARADOS!N24</f>
        <v>0.56703300000000001</v>
      </c>
      <c r="P9" s="23">
        <f>[13]TOTAL!O24+[14]DECLARADOS!O24</f>
        <v>5.3041000000000005E-2</v>
      </c>
      <c r="Q9" s="23">
        <f>[13]TOTAL!P24+[14]DECLARADOS!P24</f>
        <v>54.854979999999991</v>
      </c>
      <c r="R9" s="23">
        <f>[13]TOTAL!Q24+[14]DECLARADOS!Q24</f>
        <v>24.767413000000005</v>
      </c>
      <c r="S9" s="23">
        <f>[13]TOTAL!R24+[14]DECLARADOS!R24</f>
        <v>9.8150330000000015</v>
      </c>
    </row>
    <row r="10" spans="1:19">
      <c r="B10" s="37" t="s">
        <v>134</v>
      </c>
      <c r="C10" s="23">
        <f>[13]TOTAL!B25+[14]DECLARADOS!B25</f>
        <v>14.018089</v>
      </c>
      <c r="D10" s="23">
        <f>[13]TOTAL!C25+[14]DECLARADOS!C25</f>
        <v>17.402586999999997</v>
      </c>
      <c r="E10" s="23">
        <f>[13]TOTAL!D25+[14]DECLARADOS!D25</f>
        <v>72.47444800000001</v>
      </c>
      <c r="F10" s="23">
        <f>[13]TOTAL!E25+[14]DECLARADOS!E25</f>
        <v>36.221912000000003</v>
      </c>
      <c r="G10" s="23">
        <f>[13]TOTAL!F25+[14]DECLARADOS!F25</f>
        <v>8.0261849999999999</v>
      </c>
      <c r="H10" s="23">
        <f>[13]TOTAL!G25+[14]DECLARADOS!G25</f>
        <v>11.938677</v>
      </c>
      <c r="I10" s="23">
        <f>[13]TOTAL!H25+[14]DECLARADOS!H25</f>
        <v>23.922229000000002</v>
      </c>
      <c r="J10" s="23">
        <f>[13]TOTAL!I25+[14]DECLARADOS!I25</f>
        <v>63.193830000000005</v>
      </c>
      <c r="K10" s="23">
        <f>[13]TOTAL!J25+[14]DECLARADOS!J25</f>
        <v>7.7841389999999997</v>
      </c>
      <c r="L10" s="23">
        <f>[13]TOTAL!K25+[14]DECLARADOS!K25</f>
        <v>8.2762570000000011</v>
      </c>
      <c r="M10" s="23">
        <f>[13]TOTAL!L25+[14]DECLARADOS!L25</f>
        <v>5.1400989999999993</v>
      </c>
      <c r="N10" s="23">
        <f>[13]TOTAL!M25+[14]DECLARADOS!M25</f>
        <v>6.0303450000000005</v>
      </c>
      <c r="O10" s="23">
        <f>[13]TOTAL!N25+[14]DECLARADOS!N25</f>
        <v>7.8769999999999993E-2</v>
      </c>
      <c r="P10" s="23">
        <f>[13]TOTAL!O25+[14]DECLARADOS!O25</f>
        <v>0.11044899999999999</v>
      </c>
      <c r="Q10" s="23">
        <f>[13]TOTAL!P25+[14]DECLARADOS!P25</f>
        <v>55.707608000000015</v>
      </c>
      <c r="R10" s="23">
        <f>[13]TOTAL!Q25+[14]DECLARADOS!Q25</f>
        <v>29.419126999999996</v>
      </c>
      <c r="S10" s="23">
        <f>[13]TOTAL!R25+[14]DECLARADOS!R25</f>
        <v>11.397482999999999</v>
      </c>
    </row>
    <row r="11" spans="1:19">
      <c r="B11" s="37" t="s">
        <v>135</v>
      </c>
      <c r="C11" s="23">
        <f>[13]TOTAL!B26+[14]DECLARADOS!B26</f>
        <v>11.478971</v>
      </c>
      <c r="D11" s="23">
        <f>[13]TOTAL!C26+[14]DECLARADOS!C26</f>
        <v>19.270591000000003</v>
      </c>
      <c r="E11" s="23">
        <f>[13]TOTAL!D26+[14]DECLARADOS!D26</f>
        <v>76.127783999999991</v>
      </c>
      <c r="F11" s="23">
        <f>[13]TOTAL!E26+[14]DECLARADOS!E26</f>
        <v>31.288242</v>
      </c>
      <c r="G11" s="23">
        <f>[13]TOTAL!F26+[14]DECLARADOS!F26</f>
        <v>7.8216780000000004</v>
      </c>
      <c r="H11" s="23">
        <f>[13]TOTAL!G26+[14]DECLARADOS!G26</f>
        <v>5.164256</v>
      </c>
      <c r="I11" s="23">
        <f>[13]TOTAL!H26+[14]DECLARADOS!H26</f>
        <v>23.117723000000002</v>
      </c>
      <c r="J11" s="23">
        <f>[13]TOTAL!I26+[14]DECLARADOS!I26</f>
        <v>54.072667000000003</v>
      </c>
      <c r="K11" s="23">
        <f>[13]TOTAL!J26+[14]DECLARADOS!J26</f>
        <v>7.7125949999999994</v>
      </c>
      <c r="L11" s="23">
        <f>[13]TOTAL!K26+[14]DECLARADOS!K26</f>
        <v>5.9562600000000003</v>
      </c>
      <c r="M11" s="23">
        <f>[13]TOTAL!L26+[14]DECLARADOS!L26</f>
        <v>4.5032230000000002</v>
      </c>
      <c r="N11" s="23">
        <f>[13]TOTAL!M26+[14]DECLARADOS!M26</f>
        <v>5.8044820000000001</v>
      </c>
      <c r="O11" s="23">
        <f>[13]TOTAL!N26+[14]DECLARADOS!N26</f>
        <v>9.2663999999999996E-2</v>
      </c>
      <c r="P11" s="23">
        <f>[13]TOTAL!O26+[14]DECLARADOS!O26</f>
        <v>0.14818300000000001</v>
      </c>
      <c r="Q11" s="23">
        <f>[13]TOTAL!P26+[14]DECLARADOS!P26</f>
        <v>61.153636000000006</v>
      </c>
      <c r="R11" s="23">
        <f>[13]TOTAL!Q26+[14]DECLARADOS!Q26</f>
        <v>23.450086999999996</v>
      </c>
      <c r="S11" s="23">
        <f>[13]TOTAL!R26+[14]DECLARADOS!R26</f>
        <v>10.008368999999998</v>
      </c>
    </row>
    <row r="12" spans="1:19">
      <c r="B12" s="37" t="s">
        <v>136</v>
      </c>
      <c r="C12" s="23">
        <f>[13]TOTAL!B27+[14]DECLARADOS!B27</f>
        <v>19.227310000000003</v>
      </c>
      <c r="D12" s="23">
        <f>[13]TOTAL!C27+[14]DECLARADOS!C27</f>
        <v>16.010572000000003</v>
      </c>
      <c r="E12" s="23">
        <f>[13]TOTAL!D27+[14]DECLARADOS!D27</f>
        <v>67.076262</v>
      </c>
      <c r="F12" s="23">
        <f>[13]TOTAL!E27+[14]DECLARADOS!E27</f>
        <v>22.443889999999996</v>
      </c>
      <c r="G12" s="23">
        <f>[13]TOTAL!F27+[14]DECLARADOS!F27</f>
        <v>9.1960219999999993</v>
      </c>
      <c r="H12" s="23">
        <f>[13]TOTAL!G27+[14]DECLARADOS!G27</f>
        <v>3.247954</v>
      </c>
      <c r="I12" s="23">
        <f>[13]TOTAL!H27+[14]DECLARADOS!H27</f>
        <v>22.400683000000001</v>
      </c>
      <c r="J12" s="23">
        <f>[13]TOTAL!I27+[14]DECLARADOS!I27</f>
        <v>51.917313</v>
      </c>
      <c r="K12" s="23">
        <f>[13]TOTAL!J27+[14]DECLARADOS!J27</f>
        <v>6.5578369999999993</v>
      </c>
      <c r="L12" s="23">
        <f>[13]TOTAL!K27+[14]DECLARADOS!K27</f>
        <v>8.6999019999999998</v>
      </c>
      <c r="M12" s="23">
        <f>[13]TOTAL!L27+[14]DECLARADOS!L27</f>
        <v>4.5116380000000005</v>
      </c>
      <c r="N12" s="23">
        <f>[13]TOTAL!M27+[14]DECLARADOS!M27</f>
        <v>7.7484340000000005</v>
      </c>
      <c r="O12" s="23">
        <f>[13]TOTAL!N27+[14]DECLARADOS!N27</f>
        <v>0.24757100000000001</v>
      </c>
      <c r="P12" s="23">
        <f>[13]TOTAL!O27+[14]DECLARADOS!O27</f>
        <v>0.17905499999999999</v>
      </c>
      <c r="Q12" s="23">
        <f>[13]TOTAL!P27+[14]DECLARADOS!P27</f>
        <v>78.522515999999996</v>
      </c>
      <c r="R12" s="23">
        <f>[13]TOTAL!Q27+[14]DECLARADOS!Q27</f>
        <v>24.097518000000001</v>
      </c>
      <c r="S12" s="23">
        <f>[13]TOTAL!R27+[14]DECLARADOS!R27</f>
        <v>11.037115999999999</v>
      </c>
    </row>
    <row r="13" spans="1:19">
      <c r="B13" s="37" t="s">
        <v>137</v>
      </c>
      <c r="C13" s="23">
        <f>[13]TOTAL!B28+[14]DECLARADOS!B28</f>
        <v>17.036850000000001</v>
      </c>
      <c r="D13" s="23">
        <f>[13]TOTAL!C28+[14]DECLARADOS!C28</f>
        <v>14.250714000000002</v>
      </c>
      <c r="E13" s="23">
        <f>[13]TOTAL!D28+[14]DECLARADOS!D28</f>
        <v>70.743504999999999</v>
      </c>
      <c r="F13" s="23">
        <f>[13]TOTAL!E28+[14]DECLARADOS!E28</f>
        <v>24.446944000000002</v>
      </c>
      <c r="G13" s="23">
        <f>[13]TOTAL!F28+[14]DECLARADOS!F28</f>
        <v>4.2385570000000001</v>
      </c>
      <c r="H13" s="23">
        <f>[13]TOTAL!G28+[14]DECLARADOS!G28</f>
        <v>3.376951</v>
      </c>
      <c r="I13" s="23">
        <f>[13]TOTAL!H28+[14]DECLARADOS!H28</f>
        <v>18.616158000000002</v>
      </c>
      <c r="J13" s="23">
        <f>[13]TOTAL!I28+[14]DECLARADOS!I28</f>
        <v>60.600749</v>
      </c>
      <c r="K13" s="23">
        <f>[13]TOTAL!J28+[14]DECLARADOS!J28</f>
        <v>6.0280219999999991</v>
      </c>
      <c r="L13" s="23">
        <f>[13]TOTAL!K28+[14]DECLARADOS!K28</f>
        <v>10.758704</v>
      </c>
      <c r="M13" s="23">
        <f>[13]TOTAL!L28+[14]DECLARADOS!L28</f>
        <v>4.8756669999999982</v>
      </c>
      <c r="N13" s="23">
        <f>[13]TOTAL!M28+[14]DECLARADOS!M28</f>
        <v>3.4925159999999997</v>
      </c>
      <c r="O13" s="23">
        <f>[13]TOTAL!N28+[14]DECLARADOS!N28</f>
        <v>0.14237</v>
      </c>
      <c r="P13" s="23">
        <f>[13]TOTAL!O28+[14]DECLARADOS!O28</f>
        <v>0.124921</v>
      </c>
      <c r="Q13" s="23">
        <f>[13]TOTAL!P28+[14]DECLARADOS!P28</f>
        <v>58.962548999999996</v>
      </c>
      <c r="R13" s="23">
        <f>[13]TOTAL!Q28+[14]DECLARADOS!Q28</f>
        <v>19.30338600000001</v>
      </c>
      <c r="S13" s="23">
        <f>[13]TOTAL!R28+[14]DECLARADOS!R28</f>
        <v>9.1719020000000011</v>
      </c>
    </row>
    <row r="14" spans="1:19">
      <c r="B14" s="37" t="s">
        <v>138</v>
      </c>
      <c r="C14" s="23">
        <f>[13]TOTAL!B29+[14]DECLARADOS!B29</f>
        <v>16.258233999999998</v>
      </c>
      <c r="D14" s="23">
        <f>[13]TOTAL!C29+[14]DECLARADOS!C29</f>
        <v>13.421277999999999</v>
      </c>
      <c r="E14" s="23">
        <f>[13]TOTAL!D29+[14]DECLARADOS!D29</f>
        <v>70.517125000000007</v>
      </c>
      <c r="F14" s="23">
        <f>[13]TOTAL!E29+[14]DECLARADOS!E29</f>
        <v>30.190235000000001</v>
      </c>
      <c r="G14" s="23">
        <f>[13]TOTAL!F29+[14]DECLARADOS!F29</f>
        <v>8.7242359999999994</v>
      </c>
      <c r="H14" s="23">
        <f>[13]TOTAL!G29+[14]DECLARADOS!G29</f>
        <v>2.9335330000000002</v>
      </c>
      <c r="I14" s="23">
        <f>[13]TOTAL!H29+[14]DECLARADOS!H29</f>
        <v>24.699548</v>
      </c>
      <c r="J14" s="23">
        <f>[13]TOTAL!I29+[14]DECLARADOS!I29</f>
        <v>72.714496999999994</v>
      </c>
      <c r="K14" s="23">
        <f>[13]TOTAL!J29+[14]DECLARADOS!J29</f>
        <v>6.1050859999999991</v>
      </c>
      <c r="L14" s="23">
        <f>[13]TOTAL!K29+[14]DECLARADOS!K29</f>
        <v>11.580893</v>
      </c>
      <c r="M14" s="23">
        <f>[13]TOTAL!L29+[14]DECLARADOS!L29</f>
        <v>4.4895380000000014</v>
      </c>
      <c r="N14" s="23">
        <f>[13]TOTAL!M29+[14]DECLARADOS!M29</f>
        <v>5.3237079999999999</v>
      </c>
      <c r="O14" s="23">
        <f>[13]TOTAL!N29+[14]DECLARADOS!N29</f>
        <v>8.2783999999999996E-2</v>
      </c>
      <c r="P14" s="23">
        <f>[13]TOTAL!O29+[14]DECLARADOS!O29</f>
        <v>9.8805000000000004E-2</v>
      </c>
      <c r="Q14" s="23">
        <f>[13]TOTAL!P29+[14]DECLARADOS!P29</f>
        <v>64.48973500000001</v>
      </c>
      <c r="R14" s="23">
        <f>[13]TOTAL!Q29+[14]DECLARADOS!Q29</f>
        <v>22.980650000000004</v>
      </c>
      <c r="S14" s="23">
        <f>[13]TOTAL!R29+[14]DECLARADOS!R29</f>
        <v>11.286157000000001</v>
      </c>
    </row>
    <row r="15" spans="1:19">
      <c r="B15" s="37" t="s">
        <v>139</v>
      </c>
      <c r="C15" s="23">
        <f>[13]TOTAL!B30+[14]DECLARADOS!B30</f>
        <v>17.617567000000001</v>
      </c>
      <c r="D15" s="23">
        <f>[13]TOTAL!C30+[14]DECLARADOS!C30</f>
        <v>15.520142999999997</v>
      </c>
      <c r="E15" s="23">
        <f>[13]TOTAL!D30+[14]DECLARADOS!D30</f>
        <v>84.918300999999985</v>
      </c>
      <c r="F15" s="23">
        <f>[13]TOTAL!E30+[14]DECLARADOS!E30</f>
        <v>27.344431</v>
      </c>
      <c r="G15" s="23">
        <f>[13]TOTAL!F30+[14]DECLARADOS!F30</f>
        <v>7.9759480000000007</v>
      </c>
      <c r="H15" s="23">
        <f>[13]TOTAL!G30+[14]DECLARADOS!G30</f>
        <v>4.5284399999999998</v>
      </c>
      <c r="I15" s="23">
        <f>[13]TOTAL!H30+[14]DECLARADOS!H30</f>
        <v>30.841632000000001</v>
      </c>
      <c r="J15" s="23">
        <f>[13]TOTAL!I30+[14]DECLARADOS!I30</f>
        <v>74.852207000000007</v>
      </c>
      <c r="K15" s="23">
        <f>[13]TOTAL!J30+[14]DECLARADOS!J30</f>
        <v>9.2452949999999987</v>
      </c>
      <c r="L15" s="23">
        <f>[13]TOTAL!K30+[14]DECLARADOS!K30</f>
        <v>13.782405000000001</v>
      </c>
      <c r="M15" s="23">
        <f>[13]TOTAL!L30+[14]DECLARADOS!L30</f>
        <v>6.8321080000000016</v>
      </c>
      <c r="N15" s="23">
        <f>[13]TOTAL!M30+[14]DECLARADOS!M30</f>
        <v>8.5056169999999991</v>
      </c>
      <c r="O15" s="23">
        <f>[13]TOTAL!N30+[14]DECLARADOS!N30</f>
        <v>0.56520100000000006</v>
      </c>
      <c r="P15" s="23">
        <f>[13]TOTAL!O30+[14]DECLARADOS!O30</f>
        <v>0.265683</v>
      </c>
      <c r="Q15" s="23">
        <f>[13]TOTAL!P30+[14]DECLARADOS!P30</f>
        <v>63.470852000000001</v>
      </c>
      <c r="R15" s="23">
        <f>[13]TOTAL!Q30+[14]DECLARADOS!Q30</f>
        <v>28.551048000000009</v>
      </c>
      <c r="S15" s="23">
        <f>[13]TOTAL!R30+[14]DECLARADOS!R30</f>
        <v>11.811710000000001</v>
      </c>
    </row>
    <row r="16" spans="1:19">
      <c r="B16" s="37" t="s">
        <v>140</v>
      </c>
      <c r="C16" s="23">
        <f>[13]TOTAL!B31+[14]DECLARADOS!B31</f>
        <v>11.111124</v>
      </c>
      <c r="D16" s="23">
        <f>[13]TOTAL!C31+[14]DECLARADOS!C31</f>
        <v>15.615020000000001</v>
      </c>
      <c r="E16" s="23">
        <f>[13]TOTAL!D31+[14]DECLARADOS!D31</f>
        <v>79.235461999999998</v>
      </c>
      <c r="F16" s="23">
        <f>[13]TOTAL!E31+[14]DECLARADOS!E31</f>
        <v>26.149290000000001</v>
      </c>
      <c r="G16" s="23">
        <f>[13]TOTAL!F31+[14]DECLARADOS!F31</f>
        <v>9.555375999999999</v>
      </c>
      <c r="H16" s="23">
        <f>[13]TOTAL!G31+[14]DECLARADOS!G31</f>
        <v>4.8094149999999996</v>
      </c>
      <c r="I16" s="23">
        <f>[13]TOTAL!H31+[14]DECLARADOS!H31</f>
        <v>27.399906999999999</v>
      </c>
      <c r="J16" s="23">
        <f>[13]TOTAL!I31+[14]DECLARADOS!I31</f>
        <v>77.302597000000006</v>
      </c>
      <c r="K16" s="23">
        <f>[13]TOTAL!J31+[14]DECLARADOS!J31</f>
        <v>8.1789889999999978</v>
      </c>
      <c r="L16" s="23">
        <f>[13]TOTAL!K31+[14]DECLARADOS!K31</f>
        <v>12.058707</v>
      </c>
      <c r="M16" s="23">
        <f>[13]TOTAL!L31+[14]DECLARADOS!L31</f>
        <v>7.8087049999999998</v>
      </c>
      <c r="N16" s="23">
        <f>[13]TOTAL!M31+[14]DECLARADOS!M31</f>
        <v>5.5932690000000003</v>
      </c>
      <c r="O16" s="23">
        <f>[13]TOTAL!N31+[14]DECLARADOS!N31</f>
        <v>0.10780000000000001</v>
      </c>
      <c r="P16" s="23">
        <f>[13]TOTAL!O31+[14]DECLARADOS!O31</f>
        <v>0.122054</v>
      </c>
      <c r="Q16" s="23">
        <f>[13]TOTAL!P31+[14]DECLARADOS!P31</f>
        <v>83.225900000000024</v>
      </c>
      <c r="R16" s="23">
        <f>[13]TOTAL!Q31+[14]DECLARADOS!Q31</f>
        <v>23.846514000000006</v>
      </c>
      <c r="S16" s="23">
        <f>[13]TOTAL!R31+[14]DECLARADOS!R31</f>
        <v>9.9670330000000007</v>
      </c>
    </row>
    <row r="17" spans="1:19">
      <c r="B17" s="37" t="s">
        <v>141</v>
      </c>
      <c r="C17" s="23">
        <f>[13]TOTAL!B32+[14]DECLARADOS!B32</f>
        <v>11.421334</v>
      </c>
      <c r="D17" s="23">
        <f>[13]TOTAL!C32+[14]DECLARADOS!C32</f>
        <v>15.060478999999999</v>
      </c>
      <c r="E17" s="23">
        <f>[13]TOTAL!D32+[14]DECLARADOS!D32</f>
        <v>69.554513999999998</v>
      </c>
      <c r="F17" s="23">
        <f>[13]TOTAL!E32+[14]DECLARADOS!E32</f>
        <v>19.488987000000009</v>
      </c>
      <c r="G17" s="23">
        <f>[13]TOTAL!F32+[14]DECLARADOS!F32</f>
        <v>7.9101330000000001</v>
      </c>
      <c r="H17" s="23">
        <f>[13]TOTAL!G32+[14]DECLARADOS!G32</f>
        <v>5.7273339999999999</v>
      </c>
      <c r="I17" s="23">
        <f>[13]TOTAL!H32+[14]DECLARADOS!H32</f>
        <v>27.771653000000001</v>
      </c>
      <c r="J17" s="23">
        <f>[13]TOTAL!I32+[14]DECLARADOS!I32</f>
        <v>63.467840999999993</v>
      </c>
      <c r="K17" s="23">
        <f>[13]TOTAL!J32+[14]DECLARADOS!J32</f>
        <v>5.286702</v>
      </c>
      <c r="L17" s="23">
        <f>[13]TOTAL!K32+[14]DECLARADOS!K32</f>
        <v>8.5060690000000001</v>
      </c>
      <c r="M17" s="23">
        <f>[13]TOTAL!L32+[14]DECLARADOS!L32</f>
        <v>7.3312340000000003</v>
      </c>
      <c r="N17" s="23">
        <f>[13]TOTAL!M32+[14]DECLARADOS!M32</f>
        <v>8.5141539999999996</v>
      </c>
      <c r="O17" s="23">
        <f>[13]TOTAL!N32+[14]DECLARADOS!N32</f>
        <v>4.1798000000000002E-2</v>
      </c>
      <c r="P17" s="23">
        <f>[13]TOTAL!O32+[14]DECLARADOS!O32</f>
        <v>8.1797999999999996E-2</v>
      </c>
      <c r="Q17" s="23">
        <f>[13]TOTAL!P32+[14]DECLARADOS!P32</f>
        <v>78.897328000000002</v>
      </c>
      <c r="R17" s="23">
        <f>[13]TOTAL!Q32+[14]DECLARADOS!Q32</f>
        <v>24.516314000000001</v>
      </c>
      <c r="S17" s="23">
        <f>[13]TOTAL!R32+[14]DECLARADOS!R32</f>
        <v>6.3302670000000001</v>
      </c>
    </row>
    <row r="18" spans="1:19"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38"/>
      <c r="Q18" s="38"/>
      <c r="R18" s="38"/>
      <c r="S18" s="38"/>
    </row>
    <row r="19" spans="1:19">
      <c r="A19" s="19">
        <f>[2]LEGENDAS!$B$2</f>
        <v>2019</v>
      </c>
      <c r="B19" s="37" t="s">
        <v>130</v>
      </c>
      <c r="C19" s="23">
        <f>[15]TOTAL!B21+[16]DECLARADOS!B21</f>
        <v>15.933132000000001</v>
      </c>
      <c r="D19" s="23">
        <f>[15]TOTAL!C21+[16]DECLARADOS!C21</f>
        <v>13.294935999999998</v>
      </c>
      <c r="E19" s="23">
        <f>[15]TOTAL!D21+[16]DECLARADOS!D21</f>
        <v>67.451471999999995</v>
      </c>
      <c r="F19" s="23">
        <f>[15]TOTAL!E21+[16]DECLARADOS!E21</f>
        <v>26.406610000000008</v>
      </c>
      <c r="G19" s="23">
        <f>[15]TOTAL!F21+[16]DECLARADOS!F21</f>
        <v>8.1402280000000005</v>
      </c>
      <c r="H19" s="23">
        <f>[15]TOTAL!G21+[16]DECLARADOS!G21</f>
        <v>8.2723440000000004</v>
      </c>
      <c r="I19" s="23">
        <f>[15]TOTAL!H21+[16]DECLARADOS!H21</f>
        <v>25.187411000000001</v>
      </c>
      <c r="J19" s="23">
        <f>[15]TOTAL!I21+[16]DECLARADOS!I21</f>
        <v>44.921416000000008</v>
      </c>
      <c r="K19" s="23">
        <f>[15]TOTAL!J21+[16]DECLARADOS!J21</f>
        <v>7.4640040000000027</v>
      </c>
      <c r="L19" s="23">
        <f>[15]TOTAL!K21+[16]DECLARADOS!K21</f>
        <v>12.670534</v>
      </c>
      <c r="M19" s="23">
        <f>[15]TOTAL!L21+[16]DECLARADOS!L21</f>
        <v>5.6940340000000003</v>
      </c>
      <c r="N19" s="23">
        <f>[15]TOTAL!M21+[16]DECLARADOS!M21</f>
        <v>6.1418429999999997</v>
      </c>
      <c r="O19" s="23">
        <f>[15]TOTAL!N21+[16]DECLARADOS!N21</f>
        <v>0.64828200000000002</v>
      </c>
      <c r="P19" s="23">
        <f>[15]TOTAL!O21+[16]DECLARADOS!O21</f>
        <v>4.6030999999999996E-2</v>
      </c>
      <c r="Q19" s="23">
        <f>[15]TOTAL!P21+[16]DECLARADOS!P21</f>
        <v>71.591419999999999</v>
      </c>
      <c r="R19" s="23">
        <f>[15]TOTAL!Q21+[16]DECLARADOS!Q21</f>
        <v>23.652560999999999</v>
      </c>
      <c r="S19" s="23">
        <f>[15]TOTAL!R21+[16]DECLARADOS!R21</f>
        <v>7.892398</v>
      </c>
    </row>
    <row r="20" spans="1:19">
      <c r="B20" s="37" t="s">
        <v>131</v>
      </c>
      <c r="C20" s="23">
        <f>[15]TOTAL!B22+[16]DECLARADOS!B22</f>
        <v>13.760968999999998</v>
      </c>
      <c r="D20" s="23">
        <f>[15]TOTAL!C22+[16]DECLARADOS!C22</f>
        <v>13.962754</v>
      </c>
      <c r="E20" s="23">
        <f>[15]TOTAL!D22+[16]DECLARADOS!D22</f>
        <v>62.523000000000003</v>
      </c>
      <c r="F20" s="23">
        <f>[15]TOTAL!E22+[16]DECLARADOS!E22</f>
        <v>31.331468000000005</v>
      </c>
      <c r="G20" s="23">
        <f>[15]TOTAL!F22+[16]DECLARADOS!F22</f>
        <v>10.851223999999998</v>
      </c>
      <c r="H20" s="23">
        <f>[15]TOTAL!G22+[16]DECLARADOS!G22</f>
        <v>10.622108000000001</v>
      </c>
      <c r="I20" s="23">
        <f>[15]TOTAL!H22+[16]DECLARADOS!H22</f>
        <v>26.342196999999999</v>
      </c>
      <c r="J20" s="23">
        <f>[15]TOTAL!I22+[16]DECLARADOS!I22</f>
        <v>40.206879999999991</v>
      </c>
      <c r="K20" s="23">
        <f>[15]TOTAL!J22+[16]DECLARADOS!J22</f>
        <v>6.5271799999999995</v>
      </c>
      <c r="L20" s="23">
        <f>[15]TOTAL!K22+[16]DECLARADOS!K22</f>
        <v>8.5339340000000004</v>
      </c>
      <c r="M20" s="23">
        <f>[15]TOTAL!L22+[16]DECLARADOS!L22</f>
        <v>3.7853470000000007</v>
      </c>
      <c r="N20" s="23">
        <f>[15]TOTAL!M22+[16]DECLARADOS!M22</f>
        <v>6.1802899999999994</v>
      </c>
      <c r="O20" s="23">
        <f>[15]TOTAL!N22+[16]DECLARADOS!N22</f>
        <v>0.483601</v>
      </c>
      <c r="P20" s="23">
        <f>[15]TOTAL!O22+[16]DECLARADOS!O22</f>
        <v>2.0799999999999999E-2</v>
      </c>
      <c r="Q20" s="23">
        <f>[15]TOTAL!P22+[16]DECLARADOS!P22</f>
        <v>66.864288999999999</v>
      </c>
      <c r="R20" s="23">
        <f>[15]TOTAL!Q22+[16]DECLARADOS!Q22</f>
        <v>23.270090000000003</v>
      </c>
      <c r="S20" s="23">
        <f>[15]TOTAL!R22+[16]DECLARADOS!R22</f>
        <v>7.2799020000000008</v>
      </c>
    </row>
    <row r="21" spans="1:19">
      <c r="B21" s="37" t="s">
        <v>132</v>
      </c>
      <c r="C21" s="23">
        <f>[15]TOTAL!B23+[16]DECLARADOS!B23</f>
        <v>23.824936999999998</v>
      </c>
      <c r="D21" s="23">
        <f>[15]TOTAL!C23+[16]DECLARADOS!C23</f>
        <v>14.879151999999998</v>
      </c>
      <c r="E21" s="23">
        <f>[15]TOTAL!D23+[16]DECLARADOS!D23</f>
        <v>69.309701000000004</v>
      </c>
      <c r="F21" s="23">
        <f>[15]TOTAL!E23+[16]DECLARADOS!E23</f>
        <v>26.007224000000001</v>
      </c>
      <c r="G21" s="23">
        <f>[15]TOTAL!F23+[16]DECLARADOS!F23</f>
        <v>8.2210390000000011</v>
      </c>
      <c r="H21" s="23">
        <f>[15]TOTAL!G23+[16]DECLARADOS!G23</f>
        <v>12.245929</v>
      </c>
      <c r="I21" s="23">
        <f>[15]TOTAL!H23+[16]DECLARADOS!H23</f>
        <v>28.366696000000001</v>
      </c>
      <c r="J21" s="23">
        <f>[15]TOTAL!I23+[16]DECLARADOS!I23</f>
        <v>49.817794000000006</v>
      </c>
      <c r="K21" s="23">
        <f>[15]TOTAL!J23+[16]DECLARADOS!J23</f>
        <v>8.3606790000000011</v>
      </c>
      <c r="L21" s="23">
        <f>[15]TOTAL!K23+[16]DECLARADOS!K23</f>
        <v>8.6585989999999988</v>
      </c>
      <c r="M21" s="23">
        <f>[15]TOTAL!L23+[16]DECLARADOS!L23</f>
        <v>5.4842849999999999</v>
      </c>
      <c r="N21" s="23">
        <f>[15]TOTAL!M23+[16]DECLARADOS!M23</f>
        <v>6.2522259999999994</v>
      </c>
      <c r="O21" s="23">
        <f>[15]TOTAL!N23+[16]DECLARADOS!N23</f>
        <v>0.435722</v>
      </c>
      <c r="P21" s="23">
        <f>[15]TOTAL!O23+[16]DECLARADOS!O23</f>
        <v>4.4157000000000002E-2</v>
      </c>
      <c r="Q21" s="23">
        <f>[15]TOTAL!P23+[16]DECLARADOS!P23</f>
        <v>65.779578000000015</v>
      </c>
      <c r="R21" s="23">
        <f>[15]TOTAL!Q23+[16]DECLARADOS!Q23</f>
        <v>25.355159000000008</v>
      </c>
      <c r="S21" s="23">
        <f>[15]TOTAL!R23+[16]DECLARADOS!R23</f>
        <v>7.7192970000000001</v>
      </c>
    </row>
    <row r="22" spans="1:19">
      <c r="B22" s="37" t="s">
        <v>133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</row>
    <row r="23" spans="1:19">
      <c r="B23" s="37" t="s">
        <v>134</v>
      </c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</row>
    <row r="24" spans="1:19">
      <c r="B24" s="37" t="s">
        <v>135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</row>
    <row r="25" spans="1:19">
      <c r="B25" s="37" t="s">
        <v>136</v>
      </c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</row>
    <row r="26" spans="1:19">
      <c r="B26" s="37" t="s">
        <v>137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</row>
    <row r="27" spans="1:19">
      <c r="B27" s="37" t="s">
        <v>138</v>
      </c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</row>
    <row r="28" spans="1:19">
      <c r="B28" s="37" t="s">
        <v>139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</row>
    <row r="29" spans="1:19">
      <c r="B29" s="37" t="s">
        <v>140</v>
      </c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</row>
    <row r="30" spans="1:19">
      <c r="B30" s="37" t="s">
        <v>141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</row>
    <row r="31" spans="1:19"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</row>
    <row r="32" spans="1:19" ht="12.75">
      <c r="A32" s="192" t="s">
        <v>124</v>
      </c>
      <c r="B32" s="192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</row>
    <row r="33" spans="1:19"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</row>
    <row r="34" spans="1:19" ht="18" customHeight="1" thickBot="1">
      <c r="A34" s="201" t="s">
        <v>335</v>
      </c>
      <c r="B34" s="201"/>
      <c r="C34" s="201"/>
      <c r="D34" s="201"/>
      <c r="E34" s="201"/>
      <c r="F34" s="201"/>
      <c r="G34" s="201"/>
      <c r="H34" s="201"/>
      <c r="I34" s="201"/>
      <c r="J34" s="201"/>
      <c r="K34" s="201"/>
      <c r="L34" s="201"/>
      <c r="M34" s="201"/>
      <c r="N34" s="201"/>
      <c r="O34" s="201"/>
      <c r="P34" s="201"/>
      <c r="Q34" s="201"/>
      <c r="R34" s="201"/>
      <c r="S34" s="201"/>
    </row>
    <row r="35" spans="1:19" s="22" customFormat="1" ht="23.25" customHeight="1" thickBot="1">
      <c r="A35" s="120" t="s">
        <v>129</v>
      </c>
      <c r="B35" s="120" t="s">
        <v>128</v>
      </c>
      <c r="C35" s="121" t="s">
        <v>43</v>
      </c>
      <c r="D35" s="121" t="s">
        <v>44</v>
      </c>
      <c r="E35" s="121" t="s">
        <v>45</v>
      </c>
      <c r="F35" s="121" t="s">
        <v>14</v>
      </c>
      <c r="G35" s="121" t="s">
        <v>15</v>
      </c>
      <c r="H35" s="121" t="s">
        <v>46</v>
      </c>
      <c r="I35" s="121" t="s">
        <v>47</v>
      </c>
      <c r="J35" s="121" t="s">
        <v>48</v>
      </c>
      <c r="K35" s="121" t="s">
        <v>49</v>
      </c>
      <c r="L35" s="121" t="s">
        <v>50</v>
      </c>
      <c r="M35" s="121" t="s">
        <v>51</v>
      </c>
      <c r="N35" s="121" t="s">
        <v>52</v>
      </c>
      <c r="O35" s="121" t="s">
        <v>53</v>
      </c>
      <c r="P35" s="121" t="s">
        <v>16</v>
      </c>
      <c r="Q35" s="121" t="s">
        <v>34</v>
      </c>
      <c r="R35" s="121" t="s">
        <v>54</v>
      </c>
      <c r="S35" s="121" t="s">
        <v>55</v>
      </c>
    </row>
    <row r="36" spans="1:19" ht="11.25" customHeight="1" thickBot="1">
      <c r="A36" s="122"/>
      <c r="B36" s="122"/>
      <c r="C36" s="205" t="s">
        <v>342</v>
      </c>
      <c r="D36" s="206"/>
      <c r="E36" s="206"/>
      <c r="F36" s="206"/>
      <c r="G36" s="206"/>
      <c r="H36" s="206"/>
      <c r="I36" s="206"/>
      <c r="J36" s="206"/>
      <c r="K36" s="206"/>
      <c r="L36" s="206"/>
      <c r="M36" s="206"/>
      <c r="N36" s="206"/>
      <c r="O36" s="206"/>
      <c r="P36" s="206"/>
      <c r="Q36" s="206"/>
      <c r="R36" s="206"/>
      <c r="S36" s="207"/>
    </row>
    <row r="37" spans="1:19">
      <c r="A37" s="19">
        <f>[2]LEGENDAS!$B$3</f>
        <v>2018</v>
      </c>
      <c r="B37" s="37" t="s">
        <v>130</v>
      </c>
      <c r="C37" s="23">
        <f>[13]TOTAL!S21+[14]DECLARADOS!S21</f>
        <v>1.7206700000000001</v>
      </c>
      <c r="D37" s="23">
        <f>[13]TOTAL!T21+[14]DECLARADOS!T21</f>
        <v>27.620023000000007</v>
      </c>
      <c r="E37" s="23">
        <f>[13]TOTAL!U21+[14]DECLARADOS!U21</f>
        <v>40.058872999999998</v>
      </c>
      <c r="F37" s="23">
        <f>[13]TOTAL!V21+[14]DECLARADOS!V21</f>
        <v>12.892050000000001</v>
      </c>
      <c r="G37" s="23">
        <f>[13]TOTAL!W21+[14]DECLARADOS!W21</f>
        <v>74.120166000000012</v>
      </c>
      <c r="H37" s="23">
        <f>[13]TOTAL!X21+[14]DECLARADOS!X21</f>
        <v>12.418065</v>
      </c>
      <c r="I37" s="23">
        <f>[13]TOTAL!Y21+[14]DECLARADOS!Y21</f>
        <v>41.376501000000005</v>
      </c>
      <c r="J37" s="23">
        <f>[13]TOTAL!Z21+[14]DECLARADOS!Z21</f>
        <v>22.928234000000003</v>
      </c>
      <c r="K37" s="23">
        <f>[13]TOTAL!AA21+[14]DECLARADOS!AA21</f>
        <v>48.798287000000002</v>
      </c>
      <c r="L37" s="23">
        <f>[13]TOTAL!AB21+[14]DECLARADOS!AB21</f>
        <v>319.08516899999995</v>
      </c>
      <c r="M37" s="23">
        <f>[13]TOTAL!AC21+[14]DECLARADOS!AC21</f>
        <v>6.1555619999999998</v>
      </c>
      <c r="N37" s="23">
        <f>[13]TOTAL!AD21+[14]DECLARADOS!AD21</f>
        <v>65.574745000000007</v>
      </c>
      <c r="O37" s="23">
        <f>[13]TOTAL!AE21+[14]DECLARADOS!AE21</f>
        <v>67.265163999999999</v>
      </c>
      <c r="P37" s="23">
        <f>[13]TOTAL!AF21+[14]DECLARADOS!AF21</f>
        <v>8.3475549999999998</v>
      </c>
      <c r="Q37" s="23">
        <f>[13]TOTAL!AG21+[14]DECLARADOS!AG21</f>
        <v>15.977515</v>
      </c>
      <c r="R37" s="23">
        <f>[13]TOTAL!AH21+[14]DECLARADOS!AH21</f>
        <v>11.168313999999999</v>
      </c>
      <c r="S37" s="23">
        <f>[13]TOTAL!AI21+[14]DECLARADOS!AI21</f>
        <v>11.551369000000001</v>
      </c>
    </row>
    <row r="38" spans="1:19">
      <c r="B38" s="37" t="s">
        <v>131</v>
      </c>
      <c r="C38" s="23">
        <f>[13]TOTAL!S22+[14]DECLARADOS!S22</f>
        <v>2.2995839999999999</v>
      </c>
      <c r="D38" s="23">
        <f>[13]TOTAL!T22+[14]DECLARADOS!T22</f>
        <v>23.146415999999999</v>
      </c>
      <c r="E38" s="23">
        <f>[13]TOTAL!U22+[14]DECLARADOS!U22</f>
        <v>35.899681999999991</v>
      </c>
      <c r="F38" s="23">
        <f>[13]TOTAL!V22+[14]DECLARADOS!V22</f>
        <v>15.373135000000001</v>
      </c>
      <c r="G38" s="23">
        <f>[13]TOTAL!W22+[14]DECLARADOS!W22</f>
        <v>79.280934999999943</v>
      </c>
      <c r="H38" s="23">
        <f>[13]TOTAL!X22+[14]DECLARADOS!X22</f>
        <v>10.225185</v>
      </c>
      <c r="I38" s="23">
        <f>[13]TOTAL!Y22+[14]DECLARADOS!Y22</f>
        <v>37.357464999999998</v>
      </c>
      <c r="J38" s="23">
        <f>[13]TOTAL!Z22+[14]DECLARADOS!Z22</f>
        <v>24.064188000000001</v>
      </c>
      <c r="K38" s="23">
        <f>[13]TOTAL!AA22+[14]DECLARADOS!AA22</f>
        <v>25.820582999999999</v>
      </c>
      <c r="L38" s="23">
        <f>[13]TOTAL!AB22+[14]DECLARADOS!AB22</f>
        <v>318.95334399999996</v>
      </c>
      <c r="M38" s="23">
        <f>[13]TOTAL!AC22+[14]DECLARADOS!AC22</f>
        <v>7.2172019999999995</v>
      </c>
      <c r="N38" s="23">
        <f>[13]TOTAL!AD22+[14]DECLARADOS!AD22</f>
        <v>55.964519999999993</v>
      </c>
      <c r="O38" s="23">
        <f>[13]TOTAL!AE22+[14]DECLARADOS!AE22</f>
        <v>66.494309999999999</v>
      </c>
      <c r="P38" s="23">
        <f>[13]TOTAL!AF22+[14]DECLARADOS!AF22</f>
        <v>8.0715489999999992</v>
      </c>
      <c r="Q38" s="23">
        <f>[13]TOTAL!AG22+[14]DECLARADOS!AG22</f>
        <v>15.715361999999999</v>
      </c>
      <c r="R38" s="23">
        <f>[13]TOTAL!AH22+[14]DECLARADOS!AH22</f>
        <v>12.180006000000002</v>
      </c>
      <c r="S38" s="23">
        <f>[13]TOTAL!AI22+[14]DECLARADOS!AI22</f>
        <v>11.830366000000001</v>
      </c>
    </row>
    <row r="39" spans="1:19">
      <c r="B39" s="37" t="s">
        <v>132</v>
      </c>
      <c r="C39" s="23">
        <f>[13]TOTAL!S23+[14]DECLARADOS!S23</f>
        <v>2.4355990000000007</v>
      </c>
      <c r="D39" s="23">
        <f>[13]TOTAL!T23+[14]DECLARADOS!T23</f>
        <v>26.110032000000004</v>
      </c>
      <c r="E39" s="23">
        <f>[13]TOTAL!U23+[14]DECLARADOS!U23</f>
        <v>35.883400999999999</v>
      </c>
      <c r="F39" s="23">
        <f>[13]TOTAL!V23+[14]DECLARADOS!V23</f>
        <v>17.633687000000002</v>
      </c>
      <c r="G39" s="23">
        <f>[13]TOTAL!W23+[14]DECLARADOS!W23</f>
        <v>89.283593999999994</v>
      </c>
      <c r="H39" s="23">
        <f>[13]TOTAL!X23+[14]DECLARADOS!X23</f>
        <v>12.277025999999999</v>
      </c>
      <c r="I39" s="23">
        <f>[13]TOTAL!Y23+[14]DECLARADOS!Y23</f>
        <v>43.741612999999994</v>
      </c>
      <c r="J39" s="23">
        <f>[13]TOTAL!Z23+[14]DECLARADOS!Z23</f>
        <v>23.793510999999995</v>
      </c>
      <c r="K39" s="23">
        <f>[13]TOTAL!AA23+[14]DECLARADOS!AA23</f>
        <v>44.822932999999999</v>
      </c>
      <c r="L39" s="23">
        <f>[13]TOTAL!AB23+[14]DECLARADOS!AB23</f>
        <v>323.07976900000006</v>
      </c>
      <c r="M39" s="23">
        <f>[13]TOTAL!AC23+[14]DECLARADOS!AC23</f>
        <v>7.7492460000000012</v>
      </c>
      <c r="N39" s="23">
        <f>[13]TOTAL!AD23+[14]DECLARADOS!AD23</f>
        <v>52.541551000000013</v>
      </c>
      <c r="O39" s="23">
        <f>[13]TOTAL!AE23+[14]DECLARADOS!AE23</f>
        <v>73.037105999999994</v>
      </c>
      <c r="P39" s="23">
        <f>[13]TOTAL!AF23+[14]DECLARADOS!AF23</f>
        <v>6.2185170000000003</v>
      </c>
      <c r="Q39" s="23">
        <f>[13]TOTAL!AG23+[14]DECLARADOS!AG23</f>
        <v>18.057386999999999</v>
      </c>
      <c r="R39" s="23">
        <f>[13]TOTAL!AH23+[14]DECLARADOS!AH23</f>
        <v>15.454779999999998</v>
      </c>
      <c r="S39" s="23">
        <f>[13]TOTAL!AI23+[14]DECLARADOS!AI23</f>
        <v>12.690785999999999</v>
      </c>
    </row>
    <row r="40" spans="1:19">
      <c r="B40" s="37" t="s">
        <v>133</v>
      </c>
      <c r="C40" s="23">
        <f>[13]TOTAL!S24+[14]DECLARADOS!S24</f>
        <v>1.4489580000000002</v>
      </c>
      <c r="D40" s="23">
        <f>[13]TOTAL!T24+[14]DECLARADOS!T24</f>
        <v>25.673118999999989</v>
      </c>
      <c r="E40" s="23">
        <f>[13]TOTAL!U24+[14]DECLARADOS!U24</f>
        <v>36.283861000000002</v>
      </c>
      <c r="F40" s="23">
        <f>[13]TOTAL!V24+[14]DECLARADOS!V24</f>
        <v>16.444848</v>
      </c>
      <c r="G40" s="23">
        <f>[13]TOTAL!W24+[14]DECLARADOS!W24</f>
        <v>87.367066000000051</v>
      </c>
      <c r="H40" s="23">
        <f>[13]TOTAL!X24+[14]DECLARADOS!X24</f>
        <v>11.174510999999999</v>
      </c>
      <c r="I40" s="23">
        <f>[13]TOTAL!Y24+[14]DECLARADOS!Y24</f>
        <v>47.592992000000002</v>
      </c>
      <c r="J40" s="23">
        <f>[13]TOTAL!Z24+[14]DECLARADOS!Z24</f>
        <v>22.56673</v>
      </c>
      <c r="K40" s="23">
        <f>[13]TOTAL!AA24+[14]DECLARADOS!AA24</f>
        <v>51.578695000000003</v>
      </c>
      <c r="L40" s="23">
        <f>[13]TOTAL!AB24+[14]DECLARADOS!AB24</f>
        <v>387.46953300000001</v>
      </c>
      <c r="M40" s="23">
        <f>[13]TOTAL!AC24+[14]DECLARADOS!AC24</f>
        <v>8.5341310000000004</v>
      </c>
      <c r="N40" s="23">
        <f>[13]TOTAL!AD24+[14]DECLARADOS!AD24</f>
        <v>26.784215999999997</v>
      </c>
      <c r="O40" s="23">
        <f>[13]TOTAL!AE24+[14]DECLARADOS!AE24</f>
        <v>75.451753000000011</v>
      </c>
      <c r="P40" s="23">
        <f>[13]TOTAL!AF24+[14]DECLARADOS!AF24</f>
        <v>6.3660509999999997</v>
      </c>
      <c r="Q40" s="23">
        <f>[13]TOTAL!AG24+[14]DECLARADOS!AG24</f>
        <v>16.551005000000004</v>
      </c>
      <c r="R40" s="23">
        <f>[13]TOTAL!AH24+[14]DECLARADOS!AH24</f>
        <v>14.537140000000004</v>
      </c>
      <c r="S40" s="23">
        <f>[13]TOTAL!AI24+[14]DECLARADOS!AI24</f>
        <v>11.700239999999997</v>
      </c>
    </row>
    <row r="41" spans="1:19">
      <c r="B41" s="37" t="s">
        <v>134</v>
      </c>
      <c r="C41" s="23">
        <f>[13]TOTAL!S25+[14]DECLARADOS!S25</f>
        <v>2.1402009999999998</v>
      </c>
      <c r="D41" s="23">
        <f>[13]TOTAL!T25+[14]DECLARADOS!T25</f>
        <v>29.661434999999997</v>
      </c>
      <c r="E41" s="23">
        <f>[13]TOTAL!U25+[14]DECLARADOS!U25</f>
        <v>39.232943000000006</v>
      </c>
      <c r="F41" s="23">
        <f>[13]TOTAL!V25+[14]DECLARADOS!V25</f>
        <v>18.360505</v>
      </c>
      <c r="G41" s="23">
        <f>[13]TOTAL!W25+[14]DECLARADOS!W25</f>
        <v>88.430613999999991</v>
      </c>
      <c r="H41" s="23">
        <f>[13]TOTAL!X25+[14]DECLARADOS!X25</f>
        <v>14.596067999999999</v>
      </c>
      <c r="I41" s="23">
        <f>[13]TOTAL!Y25+[14]DECLARADOS!Y25</f>
        <v>48.388908999999998</v>
      </c>
      <c r="J41" s="23">
        <f>[13]TOTAL!Z25+[14]DECLARADOS!Z25</f>
        <v>29.297863</v>
      </c>
      <c r="K41" s="23">
        <f>[13]TOTAL!AA25+[14]DECLARADOS!AA25</f>
        <v>43.305844999999998</v>
      </c>
      <c r="L41" s="23">
        <f>[13]TOTAL!AB25+[14]DECLARADOS!AB25</f>
        <v>440.48454100000004</v>
      </c>
      <c r="M41" s="23">
        <f>[13]TOTAL!AC25+[14]DECLARADOS!AC25</f>
        <v>8.2792499999999993</v>
      </c>
      <c r="N41" s="23">
        <f>[13]TOTAL!AD25+[14]DECLARADOS!AD25</f>
        <v>37.228746999999998</v>
      </c>
      <c r="O41" s="23">
        <f>[13]TOTAL!AE25+[14]DECLARADOS!AE25</f>
        <v>77.201546999999991</v>
      </c>
      <c r="P41" s="23">
        <f>[13]TOTAL!AF25+[14]DECLARADOS!AF25</f>
        <v>8.5269549999999992</v>
      </c>
      <c r="Q41" s="23">
        <f>[13]TOTAL!AG25+[14]DECLARADOS!AG25</f>
        <v>18.042770000000001</v>
      </c>
      <c r="R41" s="23">
        <f>[13]TOTAL!AH25+[14]DECLARADOS!AH25</f>
        <v>14.740404999999999</v>
      </c>
      <c r="S41" s="23">
        <f>[13]TOTAL!AI25+[14]DECLARADOS!AI25</f>
        <v>12.796716000000002</v>
      </c>
    </row>
    <row r="42" spans="1:19">
      <c r="B42" s="37" t="s">
        <v>135</v>
      </c>
      <c r="C42" s="23">
        <f>[13]TOTAL!S26+[14]DECLARADOS!S26</f>
        <v>1.9374829999999998</v>
      </c>
      <c r="D42" s="23">
        <f>[13]TOTAL!T26+[14]DECLARADOS!T26</f>
        <v>28.995393</v>
      </c>
      <c r="E42" s="23">
        <f>[13]TOTAL!U26+[14]DECLARADOS!U26</f>
        <v>34.151879999999998</v>
      </c>
      <c r="F42" s="23">
        <f>[13]TOTAL!V26+[14]DECLARADOS!V26</f>
        <v>17.424340000000001</v>
      </c>
      <c r="G42" s="23">
        <f>[13]TOTAL!W26+[14]DECLARADOS!W26</f>
        <v>91.888598999999971</v>
      </c>
      <c r="H42" s="23">
        <f>[13]TOTAL!X26+[14]DECLARADOS!X26</f>
        <v>13.582757999999998</v>
      </c>
      <c r="I42" s="23">
        <f>[13]TOTAL!Y26+[14]DECLARADOS!Y26</f>
        <v>59.414670000000001</v>
      </c>
      <c r="J42" s="23">
        <f>[13]TOTAL!Z26+[14]DECLARADOS!Z26</f>
        <v>26.640978000000011</v>
      </c>
      <c r="K42" s="23">
        <f>[13]TOTAL!AA26+[14]DECLARADOS!AA26</f>
        <v>54.271904999999997</v>
      </c>
      <c r="L42" s="23">
        <f>[13]TOTAL!AB26+[14]DECLARADOS!AB26</f>
        <v>393.018934</v>
      </c>
      <c r="M42" s="23">
        <f>[13]TOTAL!AC26+[14]DECLARADOS!AC26</f>
        <v>7.7048420000000002</v>
      </c>
      <c r="N42" s="23">
        <f>[13]TOTAL!AD26+[14]DECLARADOS!AD26</f>
        <v>31.448685000000001</v>
      </c>
      <c r="O42" s="23">
        <f>[13]TOTAL!AE26+[14]DECLARADOS!AE26</f>
        <v>80.039974999999998</v>
      </c>
      <c r="P42" s="23">
        <f>[13]TOTAL!AF26+[14]DECLARADOS!AF26</f>
        <v>8.1713629999999995</v>
      </c>
      <c r="Q42" s="23">
        <f>[13]TOTAL!AG26+[14]DECLARADOS!AG26</f>
        <v>19.014315</v>
      </c>
      <c r="R42" s="23">
        <f>[13]TOTAL!AH26+[14]DECLARADOS!AH26</f>
        <v>16.118518000000002</v>
      </c>
      <c r="S42" s="23">
        <f>[13]TOTAL!AI26+[14]DECLARADOS!AI26</f>
        <v>13.651480000000001</v>
      </c>
    </row>
    <row r="43" spans="1:19">
      <c r="B43" s="37" t="s">
        <v>136</v>
      </c>
      <c r="C43" s="23">
        <f>[13]TOTAL!S27+[14]DECLARADOS!S27</f>
        <v>1.6788319999999999</v>
      </c>
      <c r="D43" s="23">
        <f>[13]TOTAL!T27+[14]DECLARADOS!T27</f>
        <v>31.355636999999998</v>
      </c>
      <c r="E43" s="23">
        <f>[13]TOTAL!U27+[14]DECLARADOS!U27</f>
        <v>38.467146</v>
      </c>
      <c r="F43" s="23">
        <f>[13]TOTAL!V27+[14]DECLARADOS!V27</f>
        <v>17.776405</v>
      </c>
      <c r="G43" s="23">
        <f>[13]TOTAL!W27+[14]DECLARADOS!W27</f>
        <v>99.319873000000001</v>
      </c>
      <c r="H43" s="23">
        <f>[13]TOTAL!X27+[14]DECLARADOS!X27</f>
        <v>13.729939</v>
      </c>
      <c r="I43" s="23">
        <f>[13]TOTAL!Y27+[14]DECLARADOS!Y27</f>
        <v>60.268831999999996</v>
      </c>
      <c r="J43" s="23">
        <f>[13]TOTAL!Z27+[14]DECLARADOS!Z27</f>
        <v>26.877437</v>
      </c>
      <c r="K43" s="23">
        <f>[13]TOTAL!AA27+[14]DECLARADOS!AA27</f>
        <v>47.206023000000002</v>
      </c>
      <c r="L43" s="23">
        <f>[13]TOTAL!AB27+[14]DECLARADOS!AB27</f>
        <v>393.09614899999997</v>
      </c>
      <c r="M43" s="23">
        <f>[13]TOTAL!AC27+[14]DECLARADOS!AC27</f>
        <v>7.6156590000000008</v>
      </c>
      <c r="N43" s="23">
        <f>[13]TOTAL!AD27+[14]DECLARADOS!AD27</f>
        <v>68.425529999999995</v>
      </c>
      <c r="O43" s="23">
        <f>[13]TOTAL!AE27+[14]DECLARADOS!AE27</f>
        <v>81.618257999999997</v>
      </c>
      <c r="P43" s="23">
        <f>[13]TOTAL!AF27+[14]DECLARADOS!AF27</f>
        <v>10.267237</v>
      </c>
      <c r="Q43" s="23">
        <f>[13]TOTAL!AG27+[14]DECLARADOS!AG27</f>
        <v>18.182532000000002</v>
      </c>
      <c r="R43" s="23">
        <f>[13]TOTAL!AH27+[14]DECLARADOS!AH27</f>
        <v>15.422318999999998</v>
      </c>
      <c r="S43" s="23">
        <f>[13]TOTAL!AI27+[14]DECLARADOS!AI27</f>
        <v>13.303838999999998</v>
      </c>
    </row>
    <row r="44" spans="1:19">
      <c r="B44" s="37" t="s">
        <v>137</v>
      </c>
      <c r="C44" s="23">
        <f>[13]TOTAL!S28+[14]DECLARADOS!S28</f>
        <v>1.723471</v>
      </c>
      <c r="D44" s="23">
        <f>[13]TOTAL!T28+[14]DECLARADOS!T28</f>
        <v>30.033209999999997</v>
      </c>
      <c r="E44" s="23">
        <f>[13]TOTAL!U28+[14]DECLARADOS!U28</f>
        <v>31.715230999999992</v>
      </c>
      <c r="F44" s="23">
        <f>[13]TOTAL!V28+[14]DECLARADOS!V28</f>
        <v>15.308011</v>
      </c>
      <c r="G44" s="23">
        <f>[13]TOTAL!W28+[14]DECLARADOS!W28</f>
        <v>80.416558999999992</v>
      </c>
      <c r="H44" s="23">
        <f>[13]TOTAL!X28+[14]DECLARADOS!X28</f>
        <v>13.472429</v>
      </c>
      <c r="I44" s="23">
        <f>[13]TOTAL!Y28+[14]DECLARADOS!Y28</f>
        <v>54.682582000000004</v>
      </c>
      <c r="J44" s="23">
        <f>[13]TOTAL!Z28+[14]DECLARADOS!Z28</f>
        <v>26.615182999999995</v>
      </c>
      <c r="K44" s="23">
        <f>[13]TOTAL!AA28+[14]DECLARADOS!AA28</f>
        <v>44.572131999999996</v>
      </c>
      <c r="L44" s="23">
        <f>[13]TOTAL!AB28+[14]DECLARADOS!AB28</f>
        <v>411.74675300000001</v>
      </c>
      <c r="M44" s="23">
        <f>[13]TOTAL!AC28+[14]DECLARADOS!AC28</f>
        <v>6.2510820000000002</v>
      </c>
      <c r="N44" s="23">
        <f>[13]TOTAL!AD28+[14]DECLARADOS!AD28</f>
        <v>84.654394999999994</v>
      </c>
      <c r="O44" s="23">
        <f>[13]TOTAL!AE28+[14]DECLARADOS!AE28</f>
        <v>61.635354999999997</v>
      </c>
      <c r="P44" s="23">
        <f>[13]TOTAL!AF28+[14]DECLARADOS!AF28</f>
        <v>7.113124</v>
      </c>
      <c r="Q44" s="23">
        <f>[13]TOTAL!AG28+[14]DECLARADOS!AG28</f>
        <v>14.565215999999999</v>
      </c>
      <c r="R44" s="23">
        <f>[13]TOTAL!AH28+[14]DECLARADOS!AH28</f>
        <v>14.156906999999997</v>
      </c>
      <c r="S44" s="23">
        <f>[13]TOTAL!AI28+[14]DECLARADOS!AI28</f>
        <v>12.524227000000002</v>
      </c>
    </row>
    <row r="45" spans="1:19">
      <c r="B45" s="37" t="s">
        <v>138</v>
      </c>
      <c r="C45" s="23">
        <f>[13]TOTAL!S29+[14]DECLARADOS!S29</f>
        <v>2.1004579999999997</v>
      </c>
      <c r="D45" s="23">
        <f>[13]TOTAL!T29+[14]DECLARADOS!T29</f>
        <v>31.274291999999996</v>
      </c>
      <c r="E45" s="23">
        <f>[13]TOTAL!U29+[14]DECLARADOS!U29</f>
        <v>32.348930000000003</v>
      </c>
      <c r="F45" s="23">
        <f>[13]TOTAL!V29+[14]DECLARADOS!V29</f>
        <v>14.527052999999999</v>
      </c>
      <c r="G45" s="23">
        <f>[13]TOTAL!W29+[14]DECLARADOS!W29</f>
        <v>91.689797999999954</v>
      </c>
      <c r="H45" s="23">
        <f>[13]TOTAL!X29+[14]DECLARADOS!X29</f>
        <v>11.021680999999999</v>
      </c>
      <c r="I45" s="23">
        <f>[13]TOTAL!Y29+[14]DECLARADOS!Y29</f>
        <v>51.006312999999999</v>
      </c>
      <c r="J45" s="23">
        <f>[13]TOTAL!Z29+[14]DECLARADOS!Z29</f>
        <v>18.855628000000003</v>
      </c>
      <c r="K45" s="23">
        <f>[13]TOTAL!AA29+[14]DECLARADOS!AA29</f>
        <v>46.377281000000004</v>
      </c>
      <c r="L45" s="23">
        <f>[13]TOTAL!AB29+[14]DECLARADOS!AB29</f>
        <v>276.18773199999998</v>
      </c>
      <c r="M45" s="23">
        <f>[13]TOTAL!AC29+[14]DECLARADOS!AC29</f>
        <v>6.008229</v>
      </c>
      <c r="N45" s="23">
        <f>[13]TOTAL!AD29+[14]DECLARADOS!AD29</f>
        <v>84.314323000000002</v>
      </c>
      <c r="O45" s="23">
        <f>[13]TOTAL!AE29+[14]DECLARADOS!AE29</f>
        <v>72.710535999999991</v>
      </c>
      <c r="P45" s="23">
        <f>[13]TOTAL!AF29+[14]DECLARADOS!AF29</f>
        <v>9.5278349999999996</v>
      </c>
      <c r="Q45" s="23">
        <f>[13]TOTAL!AG29+[14]DECLARADOS!AG29</f>
        <v>15.672885000000001</v>
      </c>
      <c r="R45" s="23">
        <f>[13]TOTAL!AH29+[14]DECLARADOS!AH29</f>
        <v>14.680345000000003</v>
      </c>
      <c r="S45" s="23">
        <f>[13]TOTAL!AI29+[14]DECLARADOS!AI29</f>
        <v>15.915176000000001</v>
      </c>
    </row>
    <row r="46" spans="1:19">
      <c r="B46" s="37" t="s">
        <v>139</v>
      </c>
      <c r="C46" s="23">
        <f>[13]TOTAL!S30+[14]DECLARADOS!S30</f>
        <v>3.5476790000000005</v>
      </c>
      <c r="D46" s="23">
        <f>[13]TOTAL!T30+[14]DECLARADOS!T30</f>
        <v>36.269233</v>
      </c>
      <c r="E46" s="23">
        <f>[13]TOTAL!U30+[14]DECLARADOS!U30</f>
        <v>43.562455999999983</v>
      </c>
      <c r="F46" s="23">
        <f>[13]TOTAL!V30+[14]DECLARADOS!V30</f>
        <v>17.190671000000002</v>
      </c>
      <c r="G46" s="23">
        <f>[13]TOTAL!W30+[14]DECLARADOS!W30</f>
        <v>119.11300500000002</v>
      </c>
      <c r="H46" s="23">
        <f>[13]TOTAL!X30+[14]DECLARADOS!X30</f>
        <v>13.840320999999999</v>
      </c>
      <c r="I46" s="23">
        <f>[13]TOTAL!Y30+[14]DECLARADOS!Y30</f>
        <v>50.758383000000002</v>
      </c>
      <c r="J46" s="23">
        <f>[13]TOTAL!Z30+[14]DECLARADOS!Z30</f>
        <v>25.445475999999992</v>
      </c>
      <c r="K46" s="23">
        <f>[13]TOTAL!AA30+[14]DECLARADOS!AA30</f>
        <v>35.482432000000003</v>
      </c>
      <c r="L46" s="23">
        <f>[13]TOTAL!AB30+[14]DECLARADOS!AB30</f>
        <v>192.48304100000001</v>
      </c>
      <c r="M46" s="23">
        <f>[13]TOTAL!AC30+[14]DECLARADOS!AC30</f>
        <v>8.4475569999999998</v>
      </c>
      <c r="N46" s="23">
        <f>[13]TOTAL!AD30+[14]DECLARADOS!AD30</f>
        <v>98.008534000000026</v>
      </c>
      <c r="O46" s="23">
        <f>[13]TOTAL!AE30+[14]DECLARADOS!AE30</f>
        <v>89.757961999999992</v>
      </c>
      <c r="P46" s="23">
        <f>[13]TOTAL!AF30+[14]DECLARADOS!AF30</f>
        <v>12.993828999999998</v>
      </c>
      <c r="Q46" s="23">
        <f>[13]TOTAL!AG30+[14]DECLARADOS!AG30</f>
        <v>16.250572999999999</v>
      </c>
      <c r="R46" s="23">
        <f>[13]TOTAL!AH30+[14]DECLARADOS!AH30</f>
        <v>17.734505000000006</v>
      </c>
      <c r="S46" s="23">
        <f>[13]TOTAL!AI30+[14]DECLARADOS!AI30</f>
        <v>18.266052999999999</v>
      </c>
    </row>
    <row r="47" spans="1:19">
      <c r="B47" s="37" t="s">
        <v>140</v>
      </c>
      <c r="C47" s="23">
        <f>[13]TOTAL!S31+[14]DECLARADOS!S31</f>
        <v>3.1359159999999999</v>
      </c>
      <c r="D47" s="23">
        <f>[13]TOTAL!T31+[14]DECLARADOS!T31</f>
        <v>32.417933999999995</v>
      </c>
      <c r="E47" s="23">
        <f>[13]TOTAL!U31+[14]DECLARADOS!U31</f>
        <v>40.045754000000002</v>
      </c>
      <c r="F47" s="23">
        <f>[13]TOTAL!V31+[14]DECLARADOS!V31</f>
        <v>17.146687</v>
      </c>
      <c r="G47" s="23">
        <f>[13]TOTAL!W31+[14]DECLARADOS!W31</f>
        <v>111.10930099999996</v>
      </c>
      <c r="H47" s="23">
        <f>[13]TOTAL!X31+[14]DECLARADOS!X31</f>
        <v>13.411808999999998</v>
      </c>
      <c r="I47" s="23">
        <f>[13]TOTAL!Y31+[14]DECLARADOS!Y31</f>
        <v>56.090044999999996</v>
      </c>
      <c r="J47" s="23">
        <f>[13]TOTAL!Z31+[14]DECLARADOS!Z31</f>
        <v>21.712446</v>
      </c>
      <c r="K47" s="23">
        <f>[13]TOTAL!AA31+[14]DECLARADOS!AA31</f>
        <v>40.770509999999994</v>
      </c>
      <c r="L47" s="23">
        <f>[13]TOTAL!AB31+[14]DECLARADOS!AB31</f>
        <v>227.41027199999999</v>
      </c>
      <c r="M47" s="23">
        <f>[13]TOTAL!AC31+[14]DECLARADOS!AC31</f>
        <v>9.2293100000000017</v>
      </c>
      <c r="N47" s="23">
        <f>[13]TOTAL!AD31+[14]DECLARADOS!AD31</f>
        <v>94.143947999999995</v>
      </c>
      <c r="O47" s="23">
        <f>[13]TOTAL!AE31+[14]DECLARADOS!AE31</f>
        <v>77.751763999999994</v>
      </c>
      <c r="P47" s="23">
        <f>[13]TOTAL!AF31+[14]DECLARADOS!AF31</f>
        <v>10.293145000000001</v>
      </c>
      <c r="Q47" s="23">
        <f>[13]TOTAL!AG31+[14]DECLARADOS!AG31</f>
        <v>16.038283000000003</v>
      </c>
      <c r="R47" s="23">
        <f>[13]TOTAL!AH31+[14]DECLARADOS!AH31</f>
        <v>16.72579</v>
      </c>
      <c r="S47" s="23">
        <f>[13]TOTAL!AI31+[14]DECLARADOS!AI31</f>
        <v>15.421403999999999</v>
      </c>
    </row>
    <row r="48" spans="1:19">
      <c r="B48" s="37" t="s">
        <v>141</v>
      </c>
      <c r="C48" s="23">
        <f>[13]TOTAL!S32+[14]DECLARADOS!S32</f>
        <v>2.2591480000000006</v>
      </c>
      <c r="D48" s="23">
        <f>[13]TOTAL!T32+[14]DECLARADOS!T32</f>
        <v>29.916359999999997</v>
      </c>
      <c r="E48" s="23">
        <f>[13]TOTAL!U32+[14]DECLARADOS!U32</f>
        <v>30.531839000000002</v>
      </c>
      <c r="F48" s="23">
        <f>[13]TOTAL!V32+[14]DECLARADOS!V32</f>
        <v>14.121538999999999</v>
      </c>
      <c r="G48" s="23">
        <f>[13]TOTAL!W32+[14]DECLARADOS!W32</f>
        <v>81.833753000000002</v>
      </c>
      <c r="H48" s="23">
        <f>[13]TOTAL!X32+[14]DECLARADOS!X32</f>
        <v>14.988659999999999</v>
      </c>
      <c r="I48" s="23">
        <f>[13]TOTAL!Y32+[14]DECLARADOS!Y32</f>
        <v>37.510159999999999</v>
      </c>
      <c r="J48" s="23">
        <f>[13]TOTAL!Z32+[14]DECLARADOS!Z32</f>
        <v>20.832144</v>
      </c>
      <c r="K48" s="23">
        <f>[13]TOTAL!AA32+[14]DECLARADOS!AA32</f>
        <v>50.560277999999997</v>
      </c>
      <c r="L48" s="23">
        <f>[13]TOTAL!AB32+[14]DECLARADOS!AB32</f>
        <v>323.87859600000002</v>
      </c>
      <c r="M48" s="23">
        <f>[13]TOTAL!AC32+[14]DECLARADOS!AC32</f>
        <v>5.4337390000000001</v>
      </c>
      <c r="N48" s="23">
        <f>[13]TOTAL!AD32+[14]DECLARADOS!AD32</f>
        <v>63.252338000000002</v>
      </c>
      <c r="O48" s="23">
        <f>[13]TOTAL!AE32+[14]DECLARADOS!AE32</f>
        <v>72.653975000000003</v>
      </c>
      <c r="P48" s="23">
        <f>[13]TOTAL!AF32+[14]DECLARADOS!AF32</f>
        <v>8.5253719999999991</v>
      </c>
      <c r="Q48" s="23">
        <f>[13]TOTAL!AG32+[14]DECLARADOS!AG32</f>
        <v>12.292438999999998</v>
      </c>
      <c r="R48" s="23">
        <f>[13]TOTAL!AH32+[14]DECLARADOS!AH32</f>
        <v>15.198642000000005</v>
      </c>
      <c r="S48" s="23">
        <f>[13]TOTAL!AI32+[14]DECLARADOS!AI32</f>
        <v>11.649996999999999</v>
      </c>
    </row>
    <row r="49" spans="1:19"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38"/>
      <c r="Q49" s="38"/>
      <c r="R49" s="38"/>
      <c r="S49" s="38"/>
    </row>
    <row r="50" spans="1:19">
      <c r="A50" s="19">
        <f>[2]LEGENDAS!$B$2</f>
        <v>2019</v>
      </c>
      <c r="B50" s="37" t="s">
        <v>130</v>
      </c>
      <c r="C50" s="23">
        <f>[15]TOTAL!S21+[16]DECLARADOS!S21</f>
        <v>2.6862209999999997</v>
      </c>
      <c r="D50" s="23">
        <f>[15]TOTAL!T21+[16]DECLARADOS!T21</f>
        <v>27.204304999999998</v>
      </c>
      <c r="E50" s="23">
        <f>[15]TOTAL!U21+[16]DECLARADOS!U21</f>
        <v>36.580228000000005</v>
      </c>
      <c r="F50" s="23">
        <f>[15]TOTAL!V21+[16]DECLARADOS!V21</f>
        <v>14.267483999999996</v>
      </c>
      <c r="G50" s="23">
        <f>[15]TOTAL!W21+[16]DECLARADOS!W21</f>
        <v>78.897865999999993</v>
      </c>
      <c r="H50" s="23">
        <f>[15]TOTAL!X21+[16]DECLARADOS!X21</f>
        <v>13.710256000000001</v>
      </c>
      <c r="I50" s="23">
        <f>[15]TOTAL!Y21+[16]DECLARADOS!Y21</f>
        <v>51.044429999999998</v>
      </c>
      <c r="J50" s="23">
        <f>[15]TOTAL!Z21+[16]DECLARADOS!Z21</f>
        <v>26.875103000000003</v>
      </c>
      <c r="K50" s="23">
        <f>[15]TOTAL!AA21+[16]DECLARADOS!AA21</f>
        <v>34.556594000000004</v>
      </c>
      <c r="L50" s="23">
        <f>[15]TOTAL!AB21+[16]DECLARADOS!AB21</f>
        <v>292.95836599999996</v>
      </c>
      <c r="M50" s="23">
        <f>[15]TOTAL!AC21+[16]DECLARADOS!AC21</f>
        <v>7.3158550000000009</v>
      </c>
      <c r="N50" s="23">
        <f>[15]TOTAL!AD21+[16]DECLARADOS!AD21</f>
        <v>81.215537999999995</v>
      </c>
      <c r="O50" s="23">
        <f>[15]TOTAL!AE21+[16]DECLARADOS!AE21</f>
        <v>79.300348</v>
      </c>
      <c r="P50" s="23">
        <f>[15]TOTAL!AF21+[16]DECLARADOS!AF21</f>
        <v>10.158914000000001</v>
      </c>
      <c r="Q50" s="23">
        <f>[15]TOTAL!AG21+[16]DECLARADOS!AG21</f>
        <v>14.367644</v>
      </c>
      <c r="R50" s="23">
        <f>[15]TOTAL!AH21+[16]DECLARADOS!AH21</f>
        <v>11.411724999999999</v>
      </c>
      <c r="S50" s="23">
        <f>[15]TOTAL!AI21+[16]DECLARADOS!AI21</f>
        <v>11.674201</v>
      </c>
    </row>
    <row r="51" spans="1:19">
      <c r="B51" s="37" t="s">
        <v>131</v>
      </c>
      <c r="C51" s="23">
        <f>[15]TOTAL!S22+[16]DECLARADOS!S22</f>
        <v>2.2983890000000002</v>
      </c>
      <c r="D51" s="23">
        <f>[15]TOTAL!T22+[16]DECLARADOS!T22</f>
        <v>25.908811999999994</v>
      </c>
      <c r="E51" s="23">
        <f>[15]TOTAL!U22+[16]DECLARADOS!U22</f>
        <v>35.591919000000004</v>
      </c>
      <c r="F51" s="23">
        <f>[15]TOTAL!V22+[16]DECLARADOS!V22</f>
        <v>16.526506999999999</v>
      </c>
      <c r="G51" s="23">
        <f>[15]TOTAL!W22+[16]DECLARADOS!W22</f>
        <v>84.319344000000001</v>
      </c>
      <c r="H51" s="23">
        <f>[15]TOTAL!X22+[16]DECLARADOS!X22</f>
        <v>13.870483999999999</v>
      </c>
      <c r="I51" s="23">
        <f>[15]TOTAL!Y22+[16]DECLARADOS!Y22</f>
        <v>51.6633</v>
      </c>
      <c r="J51" s="23">
        <f>[15]TOTAL!Z22+[16]DECLARADOS!Z22</f>
        <v>24.139372999999999</v>
      </c>
      <c r="K51" s="23">
        <f>[15]TOTAL!AA22+[16]DECLARADOS!AA22</f>
        <v>39.472559000000004</v>
      </c>
      <c r="L51" s="23">
        <f>[15]TOTAL!AB22+[16]DECLARADOS!AB22</f>
        <v>215.70245800000001</v>
      </c>
      <c r="M51" s="23">
        <f>[15]TOTAL!AC22+[16]DECLARADOS!AC22</f>
        <v>6.4744279999999996</v>
      </c>
      <c r="N51" s="23">
        <f>[15]TOTAL!AD22+[16]DECLARADOS!AD22</f>
        <v>85.930518000000006</v>
      </c>
      <c r="O51" s="23">
        <f>[15]TOTAL!AE22+[16]DECLARADOS!AE22</f>
        <v>80.046025</v>
      </c>
      <c r="P51" s="23">
        <f>[15]TOTAL!AF22+[16]DECLARADOS!AF22</f>
        <v>9.9648520000000005</v>
      </c>
      <c r="Q51" s="23">
        <f>[15]TOTAL!AG22+[16]DECLARADOS!AG22</f>
        <v>15.800073000000001</v>
      </c>
      <c r="R51" s="23">
        <f>[15]TOTAL!AH22+[16]DECLARADOS!AH22</f>
        <v>12.686885999999999</v>
      </c>
      <c r="S51" s="23">
        <f>[15]TOTAL!AI22+[16]DECLARADOS!AI22</f>
        <v>14.325872999999998</v>
      </c>
    </row>
    <row r="52" spans="1:19">
      <c r="B52" s="37" t="s">
        <v>132</v>
      </c>
      <c r="C52" s="23">
        <f>[15]TOTAL!S23+[16]DECLARADOS!S23</f>
        <v>2.7211979999999993</v>
      </c>
      <c r="D52" s="23">
        <f>[15]TOTAL!T23+[16]DECLARADOS!T23</f>
        <v>26.168965999999998</v>
      </c>
      <c r="E52" s="23">
        <f>[15]TOTAL!U23+[16]DECLARADOS!U23</f>
        <v>34.867302000000002</v>
      </c>
      <c r="F52" s="23">
        <f>[15]TOTAL!V23+[16]DECLARADOS!V23</f>
        <v>20.391451000000004</v>
      </c>
      <c r="G52" s="23">
        <f>[15]TOTAL!W23+[16]DECLARADOS!W23</f>
        <v>87.81967700000007</v>
      </c>
      <c r="H52" s="23">
        <f>[15]TOTAL!X23+[16]DECLARADOS!X23</f>
        <v>13.680468000000001</v>
      </c>
      <c r="I52" s="23">
        <f>[15]TOTAL!Y23+[16]DECLARADOS!Y23</f>
        <v>54.533844999999999</v>
      </c>
      <c r="J52" s="23">
        <f>[15]TOTAL!Z23+[16]DECLARADOS!Z23</f>
        <v>28.963211000000005</v>
      </c>
      <c r="K52" s="23">
        <f>[15]TOTAL!AA23+[16]DECLARADOS!AA23</f>
        <v>45.766896000000003</v>
      </c>
      <c r="L52" s="23">
        <f>[15]TOTAL!AB23+[16]DECLARADOS!AB23</f>
        <v>261.81915400000003</v>
      </c>
      <c r="M52" s="23">
        <f>[15]TOTAL!AC23+[16]DECLARADOS!AC23</f>
        <v>7.8271149999999992</v>
      </c>
      <c r="N52" s="23">
        <f>[15]TOTAL!AD23+[16]DECLARADOS!AD23</f>
        <v>95.506023999999996</v>
      </c>
      <c r="O52" s="23">
        <f>[15]TOTAL!AE23+[16]DECLARADOS!AE23</f>
        <v>78.821219000000013</v>
      </c>
      <c r="P52" s="23">
        <f>[15]TOTAL!AF23+[16]DECLARADOS!AF23</f>
        <v>9.0417440000000013</v>
      </c>
      <c r="Q52" s="23">
        <f>[15]TOTAL!AG23+[16]DECLARADOS!AG23</f>
        <v>19.077737000000003</v>
      </c>
      <c r="R52" s="23">
        <f>[15]TOTAL!AH23+[16]DECLARADOS!AH23</f>
        <v>15.022556000000005</v>
      </c>
      <c r="S52" s="23">
        <f>[15]TOTAL!AI23+[16]DECLARADOS!AI23</f>
        <v>12.840632000000003</v>
      </c>
    </row>
    <row r="53" spans="1:19">
      <c r="B53" s="37" t="s">
        <v>133</v>
      </c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</row>
    <row r="54" spans="1:19">
      <c r="B54" s="37" t="s">
        <v>134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</row>
    <row r="55" spans="1:19">
      <c r="B55" s="37" t="s">
        <v>135</v>
      </c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</row>
    <row r="56" spans="1:19">
      <c r="B56" s="37" t="s">
        <v>136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</row>
    <row r="57" spans="1:19">
      <c r="B57" s="37" t="s">
        <v>137</v>
      </c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</row>
    <row r="58" spans="1:19">
      <c r="B58" s="37" t="s">
        <v>138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</row>
    <row r="59" spans="1:19">
      <c r="B59" s="37" t="s">
        <v>139</v>
      </c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</row>
    <row r="60" spans="1:19">
      <c r="B60" s="37" t="s">
        <v>140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</row>
    <row r="61" spans="1:19">
      <c r="B61" s="37" t="s">
        <v>141</v>
      </c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</row>
    <row r="62" spans="1:19"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</row>
    <row r="63" spans="1:19"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</row>
    <row r="64" spans="1:19"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</row>
    <row r="65" spans="1:19" ht="18" customHeight="1" thickBot="1">
      <c r="A65" s="201" t="s">
        <v>335</v>
      </c>
      <c r="B65" s="201"/>
      <c r="C65" s="201"/>
      <c r="D65" s="201"/>
      <c r="E65" s="201"/>
      <c r="F65" s="201"/>
      <c r="G65" s="201"/>
      <c r="H65" s="201"/>
      <c r="I65" s="201"/>
      <c r="J65" s="201"/>
      <c r="K65" s="201"/>
      <c r="L65" s="201"/>
      <c r="M65" s="201"/>
      <c r="N65" s="201"/>
      <c r="O65" s="201"/>
      <c r="P65" s="201"/>
      <c r="Q65" s="201"/>
      <c r="R65" s="201"/>
      <c r="S65" s="201"/>
    </row>
    <row r="66" spans="1:19" s="22" customFormat="1" ht="23.25" customHeight="1" thickBot="1">
      <c r="A66" s="120" t="s">
        <v>129</v>
      </c>
      <c r="B66" s="120" t="s">
        <v>128</v>
      </c>
      <c r="C66" s="121" t="s">
        <v>56</v>
      </c>
      <c r="D66" s="121" t="s">
        <v>57</v>
      </c>
      <c r="E66" s="121" t="s">
        <v>58</v>
      </c>
      <c r="F66" s="121" t="s">
        <v>59</v>
      </c>
      <c r="G66" s="121" t="s">
        <v>60</v>
      </c>
      <c r="H66" s="121" t="s">
        <v>61</v>
      </c>
      <c r="I66" s="121" t="s">
        <v>17</v>
      </c>
      <c r="J66" s="121" t="s">
        <v>18</v>
      </c>
      <c r="K66" s="121" t="s">
        <v>62</v>
      </c>
      <c r="L66" s="121" t="s">
        <v>63</v>
      </c>
      <c r="M66" s="121" t="s">
        <v>64</v>
      </c>
      <c r="N66" s="121" t="s">
        <v>65</v>
      </c>
      <c r="O66" s="121" t="s">
        <v>66</v>
      </c>
      <c r="P66" s="121" t="s">
        <v>67</v>
      </c>
      <c r="Q66" s="121" t="s">
        <v>68</v>
      </c>
      <c r="R66" s="121" t="s">
        <v>69</v>
      </c>
      <c r="S66" s="121" t="s">
        <v>19</v>
      </c>
    </row>
    <row r="67" spans="1:19" ht="11.25" customHeight="1" thickBot="1">
      <c r="A67" s="122"/>
      <c r="B67" s="122"/>
      <c r="C67" s="205" t="s">
        <v>342</v>
      </c>
      <c r="D67" s="206"/>
      <c r="E67" s="206"/>
      <c r="F67" s="206"/>
      <c r="G67" s="206"/>
      <c r="H67" s="206"/>
      <c r="I67" s="206"/>
      <c r="J67" s="206"/>
      <c r="K67" s="206"/>
      <c r="L67" s="206"/>
      <c r="M67" s="206"/>
      <c r="N67" s="206"/>
      <c r="O67" s="206"/>
      <c r="P67" s="206"/>
      <c r="Q67" s="206"/>
      <c r="R67" s="206"/>
      <c r="S67" s="207"/>
    </row>
    <row r="68" spans="1:19">
      <c r="A68" s="19">
        <f>[2]LEGENDAS!$B$3</f>
        <v>2018</v>
      </c>
      <c r="B68" s="37" t="s">
        <v>130</v>
      </c>
      <c r="C68" s="23">
        <f>[13]TOTAL!AJ21+[14]DECLARADOS!AJ21</f>
        <v>8.2581410000000002</v>
      </c>
      <c r="D68" s="23">
        <f>[13]TOTAL!AK21+[14]DECLARADOS!AK21</f>
        <v>0.39708200000000005</v>
      </c>
      <c r="E68" s="23">
        <f>[13]TOTAL!AL21+[14]DECLARADOS!AL21</f>
        <v>0.48403099999999999</v>
      </c>
      <c r="F68" s="23">
        <f>[13]TOTAL!AM21+[14]DECLARADOS!AM21</f>
        <v>27.105020000000003</v>
      </c>
      <c r="G68" s="23">
        <f>[13]TOTAL!AN21+[14]DECLARADOS!AN21</f>
        <v>253.69306300000002</v>
      </c>
      <c r="H68" s="23">
        <f>[13]TOTAL!AO21+[14]DECLARADOS!AO21</f>
        <v>102.03238599999999</v>
      </c>
      <c r="I68" s="23">
        <f>[13]TOTAL!AP21+[14]DECLARADOS!AP21</f>
        <v>10.666070000000001</v>
      </c>
      <c r="J68" s="23">
        <f>[13]TOTAL!AQ21+[14]DECLARADOS!AQ21</f>
        <v>12.880920999999997</v>
      </c>
      <c r="K68" s="23">
        <f>[13]TOTAL!AR21+[14]DECLARADOS!AR21</f>
        <v>0.43387600000000004</v>
      </c>
      <c r="L68" s="23">
        <f>[13]TOTAL!AS21+[14]DECLARADOS!AS21</f>
        <v>50.51256699999999</v>
      </c>
      <c r="M68" s="23">
        <f>[13]TOTAL!AT21+[14]DECLARADOS!AT21</f>
        <v>80.848597999999981</v>
      </c>
      <c r="N68" s="23">
        <f>[13]TOTAL!AU21+[14]DECLARADOS!AU21</f>
        <v>2.9453E-2</v>
      </c>
      <c r="O68" s="23">
        <f>[13]TOTAL!AV21+[14]DECLARADOS!AV21</f>
        <v>49.186244000000002</v>
      </c>
      <c r="P68" s="23">
        <f>[13]TOTAL!AW21+[14]DECLARADOS!AW21</f>
        <v>155.85973100000001</v>
      </c>
      <c r="Q68" s="23">
        <f>[13]TOTAL!AX21+[14]DECLARADOS!AX21</f>
        <v>3.9922710000000006</v>
      </c>
      <c r="R68" s="23">
        <f>[13]TOTAL!AY21+[14]DECLARADOS!AY21</f>
        <v>2.5789999999999997E-3</v>
      </c>
      <c r="S68" s="23">
        <f>[13]TOTAL!AZ21+[14]DECLARADOS!AZ21</f>
        <v>5.8310709999999997</v>
      </c>
    </row>
    <row r="69" spans="1:19">
      <c r="B69" s="37" t="s">
        <v>131</v>
      </c>
      <c r="C69" s="23">
        <f>[13]TOTAL!AJ22+[14]DECLARADOS!AJ22</f>
        <v>7.3925629999999991</v>
      </c>
      <c r="D69" s="23">
        <f>[13]TOTAL!AK22+[14]DECLARADOS!AK22</f>
        <v>0.40388000000000002</v>
      </c>
      <c r="E69" s="23">
        <f>[13]TOTAL!AL22+[14]DECLARADOS!AL22</f>
        <v>0.51650499999999999</v>
      </c>
      <c r="F69" s="23">
        <f>[13]TOTAL!AM22+[14]DECLARADOS!AM22</f>
        <v>26.977253999999995</v>
      </c>
      <c r="G69" s="23">
        <f>[13]TOTAL!AN22+[14]DECLARADOS!AN22</f>
        <v>251.71501000000004</v>
      </c>
      <c r="H69" s="23">
        <f>[13]TOTAL!AO22+[14]DECLARADOS!AO22</f>
        <v>100.66616000000002</v>
      </c>
      <c r="I69" s="23">
        <f>[13]TOTAL!AP22+[14]DECLARADOS!AP22</f>
        <v>9.3913079999999987</v>
      </c>
      <c r="J69" s="23">
        <f>[13]TOTAL!AQ22+[14]DECLARADOS!AQ22</f>
        <v>10.633456000000001</v>
      </c>
      <c r="K69" s="23">
        <f>[13]TOTAL!AR22+[14]DECLARADOS!AR22</f>
        <v>0.55971099999999996</v>
      </c>
      <c r="L69" s="23">
        <f>[13]TOTAL!AS22+[14]DECLARADOS!AS22</f>
        <v>47.506712999999998</v>
      </c>
      <c r="M69" s="23">
        <f>[13]TOTAL!AT22+[14]DECLARADOS!AT22</f>
        <v>87.573060999999996</v>
      </c>
      <c r="N69" s="23">
        <f>[13]TOTAL!AU22+[14]DECLARADOS!AU22</f>
        <v>3.8566000000000003E-2</v>
      </c>
      <c r="O69" s="23">
        <f>[13]TOTAL!AV22+[14]DECLARADOS!AV22</f>
        <v>42.770407999999996</v>
      </c>
      <c r="P69" s="23">
        <f>[13]TOTAL!AW22+[14]DECLARADOS!AW22</f>
        <v>151.672042</v>
      </c>
      <c r="Q69" s="23">
        <f>[13]TOTAL!AX22+[14]DECLARADOS!AX22</f>
        <v>3.6066279999999988</v>
      </c>
      <c r="R69" s="23">
        <f>[13]TOTAL!AY22+[14]DECLARADOS!AY22</f>
        <v>2.1540000000000001E-3</v>
      </c>
      <c r="S69" s="23">
        <f>[13]TOTAL!AZ22+[14]DECLARADOS!AZ22</f>
        <v>5.9600089999999994</v>
      </c>
    </row>
    <row r="70" spans="1:19">
      <c r="B70" s="37" t="s">
        <v>132</v>
      </c>
      <c r="C70" s="23">
        <f>[13]TOTAL!AJ23+[14]DECLARADOS!AJ23</f>
        <v>7.4963360000000012</v>
      </c>
      <c r="D70" s="23">
        <f>[13]TOTAL!AK23+[14]DECLARADOS!AK23</f>
        <v>0.46184199999999997</v>
      </c>
      <c r="E70" s="23">
        <f>[13]TOTAL!AL23+[14]DECLARADOS!AL23</f>
        <v>0.61912200000000017</v>
      </c>
      <c r="F70" s="23">
        <f>[13]TOTAL!AM23+[14]DECLARADOS!AM23</f>
        <v>30.137656000000003</v>
      </c>
      <c r="G70" s="23">
        <f>[13]TOTAL!AN23+[14]DECLARADOS!AN23</f>
        <v>266.31197300000002</v>
      </c>
      <c r="H70" s="23">
        <f>[13]TOTAL!AO23+[14]DECLARADOS!AO23</f>
        <v>109.91562399999998</v>
      </c>
      <c r="I70" s="23">
        <f>[13]TOTAL!AP23+[14]DECLARADOS!AP23</f>
        <v>10.881601</v>
      </c>
      <c r="J70" s="23">
        <f>[13]TOTAL!AQ23+[14]DECLARADOS!AQ23</f>
        <v>11.651880999999999</v>
      </c>
      <c r="K70" s="23">
        <f>[13]TOTAL!AR23+[14]DECLARADOS!AR23</f>
        <v>1.2969329999999999</v>
      </c>
      <c r="L70" s="23">
        <f>[13]TOTAL!AS23+[14]DECLARADOS!AS23</f>
        <v>56.248068000000004</v>
      </c>
      <c r="M70" s="23">
        <f>[13]TOTAL!AT23+[14]DECLARADOS!AT23</f>
        <v>98.654820999999984</v>
      </c>
      <c r="N70" s="23">
        <f>[13]TOTAL!AU23+[14]DECLARADOS!AU23</f>
        <v>2.2429999999999999E-2</v>
      </c>
      <c r="O70" s="23">
        <f>[13]TOTAL!AV23+[14]DECLARADOS!AV23</f>
        <v>44.758865999999998</v>
      </c>
      <c r="P70" s="23">
        <f>[13]TOTAL!AW23+[14]DECLARADOS!AW23</f>
        <v>167.25123499999998</v>
      </c>
      <c r="Q70" s="23">
        <f>[13]TOTAL!AX23+[14]DECLARADOS!AX23</f>
        <v>4.385408</v>
      </c>
      <c r="R70" s="23">
        <f>[13]TOTAL!AY23+[14]DECLARADOS!AY23</f>
        <v>9.5519999999999997E-3</v>
      </c>
      <c r="S70" s="23">
        <f>[13]TOTAL!AZ23+[14]DECLARADOS!AZ23</f>
        <v>5.7650480000000002</v>
      </c>
    </row>
    <row r="71" spans="1:19">
      <c r="B71" s="37" t="s">
        <v>133</v>
      </c>
      <c r="C71" s="23">
        <f>[13]TOTAL!AJ24+[14]DECLARADOS!AJ24</f>
        <v>7.0085759999999997</v>
      </c>
      <c r="D71" s="23">
        <f>[13]TOTAL!AK24+[14]DECLARADOS!AK24</f>
        <v>0.31652600000000003</v>
      </c>
      <c r="E71" s="23">
        <f>[13]TOTAL!AL24+[14]DECLARADOS!AL24</f>
        <v>0.58380299999999996</v>
      </c>
      <c r="F71" s="23">
        <f>[13]TOTAL!AM24+[14]DECLARADOS!AM24</f>
        <v>34.948357000000001</v>
      </c>
      <c r="G71" s="23">
        <f>[13]TOTAL!AN24+[14]DECLARADOS!AN24</f>
        <v>258.25224600000001</v>
      </c>
      <c r="H71" s="23">
        <f>[13]TOTAL!AO24+[14]DECLARADOS!AO24</f>
        <v>104.62224699999999</v>
      </c>
      <c r="I71" s="23">
        <f>[13]TOTAL!AP24+[14]DECLARADOS!AP24</f>
        <v>10.568837</v>
      </c>
      <c r="J71" s="23">
        <f>[13]TOTAL!AQ24+[14]DECLARADOS!AQ24</f>
        <v>11.730619000000004</v>
      </c>
      <c r="K71" s="23">
        <f>[13]TOTAL!AR24+[14]DECLARADOS!AR24</f>
        <v>1.255217</v>
      </c>
      <c r="L71" s="23">
        <f>[13]TOTAL!AS24+[14]DECLARADOS!AS24</f>
        <v>52.898509000000004</v>
      </c>
      <c r="M71" s="23">
        <f>[13]TOTAL!AT24+[14]DECLARADOS!AT24</f>
        <v>90.266894999999977</v>
      </c>
      <c r="N71" s="23">
        <f>[13]TOTAL!AU24+[14]DECLARADOS!AU24</f>
        <v>6.3098999999999988E-2</v>
      </c>
      <c r="O71" s="23">
        <f>[13]TOTAL!AV24+[14]DECLARADOS!AV24</f>
        <v>56.309527000000003</v>
      </c>
      <c r="P71" s="23">
        <f>[13]TOTAL!AW24+[14]DECLARADOS!AW24</f>
        <v>157.25589000000002</v>
      </c>
      <c r="Q71" s="23">
        <f>[13]TOTAL!AX24+[14]DECLARADOS!AX24</f>
        <v>3.7845549999999992</v>
      </c>
      <c r="R71" s="23">
        <f>[13]TOTAL!AY24+[14]DECLARADOS!AY24</f>
        <v>9.2540000000000018E-3</v>
      </c>
      <c r="S71" s="23">
        <f>[13]TOTAL!AZ24+[14]DECLARADOS!AZ24</f>
        <v>7.3898570000000001</v>
      </c>
    </row>
    <row r="72" spans="1:19">
      <c r="B72" s="37" t="s">
        <v>134</v>
      </c>
      <c r="C72" s="23">
        <f>[13]TOTAL!AJ25+[14]DECLARADOS!AJ25</f>
        <v>8.3442619999999987</v>
      </c>
      <c r="D72" s="23">
        <f>[13]TOTAL!AK25+[14]DECLARADOS!AK25</f>
        <v>0.57455400000000001</v>
      </c>
      <c r="E72" s="23">
        <f>[13]TOTAL!AL25+[14]DECLARADOS!AL25</f>
        <v>0.422344</v>
      </c>
      <c r="F72" s="23">
        <f>[13]TOTAL!AM25+[14]DECLARADOS!AM25</f>
        <v>31.479063000000011</v>
      </c>
      <c r="G72" s="23">
        <f>[13]TOTAL!AN25+[14]DECLARADOS!AN25</f>
        <v>266.79701799999998</v>
      </c>
      <c r="H72" s="23">
        <f>[13]TOTAL!AO25+[14]DECLARADOS!AO25</f>
        <v>102.56678199999999</v>
      </c>
      <c r="I72" s="23">
        <f>[13]TOTAL!AP25+[14]DECLARADOS!AP25</f>
        <v>11.363076</v>
      </c>
      <c r="J72" s="23">
        <f>[13]TOTAL!AQ25+[14]DECLARADOS!AQ25</f>
        <v>12.917992000000003</v>
      </c>
      <c r="K72" s="23">
        <f>[13]TOTAL!AR25+[14]DECLARADOS!AR25</f>
        <v>1.286762</v>
      </c>
      <c r="L72" s="23">
        <f>[13]TOTAL!AS25+[14]DECLARADOS!AS25</f>
        <v>59.923520000000003</v>
      </c>
      <c r="M72" s="23">
        <f>[13]TOTAL!AT25+[14]DECLARADOS!AT25</f>
        <v>102.927899</v>
      </c>
      <c r="N72" s="23">
        <f>[13]TOTAL!AU25+[14]DECLARADOS!AU25</f>
        <v>2.4900000000000002E-2</v>
      </c>
      <c r="O72" s="23">
        <f>[13]TOTAL!AV25+[14]DECLARADOS!AV25</f>
        <v>46.434379999999997</v>
      </c>
      <c r="P72" s="23">
        <f>[13]TOTAL!AW25+[14]DECLARADOS!AW25</f>
        <v>176.75640500000006</v>
      </c>
      <c r="Q72" s="23">
        <f>[13]TOTAL!AX25+[14]DECLARADOS!AX25</f>
        <v>5.4664039999999998</v>
      </c>
      <c r="R72" s="23">
        <f>[13]TOTAL!AY25+[14]DECLARADOS!AY25</f>
        <v>3.0433999999999999E-2</v>
      </c>
      <c r="S72" s="23">
        <f>[13]TOTAL!AZ25+[14]DECLARADOS!AZ25</f>
        <v>7.4364720000000002</v>
      </c>
    </row>
    <row r="73" spans="1:19">
      <c r="B73" s="37" t="s">
        <v>135</v>
      </c>
      <c r="C73" s="23">
        <f>[13]TOTAL!AJ26+[14]DECLARADOS!AJ26</f>
        <v>6.66465</v>
      </c>
      <c r="D73" s="23">
        <f>[13]TOTAL!AK26+[14]DECLARADOS!AK26</f>
        <v>0.439502</v>
      </c>
      <c r="E73" s="23">
        <f>[13]TOTAL!AL26+[14]DECLARADOS!AL26</f>
        <v>0.49344999999999994</v>
      </c>
      <c r="F73" s="23">
        <f>[13]TOTAL!AM26+[14]DECLARADOS!AM26</f>
        <v>38.687415999999999</v>
      </c>
      <c r="G73" s="23">
        <f>[13]TOTAL!AN26+[14]DECLARADOS!AN26</f>
        <v>257.29433800000004</v>
      </c>
      <c r="H73" s="23">
        <f>[13]TOTAL!AO26+[14]DECLARADOS!AO26</f>
        <v>106.96090900000002</v>
      </c>
      <c r="I73" s="23">
        <f>[13]TOTAL!AP26+[14]DECLARADOS!AP26</f>
        <v>11.868157</v>
      </c>
      <c r="J73" s="23">
        <f>[13]TOTAL!AQ26+[14]DECLARADOS!AQ26</f>
        <v>11.784719999999998</v>
      </c>
      <c r="K73" s="23">
        <f>[13]TOTAL!AR26+[14]DECLARADOS!AR26</f>
        <v>1.2770090000000001</v>
      </c>
      <c r="L73" s="23">
        <f>[13]TOTAL!AS26+[14]DECLARADOS!AS26</f>
        <v>56.884716000000012</v>
      </c>
      <c r="M73" s="23">
        <f>[13]TOTAL!AT26+[14]DECLARADOS!AT26</f>
        <v>95.636632000000006</v>
      </c>
      <c r="N73" s="23">
        <f>[13]TOTAL!AU26+[14]DECLARADOS!AU26</f>
        <v>2.2365000000000003E-2</v>
      </c>
      <c r="O73" s="23">
        <f>[13]TOTAL!AV26+[14]DECLARADOS!AV26</f>
        <v>57.103539999999995</v>
      </c>
      <c r="P73" s="23">
        <f>[13]TOTAL!AW26+[14]DECLARADOS!AW26</f>
        <v>170.60450900000001</v>
      </c>
      <c r="Q73" s="23">
        <f>[13]TOTAL!AX26+[14]DECLARADOS!AX26</f>
        <v>3.5218500000000001</v>
      </c>
      <c r="R73" s="23">
        <f>[13]TOTAL!AY26+[14]DECLARADOS!AY26</f>
        <v>4.2722999999999997E-2</v>
      </c>
      <c r="S73" s="23">
        <f>[13]TOTAL!AZ26+[14]DECLARADOS!AZ26</f>
        <v>7.6602870000000003</v>
      </c>
    </row>
    <row r="74" spans="1:19">
      <c r="B74" s="37" t="s">
        <v>136</v>
      </c>
      <c r="C74" s="23">
        <f>[13]TOTAL!AJ27+[14]DECLARADOS!AJ27</f>
        <v>8.4102200000000007</v>
      </c>
      <c r="D74" s="23">
        <f>[13]TOTAL!AK27+[14]DECLARADOS!AK27</f>
        <v>0.45382100000000003</v>
      </c>
      <c r="E74" s="23">
        <f>[13]TOTAL!AL27+[14]DECLARADOS!AL27</f>
        <v>0.57521599999999995</v>
      </c>
      <c r="F74" s="23">
        <f>[13]TOTAL!AM27+[14]DECLARADOS!AM27</f>
        <v>29.977688000000001</v>
      </c>
      <c r="G74" s="23">
        <f>[13]TOTAL!AN27+[14]DECLARADOS!AN27</f>
        <v>267.29174799999998</v>
      </c>
      <c r="H74" s="23">
        <f>[13]TOTAL!AO27+[14]DECLARADOS!AO27</f>
        <v>106.653988</v>
      </c>
      <c r="I74" s="23">
        <f>[13]TOTAL!AP27+[14]DECLARADOS!AP27</f>
        <v>10.794715</v>
      </c>
      <c r="J74" s="23">
        <f>[13]TOTAL!AQ27+[14]DECLARADOS!AQ27</f>
        <v>14.018604</v>
      </c>
      <c r="K74" s="23">
        <f>[13]TOTAL!AR27+[14]DECLARADOS!AR27</f>
        <v>1.340295</v>
      </c>
      <c r="L74" s="23">
        <f>[13]TOTAL!AS27+[14]DECLARADOS!AS27</f>
        <v>63.188400999999999</v>
      </c>
      <c r="M74" s="23">
        <f>[13]TOTAL!AT27+[14]DECLARADOS!AT27</f>
        <v>118.15295399999999</v>
      </c>
      <c r="N74" s="23">
        <f>[13]TOTAL!AU27+[14]DECLARADOS!AU27</f>
        <v>3.8790999999999999E-2</v>
      </c>
      <c r="O74" s="23">
        <f>[13]TOTAL!AV27+[14]DECLARADOS!AV27</f>
        <v>61.400390000000002</v>
      </c>
      <c r="P74" s="23">
        <f>[13]TOTAL!AW27+[14]DECLARADOS!AW27</f>
        <v>167.365846</v>
      </c>
      <c r="Q74" s="23">
        <f>[13]TOTAL!AX27+[14]DECLARADOS!AX27</f>
        <v>3.244192</v>
      </c>
      <c r="R74" s="23">
        <f>[13]TOTAL!AY27+[14]DECLARADOS!AY27</f>
        <v>1.9353000000000002E-2</v>
      </c>
      <c r="S74" s="23">
        <f>[13]TOTAL!AZ27+[14]DECLARADOS!AZ27</f>
        <v>6.8107569999999988</v>
      </c>
    </row>
    <row r="75" spans="1:19">
      <c r="B75" s="37" t="s">
        <v>137</v>
      </c>
      <c r="C75" s="23">
        <f>[13]TOTAL!AJ28+[14]DECLARADOS!AJ28</f>
        <v>5.6810570000000009</v>
      </c>
      <c r="D75" s="23">
        <f>[13]TOTAL!AK28+[14]DECLARADOS!AK28</f>
        <v>0.34960899999999995</v>
      </c>
      <c r="E75" s="23">
        <f>[13]TOTAL!AL28+[14]DECLARADOS!AL28</f>
        <v>0.88654999999999995</v>
      </c>
      <c r="F75" s="23">
        <f>[13]TOTAL!AM28+[14]DECLARADOS!AM28</f>
        <v>24.258734999999994</v>
      </c>
      <c r="G75" s="23">
        <f>[13]TOTAL!AN28+[14]DECLARADOS!AN28</f>
        <v>207.37663700000004</v>
      </c>
      <c r="H75" s="23">
        <f>[13]TOTAL!AO28+[14]DECLARADOS!AO28</f>
        <v>92.409034999999989</v>
      </c>
      <c r="I75" s="23">
        <f>[13]TOTAL!AP28+[14]DECLARADOS!AP28</f>
        <v>4.5867260000000005</v>
      </c>
      <c r="J75" s="23">
        <f>[13]TOTAL!AQ28+[14]DECLARADOS!AQ28</f>
        <v>11.475994999999999</v>
      </c>
      <c r="K75" s="23">
        <f>[13]TOTAL!AR28+[14]DECLARADOS!AR28</f>
        <v>0.40911799999999998</v>
      </c>
      <c r="L75" s="23">
        <f>[13]TOTAL!AS28+[14]DECLARADOS!AS28</f>
        <v>38.658748999999986</v>
      </c>
      <c r="M75" s="23">
        <f>[13]TOTAL!AT28+[14]DECLARADOS!AT28</f>
        <v>54.043367000000011</v>
      </c>
      <c r="N75" s="23">
        <f>[13]TOTAL!AU28+[14]DECLARADOS!AU28</f>
        <v>5.8218000000000006E-2</v>
      </c>
      <c r="O75" s="23">
        <f>[13]TOTAL!AV28+[14]DECLARADOS!AV28</f>
        <v>62.834472999999996</v>
      </c>
      <c r="P75" s="23">
        <f>[13]TOTAL!AW28+[14]DECLARADOS!AW28</f>
        <v>168.70068000000001</v>
      </c>
      <c r="Q75" s="23">
        <f>[13]TOTAL!AX28+[14]DECLARADOS!AX28</f>
        <v>6.1183890000000014</v>
      </c>
      <c r="R75" s="23">
        <f>[13]TOTAL!AY28+[14]DECLARADOS!AY28</f>
        <v>7.0189999999999992E-3</v>
      </c>
      <c r="S75" s="23">
        <f>[13]TOTAL!AZ28+[14]DECLARADOS!AZ28</f>
        <v>3.3321529999999999</v>
      </c>
    </row>
    <row r="76" spans="1:19">
      <c r="B76" s="37" t="s">
        <v>138</v>
      </c>
      <c r="C76" s="23">
        <f>[13]TOTAL!AJ29+[14]DECLARADOS!AJ29</f>
        <v>6.9363919999999997</v>
      </c>
      <c r="D76" s="23">
        <f>[13]TOTAL!AK29+[14]DECLARADOS!AK29</f>
        <v>0.35529900000000003</v>
      </c>
      <c r="E76" s="23">
        <f>[13]TOTAL!AL29+[14]DECLARADOS!AL29</f>
        <v>0.5848810000000001</v>
      </c>
      <c r="F76" s="23">
        <f>[13]TOTAL!AM29+[14]DECLARADOS!AM29</f>
        <v>31.284481999999997</v>
      </c>
      <c r="G76" s="23">
        <f>[13]TOTAL!AN29+[14]DECLARADOS!AN29</f>
        <v>250.18073200000003</v>
      </c>
      <c r="H76" s="23">
        <f>[13]TOTAL!AO29+[14]DECLARADOS!AO29</f>
        <v>108.79503299999999</v>
      </c>
      <c r="I76" s="23">
        <f>[13]TOTAL!AP29+[14]DECLARADOS!AP29</f>
        <v>7.8180580000000006</v>
      </c>
      <c r="J76" s="23">
        <f>[13]TOTAL!AQ29+[14]DECLARADOS!AQ29</f>
        <v>12.338229</v>
      </c>
      <c r="K76" s="23">
        <f>[13]TOTAL!AR29+[14]DECLARADOS!AR29</f>
        <v>0.42029699999999998</v>
      </c>
      <c r="L76" s="23">
        <f>[13]TOTAL!AS29+[14]DECLARADOS!AS29</f>
        <v>51.413625000000003</v>
      </c>
      <c r="M76" s="23">
        <f>[13]TOTAL!AT29+[14]DECLARADOS!AT29</f>
        <v>78.379390999999998</v>
      </c>
      <c r="N76" s="23">
        <f>[13]TOTAL!AU29+[14]DECLARADOS!AU29</f>
        <v>2.3025E-2</v>
      </c>
      <c r="O76" s="23">
        <f>[13]TOTAL!AV29+[14]DECLARADOS!AV29</f>
        <v>58.564449000000003</v>
      </c>
      <c r="P76" s="23">
        <f>[13]TOTAL!AW29+[14]DECLARADOS!AW29</f>
        <v>160.86588200000003</v>
      </c>
      <c r="Q76" s="23">
        <f>[13]TOTAL!AX29+[14]DECLARADOS!AX29</f>
        <v>8.5452669999999973</v>
      </c>
      <c r="R76" s="23">
        <f>[13]TOTAL!AY29+[14]DECLARADOS!AY29</f>
        <v>1.6878999999999998E-2</v>
      </c>
      <c r="S76" s="23">
        <f>[13]TOTAL!AZ29+[14]DECLARADOS!AZ29</f>
        <v>4.3814460000000004</v>
      </c>
    </row>
    <row r="77" spans="1:19">
      <c r="B77" s="37" t="s">
        <v>139</v>
      </c>
      <c r="C77" s="23">
        <f>[13]TOTAL!AJ30+[14]DECLARADOS!AJ30</f>
        <v>8.168429999999999</v>
      </c>
      <c r="D77" s="23">
        <f>[13]TOTAL!AK30+[14]DECLARADOS!AK30</f>
        <v>0.46132000000000001</v>
      </c>
      <c r="E77" s="23">
        <f>[13]TOTAL!AL30+[14]DECLARADOS!AL30</f>
        <v>0.59574299999999991</v>
      </c>
      <c r="F77" s="23">
        <f>[13]TOTAL!AM30+[14]DECLARADOS!AM30</f>
        <v>35.601953999999999</v>
      </c>
      <c r="G77" s="23">
        <f>[13]TOTAL!AN30+[14]DECLARADOS!AN30</f>
        <v>268.27144899999996</v>
      </c>
      <c r="H77" s="23">
        <f>[13]TOTAL!AO30+[14]DECLARADOS!AO30</f>
        <v>120.16362100000002</v>
      </c>
      <c r="I77" s="23">
        <f>[13]TOTAL!AP30+[14]DECLARADOS!AP30</f>
        <v>11.484591999999999</v>
      </c>
      <c r="J77" s="23">
        <f>[13]TOTAL!AQ30+[14]DECLARADOS!AQ30</f>
        <v>15.208956999999998</v>
      </c>
      <c r="K77" s="23">
        <f>[13]TOTAL!AR30+[14]DECLARADOS!AR30</f>
        <v>0.392704</v>
      </c>
      <c r="L77" s="23">
        <f>[13]TOTAL!AS30+[14]DECLARADOS!AS30</f>
        <v>61.668849000000009</v>
      </c>
      <c r="M77" s="23">
        <f>[13]TOTAL!AT30+[14]DECLARADOS!AT30</f>
        <v>101.006359</v>
      </c>
      <c r="N77" s="23">
        <f>[13]TOTAL!AU30+[14]DECLARADOS!AU30</f>
        <v>6.6275000000000001E-2</v>
      </c>
      <c r="O77" s="23">
        <f>[13]TOTAL!AV30+[14]DECLARADOS!AV30</f>
        <v>61.119859000000005</v>
      </c>
      <c r="P77" s="23">
        <f>[13]TOTAL!AW30+[14]DECLARADOS!AW30</f>
        <v>162.58427500000005</v>
      </c>
      <c r="Q77" s="23">
        <f>[13]TOTAL!AX30+[14]DECLARADOS!AX30</f>
        <v>4.4254840000000009</v>
      </c>
      <c r="R77" s="23">
        <f>[13]TOTAL!AY30+[14]DECLARADOS!AY30</f>
        <v>2.7221000000000002E-2</v>
      </c>
      <c r="S77" s="23">
        <f>[13]TOTAL!AZ30+[14]DECLARADOS!AZ30</f>
        <v>5.0072459999999994</v>
      </c>
    </row>
    <row r="78" spans="1:19">
      <c r="B78" s="37" t="s">
        <v>140</v>
      </c>
      <c r="C78" s="23">
        <f>[13]TOTAL!AJ31+[14]DECLARADOS!AJ31</f>
        <v>7.8300729999999987</v>
      </c>
      <c r="D78" s="23">
        <f>[13]TOTAL!AK31+[14]DECLARADOS!AK31</f>
        <v>0.47274099999999997</v>
      </c>
      <c r="E78" s="23">
        <f>[13]TOTAL!AL31+[14]DECLARADOS!AL31</f>
        <v>0.67862900000000004</v>
      </c>
      <c r="F78" s="23">
        <f>[13]TOTAL!AM31+[14]DECLARADOS!AM31</f>
        <v>33.369591</v>
      </c>
      <c r="G78" s="23">
        <f>[13]TOTAL!AN31+[14]DECLARADOS!AN31</f>
        <v>265.85204299999998</v>
      </c>
      <c r="H78" s="23">
        <f>[13]TOTAL!AO31+[14]DECLARADOS!AO31</f>
        <v>112.301039</v>
      </c>
      <c r="I78" s="23">
        <f>[13]TOTAL!AP31+[14]DECLARADOS!AP31</f>
        <v>10.542305000000001</v>
      </c>
      <c r="J78" s="23">
        <f>[13]TOTAL!AQ31+[14]DECLARADOS!AQ31</f>
        <v>15.669351000000001</v>
      </c>
      <c r="K78" s="23">
        <f>[13]TOTAL!AR31+[14]DECLARADOS!AR31</f>
        <v>0.49260900000000002</v>
      </c>
      <c r="L78" s="23">
        <f>[13]TOTAL!AS31+[14]DECLARADOS!AS31</f>
        <v>60.955011000000006</v>
      </c>
      <c r="M78" s="23">
        <f>[13]TOTAL!AT31+[14]DECLARADOS!AT31</f>
        <v>89.723640000000017</v>
      </c>
      <c r="N78" s="23">
        <f>[13]TOTAL!AU31+[14]DECLARADOS!AU31</f>
        <v>7.0731000000000002E-2</v>
      </c>
      <c r="O78" s="23">
        <f>[13]TOTAL!AV31+[14]DECLARADOS!AV31</f>
        <v>64.615565000000004</v>
      </c>
      <c r="P78" s="23">
        <f>[13]TOTAL!AW31+[14]DECLARADOS!AW31</f>
        <v>165.983507</v>
      </c>
      <c r="Q78" s="23">
        <f>[13]TOTAL!AX31+[14]DECLARADOS!AX31</f>
        <v>4.729760999999999</v>
      </c>
      <c r="R78" s="23">
        <f>[13]TOTAL!AY31+[14]DECLARADOS!AY31</f>
        <v>5.8659999999999997E-3</v>
      </c>
      <c r="S78" s="23">
        <f>[13]TOTAL!AZ31+[14]DECLARADOS!AZ31</f>
        <v>3.6334759999999999</v>
      </c>
    </row>
    <row r="79" spans="1:19">
      <c r="B79" s="37" t="s">
        <v>141</v>
      </c>
      <c r="C79" s="23">
        <f>[13]TOTAL!AJ32+[14]DECLARADOS!AJ32</f>
        <v>5.7622159999999996</v>
      </c>
      <c r="D79" s="23">
        <f>[13]TOTAL!AK32+[14]DECLARADOS!AK32</f>
        <v>0.47143399999999996</v>
      </c>
      <c r="E79" s="23">
        <f>[13]TOTAL!AL32+[14]DECLARADOS!AL32</f>
        <v>0.45245099999999994</v>
      </c>
      <c r="F79" s="23">
        <f>[13]TOTAL!AM32+[14]DECLARADOS!AM32</f>
        <v>26.944517000000001</v>
      </c>
      <c r="G79" s="23">
        <f>[13]TOTAL!AN32+[14]DECLARADOS!AN32</f>
        <v>198.529506</v>
      </c>
      <c r="H79" s="23">
        <f>[13]TOTAL!AO32+[14]DECLARADOS!AO32</f>
        <v>65.200561000000022</v>
      </c>
      <c r="I79" s="23">
        <f>[13]TOTAL!AP32+[14]DECLARADOS!AP32</f>
        <v>7.71495</v>
      </c>
      <c r="J79" s="23">
        <f>[13]TOTAL!AQ32+[14]DECLARADOS!AQ32</f>
        <v>14.783111</v>
      </c>
      <c r="K79" s="23">
        <f>[13]TOTAL!AR32+[14]DECLARADOS!AR32</f>
        <v>0.57996500000000006</v>
      </c>
      <c r="L79" s="23">
        <f>[13]TOTAL!AS32+[14]DECLARADOS!AS32</f>
        <v>50.227004000000008</v>
      </c>
      <c r="M79" s="23">
        <f>[13]TOTAL!AT32+[14]DECLARADOS!AT32</f>
        <v>69.357064000000008</v>
      </c>
      <c r="N79" s="23">
        <f>[13]TOTAL!AU32+[14]DECLARADOS!AU32</f>
        <v>4.0726999999999999E-2</v>
      </c>
      <c r="O79" s="23">
        <f>[13]TOTAL!AV32+[14]DECLARADOS!AV32</f>
        <v>56.578967000000006</v>
      </c>
      <c r="P79" s="23">
        <f>[13]TOTAL!AW32+[14]DECLARADOS!AW32</f>
        <v>156.73785300000003</v>
      </c>
      <c r="Q79" s="23">
        <f>[13]TOTAL!AX32+[14]DECLARADOS!AX32</f>
        <v>3.2330970000000008</v>
      </c>
      <c r="R79" s="23">
        <f>[13]TOTAL!AY32+[14]DECLARADOS!AY32</f>
        <v>1.6032999999999999E-2</v>
      </c>
      <c r="S79" s="23">
        <f>[13]TOTAL!AZ32+[14]DECLARADOS!AZ32</f>
        <v>3.7125529999999998</v>
      </c>
    </row>
    <row r="80" spans="1:19"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38"/>
      <c r="Q80" s="38"/>
      <c r="R80" s="38"/>
      <c r="S80" s="38"/>
    </row>
    <row r="81" spans="1:19">
      <c r="A81" s="19">
        <f>[2]LEGENDAS!$B$2</f>
        <v>2019</v>
      </c>
      <c r="B81" s="37" t="s">
        <v>130</v>
      </c>
      <c r="C81" s="23">
        <f>[15]TOTAL!AJ21+[16]DECLARADOS!AJ21</f>
        <v>7.9442600000000008</v>
      </c>
      <c r="D81" s="23">
        <f>[15]TOTAL!AK21+[16]DECLARADOS!AK21</f>
        <v>0.52308299999999996</v>
      </c>
      <c r="E81" s="23">
        <f>[15]TOTAL!AL21+[16]DECLARADOS!AL21</f>
        <v>0.7705169999999999</v>
      </c>
      <c r="F81" s="23">
        <f>[15]TOTAL!AM21+[16]DECLARADOS!AM21</f>
        <v>29.981417</v>
      </c>
      <c r="G81" s="23">
        <f>[15]TOTAL!AN21+[16]DECLARADOS!AN21</f>
        <v>244.961994</v>
      </c>
      <c r="H81" s="23">
        <f>[15]TOTAL!AO21+[16]DECLARADOS!AO21</f>
        <v>95.800779000000006</v>
      </c>
      <c r="I81" s="23">
        <f>[15]TOTAL!AP21+[16]DECLARADOS!AP21</f>
        <v>7.8824629999999996</v>
      </c>
      <c r="J81" s="23">
        <f>[15]TOTAL!AQ21+[16]DECLARADOS!AQ21</f>
        <v>13.790659999999999</v>
      </c>
      <c r="K81" s="23">
        <f>[15]TOTAL!AR21+[16]DECLARADOS!AR21</f>
        <v>0.72421399999999991</v>
      </c>
      <c r="L81" s="23">
        <f>[15]TOTAL!AS21+[16]DECLARADOS!AS21</f>
        <v>53.450917999999994</v>
      </c>
      <c r="M81" s="23">
        <f>[15]TOTAL!AT21+[16]DECLARADOS!AT21</f>
        <v>86.830746000000005</v>
      </c>
      <c r="N81" s="23">
        <f>[15]TOTAL!AU21+[16]DECLARADOS!AU21</f>
        <v>2.2742000000000002E-2</v>
      </c>
      <c r="O81" s="23">
        <f>[15]TOTAL!AV21+[16]DECLARADOS!AV21</f>
        <v>66.936762999999999</v>
      </c>
      <c r="P81" s="23">
        <f>[15]TOTAL!AW21+[16]DECLARADOS!AW21</f>
        <v>172.34330200000008</v>
      </c>
      <c r="Q81" s="23">
        <f>[15]TOTAL!AX21+[16]DECLARADOS!AX21</f>
        <v>4.0361610000000017</v>
      </c>
      <c r="R81" s="23">
        <f>[15]TOTAL!AY21+[16]DECLARADOS!AY21</f>
        <v>2.3519999999999999E-3</v>
      </c>
      <c r="S81" s="23">
        <f>[15]TOTAL!AZ21+[16]DECLARADOS!AZ21</f>
        <v>4.9212400000000001</v>
      </c>
    </row>
    <row r="82" spans="1:19">
      <c r="B82" s="37" t="s">
        <v>131</v>
      </c>
      <c r="C82" s="23">
        <f>[15]TOTAL!AJ22+[16]DECLARADOS!AJ22</f>
        <v>7.642074</v>
      </c>
      <c r="D82" s="23">
        <f>[15]TOTAL!AK22+[16]DECLARADOS!AK22</f>
        <v>0.42881400000000003</v>
      </c>
      <c r="E82" s="23">
        <f>[15]TOTAL!AL22+[16]DECLARADOS!AL22</f>
        <v>0.48610799999999998</v>
      </c>
      <c r="F82" s="23">
        <f>[15]TOTAL!AM22+[16]DECLARADOS!AM22</f>
        <v>31.056656000000004</v>
      </c>
      <c r="G82" s="23">
        <f>[15]TOTAL!AN22+[16]DECLARADOS!AN22</f>
        <v>242.12566400000003</v>
      </c>
      <c r="H82" s="23">
        <f>[15]TOTAL!AO22+[16]DECLARADOS!AO22</f>
        <v>99.774516000000006</v>
      </c>
      <c r="I82" s="23">
        <f>[15]TOTAL!AP22+[16]DECLARADOS!AP22</f>
        <v>7.2633260000000011</v>
      </c>
      <c r="J82" s="23">
        <f>[15]TOTAL!AQ22+[16]DECLARADOS!AQ22</f>
        <v>13.338930000000001</v>
      </c>
      <c r="K82" s="23">
        <f>[15]TOTAL!AR22+[16]DECLARADOS!AR22</f>
        <v>0.85787200000000008</v>
      </c>
      <c r="L82" s="23">
        <f>[15]TOTAL!AS22+[16]DECLARADOS!AS22</f>
        <v>54.862515000000002</v>
      </c>
      <c r="M82" s="23">
        <f>[15]TOTAL!AT22+[16]DECLARADOS!AT22</f>
        <v>89.15729300000001</v>
      </c>
      <c r="N82" s="23">
        <f>[15]TOTAL!AU22+[16]DECLARADOS!AU22</f>
        <v>2.742E-2</v>
      </c>
      <c r="O82" s="23">
        <f>[15]TOTAL!AV22+[16]DECLARADOS!AV22</f>
        <v>49.21038999999999</v>
      </c>
      <c r="P82" s="23">
        <f>[15]TOTAL!AW22+[16]DECLARADOS!AW22</f>
        <v>155.77577700000003</v>
      </c>
      <c r="Q82" s="23">
        <f>[15]TOTAL!AX22+[16]DECLARADOS!AX22</f>
        <v>6.0618670000000012</v>
      </c>
      <c r="R82" s="23">
        <f>[15]TOTAL!AY22+[16]DECLARADOS!AY22</f>
        <v>3.6288000000000001E-2</v>
      </c>
      <c r="S82" s="23">
        <f>[15]TOTAL!AZ22+[16]DECLARADOS!AZ22</f>
        <v>4.9603350000000006</v>
      </c>
    </row>
    <row r="83" spans="1:19">
      <c r="B83" s="37" t="s">
        <v>132</v>
      </c>
      <c r="C83" s="23">
        <f>[15]TOTAL!AJ23+[16]DECLARADOS!AJ23</f>
        <v>8.004804</v>
      </c>
      <c r="D83" s="23">
        <f>[15]TOTAL!AK23+[16]DECLARADOS!AK23</f>
        <v>0.47911700000000002</v>
      </c>
      <c r="E83" s="23">
        <f>[15]TOTAL!AL23+[16]DECLARADOS!AL23</f>
        <v>1.0122099999999998</v>
      </c>
      <c r="F83" s="23">
        <f>[15]TOTAL!AM23+[16]DECLARADOS!AM23</f>
        <v>36.927521000000006</v>
      </c>
      <c r="G83" s="23">
        <f>[15]TOTAL!AN23+[16]DECLARADOS!AN23</f>
        <v>262.57835699999998</v>
      </c>
      <c r="H83" s="23">
        <f>[15]TOTAL!AO23+[16]DECLARADOS!AO23</f>
        <v>107.691592</v>
      </c>
      <c r="I83" s="23">
        <f>[15]TOTAL!AP23+[16]DECLARADOS!AP23</f>
        <v>9.3592380000000013</v>
      </c>
      <c r="J83" s="23">
        <f>[15]TOTAL!AQ23+[16]DECLARADOS!AQ23</f>
        <v>14.732080000000002</v>
      </c>
      <c r="K83" s="23">
        <f>[15]TOTAL!AR23+[16]DECLARADOS!AR23</f>
        <v>1.122315</v>
      </c>
      <c r="L83" s="23">
        <f>[15]TOTAL!AS23+[16]DECLARADOS!AS23</f>
        <v>61.456283999999989</v>
      </c>
      <c r="M83" s="23">
        <f>[15]TOTAL!AT23+[16]DECLARADOS!AT23</f>
        <v>95.903072000000009</v>
      </c>
      <c r="N83" s="23">
        <f>[15]TOTAL!AU23+[16]DECLARADOS!AU23</f>
        <v>2.7486E-2</v>
      </c>
      <c r="O83" s="23">
        <f>[15]TOTAL!AV23+[16]DECLARADOS!AV23</f>
        <v>57.419381000000001</v>
      </c>
      <c r="P83" s="23">
        <f>[15]TOTAL!AW23+[16]DECLARADOS!AW23</f>
        <v>172.62469299999995</v>
      </c>
      <c r="Q83" s="23">
        <f>[15]TOTAL!AX23+[16]DECLARADOS!AX23</f>
        <v>3.0994849999999996</v>
      </c>
      <c r="R83" s="23">
        <f>[15]TOTAL!AY23+[16]DECLARADOS!AY23</f>
        <v>3.5079999999999998E-3</v>
      </c>
      <c r="S83" s="23">
        <f>[15]TOTAL!AZ23+[16]DECLARADOS!AZ23</f>
        <v>5.201141999999999</v>
      </c>
    </row>
    <row r="84" spans="1:19">
      <c r="B84" s="37" t="s">
        <v>133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</row>
    <row r="85" spans="1:19">
      <c r="B85" s="37" t="s">
        <v>134</v>
      </c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</row>
    <row r="86" spans="1:19">
      <c r="B86" s="37" t="s">
        <v>135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</row>
    <row r="87" spans="1:19">
      <c r="B87" s="37" t="s">
        <v>136</v>
      </c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</row>
    <row r="88" spans="1:19">
      <c r="B88" s="37" t="s">
        <v>137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</row>
    <row r="89" spans="1:19">
      <c r="B89" s="37" t="s">
        <v>138</v>
      </c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</row>
    <row r="90" spans="1:19">
      <c r="B90" s="37" t="s">
        <v>139</v>
      </c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</row>
    <row r="91" spans="1:19">
      <c r="B91" s="37" t="s">
        <v>140</v>
      </c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</row>
    <row r="92" spans="1:19">
      <c r="B92" s="37" t="s">
        <v>141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</row>
    <row r="93" spans="1:19"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</row>
    <row r="94" spans="1:19"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</row>
    <row r="95" spans="1:19"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</row>
    <row r="96" spans="1:19" ht="18" customHeight="1" thickBot="1">
      <c r="A96" s="201" t="s">
        <v>335</v>
      </c>
      <c r="B96" s="201"/>
      <c r="C96" s="201"/>
      <c r="D96" s="201"/>
      <c r="E96" s="201"/>
      <c r="F96" s="201"/>
      <c r="G96" s="201"/>
      <c r="H96" s="201"/>
      <c r="I96" s="201"/>
      <c r="J96" s="201"/>
      <c r="K96" s="201"/>
      <c r="L96" s="201"/>
      <c r="M96" s="201"/>
      <c r="N96" s="201"/>
      <c r="O96" s="201"/>
      <c r="P96" s="201"/>
      <c r="Q96" s="201"/>
      <c r="R96" s="201"/>
      <c r="S96" s="201"/>
    </row>
    <row r="97" spans="1:19" s="22" customFormat="1" ht="23.25" customHeight="1" thickBot="1">
      <c r="A97" s="120" t="s">
        <v>129</v>
      </c>
      <c r="B97" s="120" t="s">
        <v>128</v>
      </c>
      <c r="C97" s="121" t="s">
        <v>30</v>
      </c>
      <c r="D97" s="121" t="s">
        <v>20</v>
      </c>
      <c r="E97" s="121" t="s">
        <v>70</v>
      </c>
      <c r="F97" s="121" t="s">
        <v>71</v>
      </c>
      <c r="G97" s="121" t="s">
        <v>72</v>
      </c>
      <c r="H97" s="121" t="s">
        <v>73</v>
      </c>
      <c r="I97" s="121" t="s">
        <v>74</v>
      </c>
      <c r="J97" s="121" t="s">
        <v>75</v>
      </c>
      <c r="K97" s="121" t="s">
        <v>76</v>
      </c>
      <c r="L97" s="121" t="s">
        <v>21</v>
      </c>
      <c r="M97" s="121" t="s">
        <v>22</v>
      </c>
      <c r="N97" s="121" t="s">
        <v>23</v>
      </c>
      <c r="O97" s="121" t="s">
        <v>77</v>
      </c>
      <c r="P97" s="121" t="s">
        <v>78</v>
      </c>
      <c r="Q97" s="121" t="s">
        <v>79</v>
      </c>
      <c r="R97" s="121" t="s">
        <v>80</v>
      </c>
      <c r="S97" s="121" t="s">
        <v>81</v>
      </c>
    </row>
    <row r="98" spans="1:19" ht="11.25" customHeight="1" thickBot="1">
      <c r="A98" s="122"/>
      <c r="B98" s="122"/>
      <c r="C98" s="205" t="s">
        <v>342</v>
      </c>
      <c r="D98" s="206"/>
      <c r="E98" s="206"/>
      <c r="F98" s="206"/>
      <c r="G98" s="206"/>
      <c r="H98" s="206"/>
      <c r="I98" s="206"/>
      <c r="J98" s="206"/>
      <c r="K98" s="206"/>
      <c r="L98" s="206"/>
      <c r="M98" s="206"/>
      <c r="N98" s="206"/>
      <c r="O98" s="206"/>
      <c r="P98" s="206"/>
      <c r="Q98" s="206"/>
      <c r="R98" s="206"/>
      <c r="S98" s="207"/>
    </row>
    <row r="99" spans="1:19">
      <c r="A99" s="19">
        <f>[2]LEGENDAS!$B$3</f>
        <v>2018</v>
      </c>
      <c r="B99" s="37" t="s">
        <v>130</v>
      </c>
      <c r="C99" s="23">
        <f>[13]TOTAL!BA21+[14]DECLARADOS!BA21</f>
        <v>14.122246999999998</v>
      </c>
      <c r="D99" s="23">
        <f>[13]TOTAL!BB21+[14]DECLARADOS!BB21</f>
        <v>0.63114000000000003</v>
      </c>
      <c r="E99" s="23">
        <f>[13]TOTAL!BC21+[14]DECLARADOS!BC21</f>
        <v>7.8367969999999998</v>
      </c>
      <c r="F99" s="23">
        <f>[13]TOTAL!BD21+[14]DECLARADOS!BD21</f>
        <v>20.82156899999999</v>
      </c>
      <c r="G99" s="23">
        <f>[13]TOTAL!BE21+[14]DECLARADOS!BE21</f>
        <v>18.329293999999997</v>
      </c>
      <c r="H99" s="23">
        <f>[13]TOTAL!BF21+[14]DECLARADOS!BF21</f>
        <v>6.8962010000000005</v>
      </c>
      <c r="I99" s="23">
        <f>[13]TOTAL!BG21+[14]DECLARADOS!BG21</f>
        <v>9.1756180000000001</v>
      </c>
      <c r="J99" s="23">
        <f>[13]TOTAL!BH21+[14]DECLARADOS!BH21</f>
        <v>24.343322000000001</v>
      </c>
      <c r="K99" s="23">
        <f>[13]TOTAL!BI21+[14]DECLARADOS!BI21</f>
        <v>10.311537</v>
      </c>
      <c r="L99" s="23">
        <f>[13]TOTAL!BJ21+[14]DECLARADOS!BJ21</f>
        <v>181.801039</v>
      </c>
      <c r="M99" s="23">
        <f>[13]TOTAL!BK21+[14]DECLARADOS!BK21</f>
        <v>86.405671999999996</v>
      </c>
      <c r="N99" s="23">
        <f>[13]TOTAL!BL21+[14]DECLARADOS!BL21</f>
        <v>50.728565000000003</v>
      </c>
      <c r="O99" s="23">
        <f>[13]TOTAL!BM21+[14]DECLARADOS!BM21</f>
        <v>189.05958899999996</v>
      </c>
      <c r="P99" s="23">
        <f>[13]TOTAL!BN21+[14]DECLARADOS!BN21</f>
        <v>3.4194460000000002</v>
      </c>
      <c r="Q99" s="23">
        <f>[13]TOTAL!BO21+[14]DECLARADOS!BO21</f>
        <v>0.44518099999999999</v>
      </c>
      <c r="R99" s="23">
        <f>[13]TOTAL!BP21+[14]DECLARADOS!BP21</f>
        <v>0.48494999999999999</v>
      </c>
      <c r="S99" s="23">
        <f>[13]TOTAL!BQ21+[14]DECLARADOS!BQ21</f>
        <v>39.297335000000004</v>
      </c>
    </row>
    <row r="100" spans="1:19">
      <c r="B100" s="37" t="s">
        <v>131</v>
      </c>
      <c r="C100" s="23">
        <f>[13]TOTAL!BA22+[14]DECLARADOS!BA22</f>
        <v>14.763510999999999</v>
      </c>
      <c r="D100" s="23">
        <f>[13]TOTAL!BB22+[14]DECLARADOS!BB22</f>
        <v>0.88258099999999995</v>
      </c>
      <c r="E100" s="23">
        <f>[13]TOTAL!BC22+[14]DECLARADOS!BC22</f>
        <v>7.7484910000000022</v>
      </c>
      <c r="F100" s="23">
        <f>[13]TOTAL!BD22+[14]DECLARADOS!BD22</f>
        <v>21.990892000000002</v>
      </c>
      <c r="G100" s="23">
        <f>[13]TOTAL!BE22+[14]DECLARADOS!BE22</f>
        <v>20.884520000000002</v>
      </c>
      <c r="H100" s="23">
        <f>[13]TOTAL!BF22+[14]DECLARADOS!BF22</f>
        <v>6.0492740000000005</v>
      </c>
      <c r="I100" s="23">
        <f>[13]TOTAL!BG22+[14]DECLARADOS!BG22</f>
        <v>8.8634800000000009</v>
      </c>
      <c r="J100" s="23">
        <f>[13]TOTAL!BH22+[14]DECLARADOS!BH22</f>
        <v>24.123982999999999</v>
      </c>
      <c r="K100" s="23">
        <f>[13]TOTAL!BI22+[14]DECLARADOS!BI22</f>
        <v>10.907404000000001</v>
      </c>
      <c r="L100" s="23">
        <f>[13]TOTAL!BJ22+[14]DECLARADOS!BJ22</f>
        <v>175.88090400000002</v>
      </c>
      <c r="M100" s="23">
        <f>[13]TOTAL!BK22+[14]DECLARADOS!BK22</f>
        <v>85.287283000000002</v>
      </c>
      <c r="N100" s="23">
        <f>[13]TOTAL!BL22+[14]DECLARADOS!BL22</f>
        <v>49.578754000000004</v>
      </c>
      <c r="O100" s="23">
        <f>[13]TOTAL!BM22+[14]DECLARADOS!BM22</f>
        <v>174.70062400000003</v>
      </c>
      <c r="P100" s="23">
        <f>[13]TOTAL!BN22+[14]DECLARADOS!BN22</f>
        <v>4.0036189999999996</v>
      </c>
      <c r="Q100" s="23">
        <f>[13]TOTAL!BO22+[14]DECLARADOS!BO22</f>
        <v>0.45206200000000002</v>
      </c>
      <c r="R100" s="23">
        <f>[13]TOTAL!BP22+[14]DECLARADOS!BP22</f>
        <v>0.25196299999999999</v>
      </c>
      <c r="S100" s="23">
        <f>[13]TOTAL!BQ22+[14]DECLARADOS!BQ22</f>
        <v>40.994512999999998</v>
      </c>
    </row>
    <row r="101" spans="1:19">
      <c r="B101" s="37" t="s">
        <v>132</v>
      </c>
      <c r="C101" s="23">
        <f>[13]TOTAL!BA23+[14]DECLARADOS!BA23</f>
        <v>15.926428000000001</v>
      </c>
      <c r="D101" s="23">
        <f>[13]TOTAL!BB23+[14]DECLARADOS!BB23</f>
        <v>1.1008499999999999</v>
      </c>
      <c r="E101" s="23">
        <f>[13]TOTAL!BC23+[14]DECLARADOS!BC23</f>
        <v>8.0531119999999987</v>
      </c>
      <c r="F101" s="23">
        <f>[13]TOTAL!BD23+[14]DECLARADOS!BD23</f>
        <v>26.097670000000001</v>
      </c>
      <c r="G101" s="23">
        <f>[13]TOTAL!BE23+[14]DECLARADOS!BE23</f>
        <v>28.088117000000004</v>
      </c>
      <c r="H101" s="23">
        <f>[13]TOTAL!BF23+[14]DECLARADOS!BF23</f>
        <v>7.040438</v>
      </c>
      <c r="I101" s="23">
        <f>[13]TOTAL!BG23+[14]DECLARADOS!BG23</f>
        <v>10.370401000000001</v>
      </c>
      <c r="J101" s="23">
        <f>[13]TOTAL!BH23+[14]DECLARADOS!BH23</f>
        <v>27.318680999999994</v>
      </c>
      <c r="K101" s="23">
        <f>[13]TOTAL!BI23+[14]DECLARADOS!BI23</f>
        <v>15.21987</v>
      </c>
      <c r="L101" s="23">
        <f>[13]TOTAL!BJ23+[14]DECLARADOS!BJ23</f>
        <v>203.88385699999998</v>
      </c>
      <c r="M101" s="23">
        <f>[13]TOTAL!BK23+[14]DECLARADOS!BK23</f>
        <v>91.524799000000002</v>
      </c>
      <c r="N101" s="23">
        <f>[13]TOTAL!BL23+[14]DECLARADOS!BL23</f>
        <v>51.900448999999995</v>
      </c>
      <c r="O101" s="23">
        <f>[13]TOTAL!BM23+[14]DECLARADOS!BM23</f>
        <v>161.14051899999998</v>
      </c>
      <c r="P101" s="23">
        <f>[13]TOTAL!BN23+[14]DECLARADOS!BN23</f>
        <v>4.8238450000000004</v>
      </c>
      <c r="Q101" s="23">
        <f>[13]TOTAL!BO23+[14]DECLARADOS!BO23</f>
        <v>0.75491999999999992</v>
      </c>
      <c r="R101" s="23">
        <f>[13]TOTAL!BP23+[14]DECLARADOS!BP23</f>
        <v>0.32760799999999995</v>
      </c>
      <c r="S101" s="23">
        <f>[13]TOTAL!BQ23+[14]DECLARADOS!BQ23</f>
        <v>49.737215000000006</v>
      </c>
    </row>
    <row r="102" spans="1:19">
      <c r="B102" s="37" t="s">
        <v>133</v>
      </c>
      <c r="C102" s="23">
        <f>[13]TOTAL!BA24+[14]DECLARADOS!BA24</f>
        <v>14.701586999999998</v>
      </c>
      <c r="D102" s="23">
        <f>[13]TOTAL!BB24+[14]DECLARADOS!BB24</f>
        <v>0.48644999999999994</v>
      </c>
      <c r="E102" s="23">
        <f>[13]TOTAL!BC24+[14]DECLARADOS!BC24</f>
        <v>6.7236089999999997</v>
      </c>
      <c r="F102" s="23">
        <f>[13]TOTAL!BD24+[14]DECLARADOS!BD24</f>
        <v>25.007064</v>
      </c>
      <c r="G102" s="23">
        <f>[13]TOTAL!BE24+[14]DECLARADOS!BE24</f>
        <v>24.990794999999999</v>
      </c>
      <c r="H102" s="23">
        <f>[13]TOTAL!BF24+[14]DECLARADOS!BF24</f>
        <v>6.7632789999999998</v>
      </c>
      <c r="I102" s="23">
        <f>[13]TOTAL!BG24+[14]DECLARADOS!BG24</f>
        <v>9.2685699999999986</v>
      </c>
      <c r="J102" s="23">
        <f>[13]TOTAL!BH24+[14]DECLARADOS!BH24</f>
        <v>25.524020999999998</v>
      </c>
      <c r="K102" s="23">
        <f>[13]TOTAL!BI24+[14]DECLARADOS!BI24</f>
        <v>13.928103</v>
      </c>
      <c r="L102" s="23">
        <f>[13]TOTAL!BJ24+[14]DECLARADOS!BJ24</f>
        <v>182.286574</v>
      </c>
      <c r="M102" s="23">
        <f>[13]TOTAL!BK24+[14]DECLARADOS!BK24</f>
        <v>66.524151000000003</v>
      </c>
      <c r="N102" s="23">
        <f>[13]TOTAL!BL24+[14]DECLARADOS!BL24</f>
        <v>50.813677999999989</v>
      </c>
      <c r="O102" s="23">
        <f>[13]TOTAL!BM24+[14]DECLARADOS!BM24</f>
        <v>113.03568</v>
      </c>
      <c r="P102" s="23">
        <f>[13]TOTAL!BN24+[14]DECLARADOS!BN24</f>
        <v>4.1688809999999998</v>
      </c>
      <c r="Q102" s="23">
        <f>[13]TOTAL!BO24+[14]DECLARADOS!BO24</f>
        <v>0.82475799999999999</v>
      </c>
      <c r="R102" s="23">
        <f>[13]TOTAL!BP24+[14]DECLARADOS!BP24</f>
        <v>0.26718000000000003</v>
      </c>
      <c r="S102" s="23">
        <f>[13]TOTAL!BQ24+[14]DECLARADOS!BQ24</f>
        <v>45.576974000000007</v>
      </c>
    </row>
    <row r="103" spans="1:19">
      <c r="B103" s="37" t="s">
        <v>134</v>
      </c>
      <c r="C103" s="23">
        <f>[13]TOTAL!BA25+[14]DECLARADOS!BA25</f>
        <v>15.669532999999999</v>
      </c>
      <c r="D103" s="23">
        <f>[13]TOTAL!BB25+[14]DECLARADOS!BB25</f>
        <v>0.32841500000000001</v>
      </c>
      <c r="E103" s="23">
        <f>[13]TOTAL!BC25+[14]DECLARADOS!BC25</f>
        <v>8.7073420000000006</v>
      </c>
      <c r="F103" s="23">
        <f>[13]TOTAL!BD25+[14]DECLARADOS!BD25</f>
        <v>24.469529999999999</v>
      </c>
      <c r="G103" s="23">
        <f>[13]TOTAL!BE25+[14]DECLARADOS!BE25</f>
        <v>24.589632999999999</v>
      </c>
      <c r="H103" s="23">
        <f>[13]TOTAL!BF25+[14]DECLARADOS!BF25</f>
        <v>7.5597750000000001</v>
      </c>
      <c r="I103" s="23">
        <f>[13]TOTAL!BG25+[14]DECLARADOS!BG25</f>
        <v>10.447852000000001</v>
      </c>
      <c r="J103" s="23">
        <f>[13]TOTAL!BH25+[14]DECLARADOS!BH25</f>
        <v>28.260365999999994</v>
      </c>
      <c r="K103" s="23">
        <f>[13]TOTAL!BI25+[14]DECLARADOS!BI25</f>
        <v>12.026332</v>
      </c>
      <c r="L103" s="23">
        <f>[13]TOTAL!BJ25+[14]DECLARADOS!BJ25</f>
        <v>185.92476600000001</v>
      </c>
      <c r="M103" s="23">
        <f>[13]TOTAL!BK25+[14]DECLARADOS!BK25</f>
        <v>75.59554</v>
      </c>
      <c r="N103" s="23">
        <f>[13]TOTAL!BL25+[14]DECLARADOS!BL25</f>
        <v>51.553527999999993</v>
      </c>
      <c r="O103" s="23">
        <f>[13]TOTAL!BM25+[14]DECLARADOS!BM25</f>
        <v>136.57382999999999</v>
      </c>
      <c r="P103" s="23">
        <f>[13]TOTAL!BN25+[14]DECLARADOS!BN25</f>
        <v>4.2517430000000003</v>
      </c>
      <c r="Q103" s="23">
        <f>[13]TOTAL!BO25+[14]DECLARADOS!BO25</f>
        <v>0.82670400000000011</v>
      </c>
      <c r="R103" s="23">
        <f>[13]TOTAL!BP25+[14]DECLARADOS!BP25</f>
        <v>0.41180099999999997</v>
      </c>
      <c r="S103" s="23">
        <f>[13]TOTAL!BQ25+[14]DECLARADOS!BQ25</f>
        <v>49.849388000000005</v>
      </c>
    </row>
    <row r="104" spans="1:19">
      <c r="B104" s="37" t="s">
        <v>135</v>
      </c>
      <c r="C104" s="23">
        <f>[13]TOTAL!BA26+[14]DECLARADOS!BA26</f>
        <v>14.433612</v>
      </c>
      <c r="D104" s="23">
        <f>[13]TOTAL!BB26+[14]DECLARADOS!BB26</f>
        <v>0.27821299999999999</v>
      </c>
      <c r="E104" s="23">
        <f>[13]TOTAL!BC26+[14]DECLARADOS!BC26</f>
        <v>7.0570440000000012</v>
      </c>
      <c r="F104" s="23">
        <f>[13]TOTAL!BD26+[14]DECLARADOS!BD26</f>
        <v>25.856688999999996</v>
      </c>
      <c r="G104" s="23">
        <f>[13]TOTAL!BE26+[14]DECLARADOS!BE26</f>
        <v>24.602904000000002</v>
      </c>
      <c r="H104" s="23">
        <f>[13]TOTAL!BF26+[14]DECLARADOS!BF26</f>
        <v>7.2905189999999997</v>
      </c>
      <c r="I104" s="23">
        <f>[13]TOTAL!BG26+[14]DECLARADOS!BG26</f>
        <v>10.087883000000001</v>
      </c>
      <c r="J104" s="23">
        <f>[13]TOTAL!BH26+[14]DECLARADOS!BH26</f>
        <v>27.457369999999997</v>
      </c>
      <c r="K104" s="23">
        <f>[13]TOTAL!BI26+[14]DECLARADOS!BI26</f>
        <v>12.962447999999998</v>
      </c>
      <c r="L104" s="23">
        <f>[13]TOTAL!BJ26+[14]DECLARADOS!BJ26</f>
        <v>195.60338200000001</v>
      </c>
      <c r="M104" s="23">
        <f>[13]TOTAL!BK26+[14]DECLARADOS!BK26</f>
        <v>80.82782499999999</v>
      </c>
      <c r="N104" s="23">
        <f>[13]TOTAL!BL26+[14]DECLARADOS!BL26</f>
        <v>62.322181999999991</v>
      </c>
      <c r="O104" s="23">
        <f>[13]TOTAL!BM26+[14]DECLARADOS!BM26</f>
        <v>196.94064600000002</v>
      </c>
      <c r="P104" s="23">
        <f>[13]TOTAL!BN26+[14]DECLARADOS!BN26</f>
        <v>3.9169200000000002</v>
      </c>
      <c r="Q104" s="23">
        <f>[13]TOTAL!BO26+[14]DECLARADOS!BO26</f>
        <v>1.0169380000000001</v>
      </c>
      <c r="R104" s="23">
        <f>[13]TOTAL!BP26+[14]DECLARADOS!BP26</f>
        <v>0.37235699999999999</v>
      </c>
      <c r="S104" s="23">
        <f>[13]TOTAL!BQ26+[14]DECLARADOS!BQ26</f>
        <v>47.45595800000001</v>
      </c>
    </row>
    <row r="105" spans="1:19">
      <c r="B105" s="37" t="s">
        <v>136</v>
      </c>
      <c r="C105" s="23">
        <f>[13]TOTAL!BA27+[14]DECLARADOS!BA27</f>
        <v>15.021503999999997</v>
      </c>
      <c r="D105" s="23">
        <f>[13]TOTAL!BB27+[14]DECLARADOS!BB27</f>
        <v>0.30872299999999997</v>
      </c>
      <c r="E105" s="23">
        <f>[13]TOTAL!BC27+[14]DECLARADOS!BC27</f>
        <v>8.6318999999999999</v>
      </c>
      <c r="F105" s="23">
        <f>[13]TOTAL!BD27+[14]DECLARADOS!BD27</f>
        <v>25.060747000000003</v>
      </c>
      <c r="G105" s="23">
        <f>[13]TOTAL!BE27+[14]DECLARADOS!BE27</f>
        <v>22.231093999999999</v>
      </c>
      <c r="H105" s="23">
        <f>[13]TOTAL!BF27+[14]DECLARADOS!BF27</f>
        <v>6.7460320000000005</v>
      </c>
      <c r="I105" s="23">
        <f>[13]TOTAL!BG27+[14]DECLARADOS!BG27</f>
        <v>9.0974900000000005</v>
      </c>
      <c r="J105" s="23">
        <f>[13]TOTAL!BH27+[14]DECLARADOS!BH27</f>
        <v>27.000129999999999</v>
      </c>
      <c r="K105" s="23">
        <f>[13]TOTAL!BI27+[14]DECLARADOS!BI27</f>
        <v>11.015109000000001</v>
      </c>
      <c r="L105" s="23">
        <f>[13]TOTAL!BJ27+[14]DECLARADOS!BJ27</f>
        <v>222.33516900000001</v>
      </c>
      <c r="M105" s="23">
        <f>[13]TOTAL!BK27+[14]DECLARADOS!BK27</f>
        <v>92.508649000000005</v>
      </c>
      <c r="N105" s="23">
        <f>[13]TOTAL!BL27+[14]DECLARADOS!BL27</f>
        <v>66.334821000000005</v>
      </c>
      <c r="O105" s="23">
        <f>[13]TOTAL!BM27+[14]DECLARADOS!BM27</f>
        <v>250.53603900000002</v>
      </c>
      <c r="P105" s="23">
        <f>[13]TOTAL!BN27+[14]DECLARADOS!BN27</f>
        <v>5.0028539999999992</v>
      </c>
      <c r="Q105" s="23">
        <f>[13]TOTAL!BO27+[14]DECLARADOS!BO27</f>
        <v>0.60689500000000007</v>
      </c>
      <c r="R105" s="23">
        <f>[13]TOTAL!BP27+[14]DECLARADOS!BP27</f>
        <v>0.38703300000000002</v>
      </c>
      <c r="S105" s="23">
        <f>[13]TOTAL!BQ27+[14]DECLARADOS!BQ27</f>
        <v>49.386096999999992</v>
      </c>
    </row>
    <row r="106" spans="1:19">
      <c r="B106" s="37" t="s">
        <v>137</v>
      </c>
      <c r="C106" s="23">
        <f>[13]TOTAL!BA28+[14]DECLARADOS!BA28</f>
        <v>7.8128659999999979</v>
      </c>
      <c r="D106" s="23">
        <f>[13]TOTAL!BB28+[14]DECLARADOS!BB28</f>
        <v>0.17813000000000001</v>
      </c>
      <c r="E106" s="23">
        <f>[13]TOTAL!BC28+[14]DECLARADOS!BC28</f>
        <v>3.8162160000000003</v>
      </c>
      <c r="F106" s="23">
        <f>[13]TOTAL!BD28+[14]DECLARADOS!BD28</f>
        <v>16.014832999999999</v>
      </c>
      <c r="G106" s="23">
        <f>[13]TOTAL!BE28+[14]DECLARADOS!BE28</f>
        <v>11.148204999999997</v>
      </c>
      <c r="H106" s="23">
        <f>[13]TOTAL!BF28+[14]DECLARADOS!BF28</f>
        <v>4.6510090000000002</v>
      </c>
      <c r="I106" s="23">
        <f>[13]TOTAL!BG28+[14]DECLARADOS!BG28</f>
        <v>6.4135199999999992</v>
      </c>
      <c r="J106" s="23">
        <f>[13]TOTAL!BH28+[14]DECLARADOS!BH28</f>
        <v>18.708655</v>
      </c>
      <c r="K106" s="23">
        <f>[13]TOTAL!BI28+[14]DECLARADOS!BI28</f>
        <v>6.0137649999999994</v>
      </c>
      <c r="L106" s="23">
        <f>[13]TOTAL!BJ28+[14]DECLARADOS!BJ28</f>
        <v>174.45774</v>
      </c>
      <c r="M106" s="23">
        <f>[13]TOTAL!BK28+[14]DECLARADOS!BK28</f>
        <v>72.082423999999989</v>
      </c>
      <c r="N106" s="23">
        <f>[13]TOTAL!BL28+[14]DECLARADOS!BL28</f>
        <v>46.066181</v>
      </c>
      <c r="O106" s="23">
        <f>[13]TOTAL!BM28+[14]DECLARADOS!BM28</f>
        <v>174.54439300000001</v>
      </c>
      <c r="P106" s="23">
        <f>[13]TOTAL!BN28+[14]DECLARADOS!BN28</f>
        <v>2.166515</v>
      </c>
      <c r="Q106" s="23">
        <f>[13]TOTAL!BO28+[14]DECLARADOS!BO28</f>
        <v>0.26668999999999998</v>
      </c>
      <c r="R106" s="23">
        <f>[13]TOTAL!BP28+[14]DECLARADOS!BP28</f>
        <v>0.42840200000000001</v>
      </c>
      <c r="S106" s="23">
        <f>[13]TOTAL!BQ28+[14]DECLARADOS!BQ28</f>
        <v>31.833489999999998</v>
      </c>
    </row>
    <row r="107" spans="1:19">
      <c r="B107" s="37" t="s">
        <v>138</v>
      </c>
      <c r="C107" s="23">
        <f>[13]TOTAL!BA29+[14]DECLARADOS!BA29</f>
        <v>13.245875000000002</v>
      </c>
      <c r="D107" s="23">
        <f>[13]TOTAL!BB29+[14]DECLARADOS!BB29</f>
        <v>0.62472700000000003</v>
      </c>
      <c r="E107" s="23">
        <f>[13]TOTAL!BC29+[14]DECLARADOS!BC29</f>
        <v>6.0702479999999994</v>
      </c>
      <c r="F107" s="23">
        <f>[13]TOTAL!BD29+[14]DECLARADOS!BD29</f>
        <v>23.524382000000006</v>
      </c>
      <c r="G107" s="23">
        <f>[13]TOTAL!BE29+[14]DECLARADOS!BE29</f>
        <v>13.917636999999999</v>
      </c>
      <c r="H107" s="23">
        <f>[13]TOTAL!BF29+[14]DECLARADOS!BF29</f>
        <v>7.9767010000000012</v>
      </c>
      <c r="I107" s="23">
        <f>[13]TOTAL!BG29+[14]DECLARADOS!BG29</f>
        <v>9.551971</v>
      </c>
      <c r="J107" s="23">
        <f>[13]TOTAL!BH29+[14]DECLARADOS!BH29</f>
        <v>25.758073</v>
      </c>
      <c r="K107" s="23">
        <f>[13]TOTAL!BI29+[14]DECLARADOS!BI29</f>
        <v>8.9864820000000005</v>
      </c>
      <c r="L107" s="23">
        <f>[13]TOTAL!BJ29+[14]DECLARADOS!BJ29</f>
        <v>142.98105100000001</v>
      </c>
      <c r="M107" s="23">
        <f>[13]TOTAL!BK29+[14]DECLARADOS!BK29</f>
        <v>74.931832999999997</v>
      </c>
      <c r="N107" s="23">
        <f>[13]TOTAL!BL29+[14]DECLARADOS!BL29</f>
        <v>52.549982000000007</v>
      </c>
      <c r="O107" s="23">
        <f>[13]TOTAL!BM29+[14]DECLARADOS!BM29</f>
        <v>148.60551899999999</v>
      </c>
      <c r="P107" s="23">
        <f>[13]TOTAL!BN29+[14]DECLARADOS!BN29</f>
        <v>3.7046939999999999</v>
      </c>
      <c r="Q107" s="23">
        <f>[13]TOTAL!BO29+[14]DECLARADOS!BO29</f>
        <v>0.38549299999999997</v>
      </c>
      <c r="R107" s="23">
        <f>[13]TOTAL!BP29+[14]DECLARADOS!BP29</f>
        <v>0.61829000000000001</v>
      </c>
      <c r="S107" s="23">
        <f>[13]TOTAL!BQ29+[14]DECLARADOS!BQ29</f>
        <v>36.936001000000005</v>
      </c>
    </row>
    <row r="108" spans="1:19">
      <c r="B108" s="37" t="s">
        <v>139</v>
      </c>
      <c r="C108" s="23">
        <f>[13]TOTAL!BA30+[14]DECLARADOS!BA30</f>
        <v>15.644708</v>
      </c>
      <c r="D108" s="23">
        <f>[13]TOTAL!BB30+[14]DECLARADOS!BB30</f>
        <v>1.2178800000000001</v>
      </c>
      <c r="E108" s="23">
        <f>[13]TOTAL!BC30+[14]DECLARADOS!BC30</f>
        <v>8.0488180000000007</v>
      </c>
      <c r="F108" s="23">
        <f>[13]TOTAL!BD30+[14]DECLARADOS!BD30</f>
        <v>23.303356000000001</v>
      </c>
      <c r="G108" s="23">
        <f>[13]TOTAL!BE30+[14]DECLARADOS!BE30</f>
        <v>18.032356</v>
      </c>
      <c r="H108" s="23">
        <f>[13]TOTAL!BF30+[14]DECLARADOS!BF30</f>
        <v>6.574757</v>
      </c>
      <c r="I108" s="23">
        <f>[13]TOTAL!BG30+[14]DECLARADOS!BG30</f>
        <v>10.467865000000002</v>
      </c>
      <c r="J108" s="23">
        <f>[13]TOTAL!BH30+[14]DECLARADOS!BH30</f>
        <v>27.540298999999997</v>
      </c>
      <c r="K108" s="23">
        <f>[13]TOTAL!BI30+[14]DECLARADOS!BI30</f>
        <v>10.606639999999999</v>
      </c>
      <c r="L108" s="23">
        <f>[13]TOTAL!BJ30+[14]DECLARADOS!BJ30</f>
        <v>202.37277799999998</v>
      </c>
      <c r="M108" s="23">
        <f>[13]TOTAL!BK30+[14]DECLARADOS!BK30</f>
        <v>91.279575000000023</v>
      </c>
      <c r="N108" s="23">
        <f>[13]TOTAL!BL30+[14]DECLARADOS!BL30</f>
        <v>65.303424000000007</v>
      </c>
      <c r="O108" s="23">
        <f>[13]TOTAL!BM30+[14]DECLARADOS!BM30</f>
        <v>142.04481000000004</v>
      </c>
      <c r="P108" s="23">
        <f>[13]TOTAL!BN30+[14]DECLARADOS!BN30</f>
        <v>4.20946</v>
      </c>
      <c r="Q108" s="23">
        <f>[13]TOTAL!BO30+[14]DECLARADOS!BO30</f>
        <v>0.58217799999999997</v>
      </c>
      <c r="R108" s="23">
        <f>[13]TOTAL!BP30+[14]DECLARADOS!BP30</f>
        <v>0.68284</v>
      </c>
      <c r="S108" s="23">
        <f>[13]TOTAL!BQ30+[14]DECLARADOS!BQ30</f>
        <v>45.393990000000002</v>
      </c>
    </row>
    <row r="109" spans="1:19">
      <c r="B109" s="37" t="s">
        <v>140</v>
      </c>
      <c r="C109" s="23">
        <f>[13]TOTAL!BA31+[14]DECLARADOS!BA31</f>
        <v>15.495940000000003</v>
      </c>
      <c r="D109" s="23">
        <f>[13]TOTAL!BB31+[14]DECLARADOS!BB31</f>
        <v>1.020022</v>
      </c>
      <c r="E109" s="23">
        <f>[13]TOTAL!BC31+[14]DECLARADOS!BC31</f>
        <v>6.8430180000000007</v>
      </c>
      <c r="F109" s="23">
        <f>[13]TOTAL!BD31+[14]DECLARADOS!BD31</f>
        <v>22.760822999999995</v>
      </c>
      <c r="G109" s="23">
        <f>[13]TOTAL!BE31+[14]DECLARADOS!BE31</f>
        <v>16.200925000000002</v>
      </c>
      <c r="H109" s="23">
        <f>[13]TOTAL!BF31+[14]DECLARADOS!BF31</f>
        <v>7.6394200000000003</v>
      </c>
      <c r="I109" s="23">
        <f>[13]TOTAL!BG31+[14]DECLARADOS!BG31</f>
        <v>10.096352999999999</v>
      </c>
      <c r="J109" s="23">
        <f>[13]TOTAL!BH31+[14]DECLARADOS!BH31</f>
        <v>25.728874000000005</v>
      </c>
      <c r="K109" s="23">
        <f>[13]TOTAL!BI31+[14]DECLARADOS!BI31</f>
        <v>11.091140000000001</v>
      </c>
      <c r="L109" s="23">
        <f>[13]TOTAL!BJ31+[14]DECLARADOS!BJ31</f>
        <v>189.310036</v>
      </c>
      <c r="M109" s="23">
        <f>[13]TOTAL!BK31+[14]DECLARADOS!BK31</f>
        <v>83.058853999999997</v>
      </c>
      <c r="N109" s="23">
        <f>[13]TOTAL!BL31+[14]DECLARADOS!BL31</f>
        <v>65.962893000000022</v>
      </c>
      <c r="O109" s="23">
        <f>[13]TOTAL!BM31+[14]DECLARADOS!BM31</f>
        <v>141.36673299999998</v>
      </c>
      <c r="P109" s="23">
        <f>[13]TOTAL!BN31+[14]DECLARADOS!BN31</f>
        <v>4.2630799999999986</v>
      </c>
      <c r="Q109" s="23">
        <f>[13]TOTAL!BO31+[14]DECLARADOS!BO31</f>
        <v>0.62371699999999985</v>
      </c>
      <c r="R109" s="23">
        <f>[13]TOTAL!BP31+[14]DECLARADOS!BP31</f>
        <v>0.24131</v>
      </c>
      <c r="S109" s="23">
        <f>[13]TOTAL!BQ31+[14]DECLARADOS!BQ31</f>
        <v>43.656074000000004</v>
      </c>
    </row>
    <row r="110" spans="1:19">
      <c r="B110" s="37" t="s">
        <v>141</v>
      </c>
      <c r="C110" s="23">
        <f>[13]TOTAL!BA32+[14]DECLARADOS!BA32</f>
        <v>10.231055999999999</v>
      </c>
      <c r="D110" s="23">
        <f>[13]TOTAL!BB32+[14]DECLARADOS!BB32</f>
        <v>0.55236799999999997</v>
      </c>
      <c r="E110" s="23">
        <f>[13]TOTAL!BC32+[14]DECLARADOS!BC32</f>
        <v>4.8575100000000013</v>
      </c>
      <c r="F110" s="23">
        <f>[13]TOTAL!BD32+[14]DECLARADOS!BD32</f>
        <v>16.434294000000001</v>
      </c>
      <c r="G110" s="23">
        <f>[13]TOTAL!BE32+[14]DECLARADOS!BE32</f>
        <v>14.651671999999998</v>
      </c>
      <c r="H110" s="23">
        <f>[13]TOTAL!BF32+[14]DECLARADOS!BF32</f>
        <v>5.7012660000000004</v>
      </c>
      <c r="I110" s="23">
        <f>[13]TOTAL!BG32+[14]DECLARADOS!BG32</f>
        <v>6.565093000000001</v>
      </c>
      <c r="J110" s="23">
        <f>[13]TOTAL!BH32+[14]DECLARADOS!BH32</f>
        <v>18.214569000000001</v>
      </c>
      <c r="K110" s="23">
        <f>[13]TOTAL!BI32+[14]DECLARADOS!BI32</f>
        <v>8.3736099999999993</v>
      </c>
      <c r="L110" s="23">
        <f>[13]TOTAL!BJ32+[14]DECLARADOS!BJ32</f>
        <v>162.15558200000001</v>
      </c>
      <c r="M110" s="23">
        <f>[13]TOTAL!BK32+[14]DECLARADOS!BK32</f>
        <v>73.214877000000016</v>
      </c>
      <c r="N110" s="23">
        <f>[13]TOTAL!BL32+[14]DECLARADOS!BL32</f>
        <v>50.606662000000007</v>
      </c>
      <c r="O110" s="23">
        <f>[13]TOTAL!BM32+[14]DECLARADOS!BM32</f>
        <v>127.404499</v>
      </c>
      <c r="P110" s="23">
        <f>[13]TOTAL!BN32+[14]DECLARADOS!BN32</f>
        <v>2.7627739999999998</v>
      </c>
      <c r="Q110" s="23">
        <f>[13]TOTAL!BO32+[14]DECLARADOS!BO32</f>
        <v>0.38065100000000002</v>
      </c>
      <c r="R110" s="23">
        <f>[13]TOTAL!BP32+[14]DECLARADOS!BP32</f>
        <v>0.27482499999999999</v>
      </c>
      <c r="S110" s="23">
        <f>[13]TOTAL!BQ32+[14]DECLARADOS!BQ32</f>
        <v>32.31393700000001</v>
      </c>
    </row>
    <row r="111" spans="1:19"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38"/>
      <c r="Q111" s="38"/>
      <c r="R111" s="38"/>
      <c r="S111" s="38"/>
    </row>
    <row r="112" spans="1:19">
      <c r="A112" s="19">
        <f>[2]LEGENDAS!$B$2</f>
        <v>2019</v>
      </c>
      <c r="B112" s="37" t="s">
        <v>130</v>
      </c>
      <c r="C112" s="23">
        <f>[15]TOTAL!BA21+[16]DECLARADOS!BA21</f>
        <v>13.180862999999999</v>
      </c>
      <c r="D112" s="23">
        <f>[15]TOTAL!BB21+[16]DECLARADOS!BB21</f>
        <v>0.74011799999999994</v>
      </c>
      <c r="E112" s="23">
        <f>[15]TOTAL!BC21+[16]DECLARADOS!BC21</f>
        <v>6.6229959999999997</v>
      </c>
      <c r="F112" s="23">
        <f>[15]TOTAL!BD21+[16]DECLARADOS!BD21</f>
        <v>21.688085000000001</v>
      </c>
      <c r="G112" s="23">
        <f>[15]TOTAL!BE21+[16]DECLARADOS!BE21</f>
        <v>19.822882999999997</v>
      </c>
      <c r="H112" s="23">
        <f>[15]TOTAL!BF21+[16]DECLARADOS!BF21</f>
        <v>6.3535520000000005</v>
      </c>
      <c r="I112" s="23">
        <f>[15]TOTAL!BG21+[16]DECLARADOS!BG21</f>
        <v>9.3194540000000003</v>
      </c>
      <c r="J112" s="23">
        <f>[15]TOTAL!BH21+[16]DECLARADOS!BH21</f>
        <v>27.264119000000001</v>
      </c>
      <c r="K112" s="23">
        <f>[15]TOTAL!BI21+[16]DECLARADOS!BI21</f>
        <v>10.312325000000001</v>
      </c>
      <c r="L112" s="23">
        <f>[15]TOTAL!BJ21+[16]DECLARADOS!BJ21</f>
        <v>186.37504599999997</v>
      </c>
      <c r="M112" s="23">
        <f>[15]TOTAL!BK21+[16]DECLARADOS!BK21</f>
        <v>82.128728999999993</v>
      </c>
      <c r="N112" s="23">
        <f>[15]TOTAL!BL21+[16]DECLARADOS!BL21</f>
        <v>50.70097899999999</v>
      </c>
      <c r="O112" s="23">
        <f>[15]TOTAL!BM21+[16]DECLARADOS!BM21</f>
        <v>167.11711500000004</v>
      </c>
      <c r="P112" s="23">
        <f>[15]TOTAL!BN21+[16]DECLARADOS!BN21</f>
        <v>5.0739350000000005</v>
      </c>
      <c r="Q112" s="23">
        <f>[15]TOTAL!BO21+[16]DECLARADOS!BO21</f>
        <v>0.74975499999999995</v>
      </c>
      <c r="R112" s="23">
        <f>[15]TOTAL!BP21+[16]DECLARADOS!BP21</f>
        <v>0.322189</v>
      </c>
      <c r="S112" s="23">
        <f>[15]TOTAL!BQ21+[16]DECLARADOS!BQ21</f>
        <v>40.840744000000001</v>
      </c>
    </row>
    <row r="113" spans="1:19">
      <c r="B113" s="37" t="s">
        <v>131</v>
      </c>
      <c r="C113" s="23">
        <f>[15]TOTAL!BA22+[16]DECLARADOS!BA22</f>
        <v>12.590261999999999</v>
      </c>
      <c r="D113" s="23">
        <f>[15]TOTAL!BB22+[16]DECLARADOS!BB22</f>
        <v>0.38903700000000002</v>
      </c>
      <c r="E113" s="23">
        <f>[15]TOTAL!BC22+[16]DECLARADOS!BC22</f>
        <v>6.7448969999999981</v>
      </c>
      <c r="F113" s="23">
        <f>[15]TOTAL!BD22+[16]DECLARADOS!BD22</f>
        <v>23.246614999999998</v>
      </c>
      <c r="G113" s="23">
        <f>[15]TOTAL!BE22+[16]DECLARADOS!BE22</f>
        <v>26.497493999999996</v>
      </c>
      <c r="H113" s="23">
        <f>[15]TOTAL!BF22+[16]DECLARADOS!BF22</f>
        <v>5.8540790000000005</v>
      </c>
      <c r="I113" s="23">
        <f>[15]TOTAL!BG22+[16]DECLARADOS!BG22</f>
        <v>9.4324680000000001</v>
      </c>
      <c r="J113" s="23">
        <f>[15]TOTAL!BH22+[16]DECLARADOS!BH22</f>
        <v>24.209954</v>
      </c>
      <c r="K113" s="23">
        <f>[15]TOTAL!BI22+[16]DECLARADOS!BI22</f>
        <v>13.050549</v>
      </c>
      <c r="L113" s="23">
        <f>[15]TOTAL!BJ22+[16]DECLARADOS!BJ22</f>
        <v>173.50064900000001</v>
      </c>
      <c r="M113" s="23">
        <f>[15]TOTAL!BK22+[16]DECLARADOS!BK22</f>
        <v>88.509503000000009</v>
      </c>
      <c r="N113" s="23">
        <f>[15]TOTAL!BL22+[16]DECLARADOS!BL22</f>
        <v>50.717618999999999</v>
      </c>
      <c r="O113" s="23">
        <f>[15]TOTAL!BM22+[16]DECLARADOS!BM22</f>
        <v>164.45088100000001</v>
      </c>
      <c r="P113" s="23">
        <f>[15]TOTAL!BN22+[16]DECLARADOS!BN22</f>
        <v>4.5881090000000011</v>
      </c>
      <c r="Q113" s="23">
        <f>[15]TOTAL!BO22+[16]DECLARADOS!BO22</f>
        <v>0.75715500000000002</v>
      </c>
      <c r="R113" s="23">
        <f>[15]TOTAL!BP22+[16]DECLARADOS!BP22</f>
        <v>0.42071500000000001</v>
      </c>
      <c r="S113" s="23">
        <f>[15]TOTAL!BQ22+[16]DECLARADOS!BQ22</f>
        <v>41.10735300000001</v>
      </c>
    </row>
    <row r="114" spans="1:19">
      <c r="B114" s="37" t="s">
        <v>132</v>
      </c>
      <c r="C114" s="23">
        <f>[15]TOTAL!BA23+[16]DECLARADOS!BA23</f>
        <v>14.095344999999998</v>
      </c>
      <c r="D114" s="23">
        <f>[15]TOTAL!BB23+[16]DECLARADOS!BB23</f>
        <v>0.97039799999999998</v>
      </c>
      <c r="E114" s="23">
        <f>[15]TOTAL!BC23+[16]DECLARADOS!BC23</f>
        <v>6.9814319999999999</v>
      </c>
      <c r="F114" s="23">
        <f>[15]TOTAL!BD23+[16]DECLARADOS!BD23</f>
        <v>26.011792</v>
      </c>
      <c r="G114" s="23">
        <f>[15]TOTAL!BE23+[16]DECLARADOS!BE23</f>
        <v>28.200158999999999</v>
      </c>
      <c r="H114" s="23">
        <f>[15]TOTAL!BF23+[16]DECLARADOS!BF23</f>
        <v>7.0566329999999997</v>
      </c>
      <c r="I114" s="23">
        <f>[15]TOTAL!BG23+[16]DECLARADOS!BG23</f>
        <v>10.665334</v>
      </c>
      <c r="J114" s="23">
        <f>[15]TOTAL!BH23+[16]DECLARADOS!BH23</f>
        <v>25.791150000000002</v>
      </c>
      <c r="K114" s="23">
        <f>[15]TOTAL!BI23+[16]DECLARADOS!BI23</f>
        <v>16.079982999999999</v>
      </c>
      <c r="L114" s="23">
        <f>[15]TOTAL!BJ23+[16]DECLARADOS!BJ23</f>
        <v>191.322498</v>
      </c>
      <c r="M114" s="23">
        <f>[15]TOTAL!BK23+[16]DECLARADOS!BK23</f>
        <v>86.580622000000005</v>
      </c>
      <c r="N114" s="23">
        <f>[15]TOTAL!BL23+[16]DECLARADOS!BL23</f>
        <v>52.261524999999999</v>
      </c>
      <c r="O114" s="23">
        <f>[15]TOTAL!BM23+[16]DECLARADOS!BM23</f>
        <v>140.192159</v>
      </c>
      <c r="P114" s="23">
        <f>[15]TOTAL!BN23+[16]DECLARADOS!BN23</f>
        <v>4.8058490000000003</v>
      </c>
      <c r="Q114" s="23">
        <f>[15]TOTAL!BO23+[16]DECLARADOS!BO23</f>
        <v>0.78437000000000001</v>
      </c>
      <c r="R114" s="23">
        <f>[15]TOTAL!BP23+[16]DECLARADOS!BP23</f>
        <v>0.41317699999999996</v>
      </c>
      <c r="S114" s="23">
        <f>[15]TOTAL!BQ23+[16]DECLARADOS!BQ23</f>
        <v>43.762444000000002</v>
      </c>
    </row>
    <row r="115" spans="1:19">
      <c r="B115" s="37" t="s">
        <v>133</v>
      </c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</row>
    <row r="116" spans="1:19">
      <c r="B116" s="37" t="s">
        <v>134</v>
      </c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</row>
    <row r="117" spans="1:19">
      <c r="B117" s="37" t="s">
        <v>135</v>
      </c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</row>
    <row r="118" spans="1:19">
      <c r="B118" s="37" t="s">
        <v>136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</row>
    <row r="119" spans="1:19">
      <c r="B119" s="37" t="s">
        <v>137</v>
      </c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</row>
    <row r="120" spans="1:19">
      <c r="B120" s="37" t="s">
        <v>138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</row>
    <row r="121" spans="1:19">
      <c r="B121" s="37" t="s">
        <v>139</v>
      </c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</row>
    <row r="122" spans="1:19">
      <c r="B122" s="37" t="s">
        <v>140</v>
      </c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</row>
    <row r="123" spans="1:19">
      <c r="B123" s="37" t="s">
        <v>141</v>
      </c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</row>
    <row r="124" spans="1:19"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</row>
    <row r="125" spans="1:19"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</row>
    <row r="126" spans="1:19"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</row>
    <row r="127" spans="1:19" ht="18" customHeight="1" thickBot="1">
      <c r="A127" s="201" t="s">
        <v>335</v>
      </c>
      <c r="B127" s="201"/>
      <c r="C127" s="201"/>
      <c r="D127" s="201"/>
      <c r="E127" s="201"/>
      <c r="F127" s="201"/>
      <c r="G127" s="201"/>
      <c r="H127" s="201"/>
      <c r="I127" s="201"/>
      <c r="J127" s="201"/>
      <c r="K127" s="201"/>
      <c r="L127" s="201"/>
      <c r="M127" s="201"/>
      <c r="N127" s="201"/>
      <c r="O127" s="201"/>
      <c r="P127" s="201"/>
      <c r="Q127" s="201"/>
      <c r="R127" s="201"/>
      <c r="S127" s="201"/>
    </row>
    <row r="128" spans="1:19" s="22" customFormat="1" ht="23.25" customHeight="1" thickBot="1">
      <c r="A128" s="120" t="s">
        <v>129</v>
      </c>
      <c r="B128" s="120" t="s">
        <v>128</v>
      </c>
      <c r="C128" s="121" t="s">
        <v>82</v>
      </c>
      <c r="D128" s="121" t="s">
        <v>83</v>
      </c>
      <c r="E128" s="121" t="s">
        <v>84</v>
      </c>
      <c r="F128" s="121" t="s">
        <v>85</v>
      </c>
      <c r="G128" s="121" t="s">
        <v>86</v>
      </c>
      <c r="H128" s="121" t="s">
        <v>87</v>
      </c>
      <c r="I128" s="121" t="s">
        <v>88</v>
      </c>
      <c r="J128" s="121" t="s">
        <v>89</v>
      </c>
      <c r="K128" s="121" t="s">
        <v>90</v>
      </c>
      <c r="L128" s="121" t="s">
        <v>91</v>
      </c>
      <c r="M128" s="121" t="s">
        <v>92</v>
      </c>
      <c r="N128" s="121" t="s">
        <v>93</v>
      </c>
      <c r="O128" s="121" t="s">
        <v>94</v>
      </c>
      <c r="P128" s="121" t="s">
        <v>95</v>
      </c>
      <c r="Q128" s="121" t="s">
        <v>96</v>
      </c>
      <c r="R128" s="121" t="s">
        <v>97</v>
      </c>
      <c r="S128" s="121" t="s">
        <v>98</v>
      </c>
    </row>
    <row r="129" spans="1:19" ht="11.25" customHeight="1" thickBot="1">
      <c r="A129" s="122"/>
      <c r="B129" s="122"/>
      <c r="C129" s="205" t="s">
        <v>342</v>
      </c>
      <c r="D129" s="206"/>
      <c r="E129" s="206"/>
      <c r="F129" s="206"/>
      <c r="G129" s="206"/>
      <c r="H129" s="206"/>
      <c r="I129" s="206"/>
      <c r="J129" s="206"/>
      <c r="K129" s="206"/>
      <c r="L129" s="206"/>
      <c r="M129" s="206"/>
      <c r="N129" s="206"/>
      <c r="O129" s="206"/>
      <c r="P129" s="206"/>
      <c r="Q129" s="206"/>
      <c r="R129" s="206"/>
      <c r="S129" s="207"/>
    </row>
    <row r="130" spans="1:19">
      <c r="A130" s="19">
        <f>[2]LEGENDAS!$B$3</f>
        <v>2018</v>
      </c>
      <c r="B130" s="37" t="s">
        <v>130</v>
      </c>
      <c r="C130" s="23">
        <f>[13]TOTAL!BR21+[14]DECLARADOS!BR21</f>
        <v>59.487756000000005</v>
      </c>
      <c r="D130" s="23">
        <f>[13]TOTAL!BS21+[14]DECLARADOS!BS21</f>
        <v>45.932476999999992</v>
      </c>
      <c r="E130" s="23">
        <f>[13]TOTAL!BT21+[14]DECLARADOS!BT21</f>
        <v>20.558796000000001</v>
      </c>
      <c r="F130" s="23">
        <f>[13]TOTAL!BU21+[14]DECLARADOS!BU21</f>
        <v>112.305396</v>
      </c>
      <c r="G130" s="23">
        <f>[13]TOTAL!BV21+[14]DECLARADOS!BV21</f>
        <v>129.736335</v>
      </c>
      <c r="H130" s="23">
        <f>[13]TOTAL!BW21+[14]DECLARADOS!BW21</f>
        <v>18.730014999999998</v>
      </c>
      <c r="I130" s="23">
        <f>[13]TOTAL!BX21+[14]DECLARADOS!BX21</f>
        <v>0.49403999999999998</v>
      </c>
      <c r="J130" s="23">
        <f>[13]TOTAL!BY21+[14]DECLARADOS!BY21</f>
        <v>53.809095999999997</v>
      </c>
      <c r="K130" s="23">
        <f>[13]TOTAL!BZ21+[14]DECLARADOS!BZ21</f>
        <v>2.1943329999999999</v>
      </c>
      <c r="L130" s="23">
        <f>[13]TOTAL!CA21+[14]DECLARADOS!CA21</f>
        <v>0.94624600000000003</v>
      </c>
      <c r="M130" s="23">
        <f>[13]TOTAL!CB21+[14]DECLARADOS!CB21</f>
        <v>1.4055200000000001</v>
      </c>
      <c r="N130" s="23">
        <f>[13]TOTAL!CC21+[14]DECLARADOS!CC21</f>
        <v>9.9708999999999992E-2</v>
      </c>
      <c r="O130" s="23">
        <f>[13]TOTAL!CD21+[14]DECLARADOS!CD21</f>
        <v>14.329283000000002</v>
      </c>
      <c r="P130" s="23">
        <f>[13]TOTAL!CE21+[14]DECLARADOS!CE21</f>
        <v>27.402877</v>
      </c>
      <c r="Q130" s="23">
        <f>[13]TOTAL!CF21+[14]DECLARADOS!CF21</f>
        <v>277.64622700000012</v>
      </c>
      <c r="R130" s="23">
        <f>[13]TOTAL!CG21+[14]DECLARADOS!CG21</f>
        <v>409.68924800000013</v>
      </c>
      <c r="S130" s="23">
        <f>[13]TOTAL!CH21+[14]DECLARADOS!CH21</f>
        <v>1.286008</v>
      </c>
    </row>
    <row r="131" spans="1:19">
      <c r="B131" s="37" t="s">
        <v>131</v>
      </c>
      <c r="C131" s="23">
        <f>[13]TOTAL!BR22+[14]DECLARADOS!BR22</f>
        <v>57.640995999999987</v>
      </c>
      <c r="D131" s="23">
        <f>[13]TOTAL!BS22+[14]DECLARADOS!BS22</f>
        <v>47.137851999999995</v>
      </c>
      <c r="E131" s="23">
        <f>[13]TOTAL!BT22+[14]DECLARADOS!BT22</f>
        <v>17.478103000000001</v>
      </c>
      <c r="F131" s="23">
        <f>[13]TOTAL!BU22+[14]DECLARADOS!BU22</f>
        <v>113.753726</v>
      </c>
      <c r="G131" s="23">
        <f>[13]TOTAL!BV22+[14]DECLARADOS!BV22</f>
        <v>125.08287800000006</v>
      </c>
      <c r="H131" s="23">
        <f>[13]TOTAL!BW22+[14]DECLARADOS!BW22</f>
        <v>17.650469000000001</v>
      </c>
      <c r="I131" s="23">
        <f>[13]TOTAL!BX22+[14]DECLARADOS!BX22</f>
        <v>0.409271</v>
      </c>
      <c r="J131" s="23">
        <f>[13]TOTAL!BY22+[14]DECLARADOS!BY22</f>
        <v>58.974096000000003</v>
      </c>
      <c r="K131" s="23">
        <f>[13]TOTAL!BZ22+[14]DECLARADOS!BZ22</f>
        <v>2.1135079999999999</v>
      </c>
      <c r="L131" s="23">
        <f>[13]TOTAL!CA22+[14]DECLARADOS!CA22</f>
        <v>1.1721340000000002</v>
      </c>
      <c r="M131" s="23">
        <f>[13]TOTAL!CB22+[14]DECLARADOS!CB22</f>
        <v>0.97758200000000006</v>
      </c>
      <c r="N131" s="23">
        <f>[13]TOTAL!CC22+[14]DECLARADOS!CC22</f>
        <v>4.2504E-2</v>
      </c>
      <c r="O131" s="23">
        <f>[13]TOTAL!CD22+[14]DECLARADOS!CD22</f>
        <v>16.296934999999998</v>
      </c>
      <c r="P131" s="23">
        <f>[13]TOTAL!CE22+[14]DECLARADOS!CE22</f>
        <v>30.316181</v>
      </c>
      <c r="Q131" s="23">
        <f>[13]TOTAL!CF22+[14]DECLARADOS!CF22</f>
        <v>278.38164999999998</v>
      </c>
      <c r="R131" s="23">
        <f>[13]TOTAL!CG22+[14]DECLARADOS!CG22</f>
        <v>382.99902500000002</v>
      </c>
      <c r="S131" s="23">
        <f>[13]TOTAL!CH22+[14]DECLARADOS!CH22</f>
        <v>0.17546700000000001</v>
      </c>
    </row>
    <row r="132" spans="1:19">
      <c r="B132" s="37" t="s">
        <v>132</v>
      </c>
      <c r="C132" s="23">
        <f>[13]TOTAL!BR23+[14]DECLARADOS!BR23</f>
        <v>62.743644000000003</v>
      </c>
      <c r="D132" s="23">
        <f>[13]TOTAL!BS23+[14]DECLARADOS!BS23</f>
        <v>48.536224000000004</v>
      </c>
      <c r="E132" s="23">
        <f>[13]TOTAL!BT23+[14]DECLARADOS!BT23</f>
        <v>20.515184000000001</v>
      </c>
      <c r="F132" s="23">
        <f>[13]TOTAL!BU23+[14]DECLARADOS!BU23</f>
        <v>125.18872100000002</v>
      </c>
      <c r="G132" s="23">
        <f>[13]TOTAL!BV23+[14]DECLARADOS!BV23</f>
        <v>132.031871</v>
      </c>
      <c r="H132" s="23">
        <f>[13]TOTAL!BW23+[14]DECLARADOS!BW23</f>
        <v>16.240496</v>
      </c>
      <c r="I132" s="23">
        <f>[13]TOTAL!BX23+[14]DECLARADOS!BX23</f>
        <v>0.90533399999999997</v>
      </c>
      <c r="J132" s="23">
        <f>[13]TOTAL!BY23+[14]DECLARADOS!BY23</f>
        <v>66.483800000000002</v>
      </c>
      <c r="K132" s="23">
        <f>[13]TOTAL!BZ23+[14]DECLARADOS!BZ23</f>
        <v>2.6107200000000002</v>
      </c>
      <c r="L132" s="23">
        <f>[13]TOTAL!CA23+[14]DECLARADOS!CA23</f>
        <v>1.386131</v>
      </c>
      <c r="M132" s="23">
        <f>[13]TOTAL!CB23+[14]DECLARADOS!CB23</f>
        <v>1.4338419999999998</v>
      </c>
      <c r="N132" s="23">
        <f>[13]TOTAL!CC23+[14]DECLARADOS!CC23</f>
        <v>0.16435</v>
      </c>
      <c r="O132" s="23">
        <f>[13]TOTAL!CD23+[14]DECLARADOS!CD23</f>
        <v>18.025557999999997</v>
      </c>
      <c r="P132" s="23">
        <f>[13]TOTAL!CE23+[14]DECLARADOS!CE23</f>
        <v>38.440160999999996</v>
      </c>
      <c r="Q132" s="23">
        <f>[13]TOTAL!CF23+[14]DECLARADOS!CF23</f>
        <v>311.84474599999993</v>
      </c>
      <c r="R132" s="23">
        <f>[13]TOTAL!CG23+[14]DECLARADOS!CG23</f>
        <v>415.84056600000008</v>
      </c>
      <c r="S132" s="23">
        <f>[13]TOTAL!CH23+[14]DECLARADOS!CH23</f>
        <v>0.30200100000000002</v>
      </c>
    </row>
    <row r="133" spans="1:19">
      <c r="B133" s="37" t="s">
        <v>133</v>
      </c>
      <c r="C133" s="23">
        <f>[13]TOTAL!BR24+[14]DECLARADOS!BR24</f>
        <v>64.035676999999993</v>
      </c>
      <c r="D133" s="23">
        <f>[13]TOTAL!BS24+[14]DECLARADOS!BS24</f>
        <v>48.173804000000004</v>
      </c>
      <c r="E133" s="23">
        <f>[13]TOTAL!BT24+[14]DECLARADOS!BT24</f>
        <v>21.779252999999997</v>
      </c>
      <c r="F133" s="23">
        <f>[13]TOTAL!BU24+[14]DECLARADOS!BU24</f>
        <v>122.487324</v>
      </c>
      <c r="G133" s="23">
        <f>[13]TOTAL!BV24+[14]DECLARADOS!BV24</f>
        <v>138.45182699999998</v>
      </c>
      <c r="H133" s="23">
        <f>[13]TOTAL!BW24+[14]DECLARADOS!BW24</f>
        <v>18.976427000000001</v>
      </c>
      <c r="I133" s="23">
        <f>[13]TOTAL!BX24+[14]DECLARADOS!BX24</f>
        <v>7.7649999999999997E-2</v>
      </c>
      <c r="J133" s="23">
        <f>[13]TOTAL!BY24+[14]DECLARADOS!BY24</f>
        <v>63.626798000000001</v>
      </c>
      <c r="K133" s="23">
        <f>[13]TOTAL!BZ24+[14]DECLARADOS!BZ24</f>
        <v>2.3803719999999999</v>
      </c>
      <c r="L133" s="23">
        <f>[13]TOTAL!CA24+[14]DECLARADOS!CA24</f>
        <v>0.99913600000000002</v>
      </c>
      <c r="M133" s="23">
        <f>[13]TOTAL!CB24+[14]DECLARADOS!CB24</f>
        <v>1.072281</v>
      </c>
      <c r="N133" s="23">
        <f>[13]TOTAL!CC24+[14]DECLARADOS!CC24</f>
        <v>0.139457</v>
      </c>
      <c r="O133" s="23">
        <f>[13]TOTAL!CD24+[14]DECLARADOS!CD24</f>
        <v>16.625446999999994</v>
      </c>
      <c r="P133" s="23">
        <f>[13]TOTAL!CE24+[14]DECLARADOS!CE24</f>
        <v>29.277137000000003</v>
      </c>
      <c r="Q133" s="23">
        <f>[13]TOTAL!CF24+[14]DECLARADOS!CF24</f>
        <v>318.65415700000017</v>
      </c>
      <c r="R133" s="23">
        <f>[13]TOTAL!CG24+[14]DECLARADOS!CG24</f>
        <v>396.050273</v>
      </c>
      <c r="S133" s="23">
        <f>[13]TOTAL!CH24+[14]DECLARADOS!CH24</f>
        <v>0.13578099999999999</v>
      </c>
    </row>
    <row r="134" spans="1:19">
      <c r="B134" s="37" t="s">
        <v>134</v>
      </c>
      <c r="C134" s="23">
        <f>[13]TOTAL!BR25+[14]DECLARADOS!BR25</f>
        <v>64.452851999999979</v>
      </c>
      <c r="D134" s="23">
        <f>[13]TOTAL!BS25+[14]DECLARADOS!BS25</f>
        <v>55.397281000000007</v>
      </c>
      <c r="E134" s="23">
        <f>[13]TOTAL!BT25+[14]DECLARADOS!BT25</f>
        <v>22.233077999999999</v>
      </c>
      <c r="F134" s="23">
        <f>[13]TOTAL!BU25+[14]DECLARADOS!BU25</f>
        <v>145.15424999999999</v>
      </c>
      <c r="G134" s="23">
        <f>[13]TOTAL!BV25+[14]DECLARADOS!BV25</f>
        <v>144.186511</v>
      </c>
      <c r="H134" s="23">
        <f>[13]TOTAL!BW25+[14]DECLARADOS!BW25</f>
        <v>23.708839999999999</v>
      </c>
      <c r="I134" s="23">
        <f>[13]TOTAL!BX25+[14]DECLARADOS!BX25</f>
        <v>0.5314850000000001</v>
      </c>
      <c r="J134" s="23">
        <f>[13]TOTAL!BY25+[14]DECLARADOS!BY25</f>
        <v>67.145413000000005</v>
      </c>
      <c r="K134" s="23">
        <f>[13]TOTAL!BZ25+[14]DECLARADOS!BZ25</f>
        <v>2.163589</v>
      </c>
      <c r="L134" s="23">
        <f>[13]TOTAL!CA25+[14]DECLARADOS!CA25</f>
        <v>1.2835350000000001</v>
      </c>
      <c r="M134" s="23">
        <f>[13]TOTAL!CB25+[14]DECLARADOS!CB25</f>
        <v>1.6805480000000002</v>
      </c>
      <c r="N134" s="23">
        <f>[13]TOTAL!CC25+[14]DECLARADOS!CC25</f>
        <v>0.110972</v>
      </c>
      <c r="O134" s="23">
        <f>[13]TOTAL!CD25+[14]DECLARADOS!CD25</f>
        <v>17.443103000000001</v>
      </c>
      <c r="P134" s="23">
        <f>[13]TOTAL!CE25+[14]DECLARADOS!CE25</f>
        <v>33.936520000000002</v>
      </c>
      <c r="Q134" s="23">
        <f>[13]TOTAL!CF25+[14]DECLARADOS!CF25</f>
        <v>312.21930699999984</v>
      </c>
      <c r="R134" s="23">
        <f>[13]TOTAL!CG25+[14]DECLARADOS!CG25</f>
        <v>413.48868800000008</v>
      </c>
      <c r="S134" s="23">
        <f>[13]TOTAL!CH25+[14]DECLARADOS!CH25</f>
        <v>0.34238499999999999</v>
      </c>
    </row>
    <row r="135" spans="1:19">
      <c r="B135" s="37" t="s">
        <v>135</v>
      </c>
      <c r="C135" s="23">
        <f>[13]TOTAL!BR26+[14]DECLARADOS!BR26</f>
        <v>65.798149999999993</v>
      </c>
      <c r="D135" s="23">
        <f>[13]TOTAL!BS26+[14]DECLARADOS!BS26</f>
        <v>53.205697000000001</v>
      </c>
      <c r="E135" s="23">
        <f>[13]TOTAL!BT26+[14]DECLARADOS!BT26</f>
        <v>17.736504</v>
      </c>
      <c r="F135" s="23">
        <f>[13]TOTAL!BU26+[14]DECLARADOS!BU26</f>
        <v>130.92198300000001</v>
      </c>
      <c r="G135" s="23">
        <f>[13]TOTAL!BV26+[14]DECLARADOS!BV26</f>
        <v>146.00913000000003</v>
      </c>
      <c r="H135" s="23">
        <f>[13]TOTAL!BW26+[14]DECLARADOS!BW26</f>
        <v>23.936525000000003</v>
      </c>
      <c r="I135" s="23">
        <f>[13]TOTAL!BX26+[14]DECLARADOS!BX26</f>
        <v>6.5277000000000002E-2</v>
      </c>
      <c r="J135" s="23">
        <f>[13]TOTAL!BY26+[14]DECLARADOS!BY26</f>
        <v>69.768324000000007</v>
      </c>
      <c r="K135" s="23">
        <f>[13]TOTAL!BZ26+[14]DECLARADOS!BZ26</f>
        <v>2.0329709999999999</v>
      </c>
      <c r="L135" s="23">
        <f>[13]TOTAL!CA26+[14]DECLARADOS!CA26</f>
        <v>1.2666390000000001</v>
      </c>
      <c r="M135" s="23">
        <f>[13]TOTAL!CB26+[14]DECLARADOS!CB26</f>
        <v>1.695109</v>
      </c>
      <c r="N135" s="23">
        <f>[13]TOTAL!CC26+[14]DECLARADOS!CC26</f>
        <v>6.5273999999999999E-2</v>
      </c>
      <c r="O135" s="23">
        <f>[13]TOTAL!CD26+[14]DECLARADOS!CD26</f>
        <v>17.349271000000002</v>
      </c>
      <c r="P135" s="23">
        <f>[13]TOTAL!CE26+[14]DECLARADOS!CE26</f>
        <v>30.583809000000002</v>
      </c>
      <c r="Q135" s="23">
        <f>[13]TOTAL!CF26+[14]DECLARADOS!CF26</f>
        <v>316.10412900000006</v>
      </c>
      <c r="R135" s="23">
        <f>[13]TOTAL!CG26+[14]DECLARADOS!CG26</f>
        <v>432.40613399999978</v>
      </c>
      <c r="S135" s="23">
        <f>[13]TOTAL!CH26+[14]DECLARADOS!CH26</f>
        <v>0.28961800000000004</v>
      </c>
    </row>
    <row r="136" spans="1:19">
      <c r="B136" s="37" t="s">
        <v>136</v>
      </c>
      <c r="C136" s="23">
        <f>[13]TOTAL!BR27+[14]DECLARADOS!BR27</f>
        <v>71.044483999999997</v>
      </c>
      <c r="D136" s="23">
        <f>[13]TOTAL!BS27+[14]DECLARADOS!BS27</f>
        <v>50.290138000000006</v>
      </c>
      <c r="E136" s="23">
        <f>[13]TOTAL!BT27+[14]DECLARADOS!BT27</f>
        <v>14.145937</v>
      </c>
      <c r="F136" s="23">
        <f>[13]TOTAL!BU27+[14]DECLARADOS!BU27</f>
        <v>145.10626300000001</v>
      </c>
      <c r="G136" s="23">
        <f>[13]TOTAL!BV27+[14]DECLARADOS!BV27</f>
        <v>147.22044100000005</v>
      </c>
      <c r="H136" s="23">
        <f>[13]TOTAL!BW27+[14]DECLARADOS!BW27</f>
        <v>17.608281000000002</v>
      </c>
      <c r="I136" s="23">
        <f>[13]TOTAL!BX27+[14]DECLARADOS!BX27</f>
        <v>0.10731</v>
      </c>
      <c r="J136" s="23">
        <f>[13]TOTAL!BY27+[14]DECLARADOS!BY27</f>
        <v>67.422070000000005</v>
      </c>
      <c r="K136" s="23">
        <f>[13]TOTAL!BZ27+[14]DECLARADOS!BZ27</f>
        <v>2.0860819999999998</v>
      </c>
      <c r="L136" s="23">
        <f>[13]TOTAL!CA27+[14]DECLARADOS!CA27</f>
        <v>1.1212679999999999</v>
      </c>
      <c r="M136" s="23">
        <f>[13]TOTAL!CB27+[14]DECLARADOS!CB27</f>
        <v>1.048557</v>
      </c>
      <c r="N136" s="23">
        <f>[13]TOTAL!CC27+[14]DECLARADOS!CC27</f>
        <v>0.22825000000000001</v>
      </c>
      <c r="O136" s="23">
        <f>[13]TOTAL!CD27+[14]DECLARADOS!CD27</f>
        <v>17.751357999999989</v>
      </c>
      <c r="P136" s="23">
        <f>[13]TOTAL!CE27+[14]DECLARADOS!CE27</f>
        <v>31.807081</v>
      </c>
      <c r="Q136" s="23">
        <f>[13]TOTAL!CF27+[14]DECLARADOS!CF27</f>
        <v>308.70174500000013</v>
      </c>
      <c r="R136" s="23">
        <f>[13]TOTAL!CG27+[14]DECLARADOS!CG27</f>
        <v>410.66039000000012</v>
      </c>
      <c r="S136" s="23">
        <f>[13]TOTAL!CH27+[14]DECLARADOS!CH27</f>
        <v>0.52571900000000005</v>
      </c>
    </row>
    <row r="137" spans="1:19">
      <c r="B137" s="37" t="s">
        <v>137</v>
      </c>
      <c r="C137" s="23">
        <f>[13]TOTAL!BR28+[14]DECLARADOS!BR28</f>
        <v>43.077832000000001</v>
      </c>
      <c r="D137" s="23">
        <f>[13]TOTAL!BS28+[14]DECLARADOS!BS28</f>
        <v>43.838568000000002</v>
      </c>
      <c r="E137" s="23">
        <f>[13]TOTAL!BT28+[14]DECLARADOS!BT28</f>
        <v>13.873000999999999</v>
      </c>
      <c r="F137" s="23">
        <f>[13]TOTAL!BU28+[14]DECLARADOS!BU28</f>
        <v>106.56615599999998</v>
      </c>
      <c r="G137" s="23">
        <f>[13]TOTAL!BV28+[14]DECLARADOS!BV28</f>
        <v>104.54342300000002</v>
      </c>
      <c r="H137" s="23">
        <f>[13]TOTAL!BW28+[14]DECLARADOS!BW28</f>
        <v>12.295360000000001</v>
      </c>
      <c r="I137" s="23">
        <f>[13]TOTAL!BX28+[14]DECLARADOS!BX28</f>
        <v>5.2371000000000001E-2</v>
      </c>
      <c r="J137" s="23">
        <f>[13]TOTAL!BY28+[14]DECLARADOS!BY28</f>
        <v>39.677734000000001</v>
      </c>
      <c r="K137" s="23">
        <f>[13]TOTAL!BZ28+[14]DECLARADOS!BZ28</f>
        <v>1.0563359999999999</v>
      </c>
      <c r="L137" s="23">
        <f>[13]TOTAL!CA28+[14]DECLARADOS!CA28</f>
        <v>0.57361899999999999</v>
      </c>
      <c r="M137" s="23">
        <f>[13]TOTAL!CB28+[14]DECLARADOS!CB28</f>
        <v>0.59312199999999993</v>
      </c>
      <c r="N137" s="23">
        <f>[13]TOTAL!CC28+[14]DECLARADOS!CC28</f>
        <v>0.191999</v>
      </c>
      <c r="O137" s="23">
        <f>[13]TOTAL!CD28+[14]DECLARADOS!CD28</f>
        <v>10.966194999999999</v>
      </c>
      <c r="P137" s="23">
        <f>[13]TOTAL!CE28+[14]DECLARADOS!CE28</f>
        <v>20.513514000000001</v>
      </c>
      <c r="Q137" s="23">
        <f>[13]TOTAL!CF28+[14]DECLARADOS!CF28</f>
        <v>247.46326699999997</v>
      </c>
      <c r="R137" s="23">
        <f>[13]TOTAL!CG28+[14]DECLARADOS!CG28</f>
        <v>314.26460399999985</v>
      </c>
      <c r="S137" s="23">
        <f>[13]TOTAL!CH28+[14]DECLARADOS!CH28</f>
        <v>0.37849400000000011</v>
      </c>
    </row>
    <row r="138" spans="1:19">
      <c r="B138" s="37" t="s">
        <v>138</v>
      </c>
      <c r="C138" s="23">
        <f>[13]TOTAL!BR29+[14]DECLARADOS!BR29</f>
        <v>55.099620000000002</v>
      </c>
      <c r="D138" s="23">
        <f>[13]TOTAL!BS29+[14]DECLARADOS!BS29</f>
        <v>44.959719999999997</v>
      </c>
      <c r="E138" s="23">
        <f>[13]TOTAL!BT29+[14]DECLARADOS!BT29</f>
        <v>15.401242</v>
      </c>
      <c r="F138" s="23">
        <f>[13]TOTAL!BU29+[14]DECLARADOS!BU29</f>
        <v>108.551897</v>
      </c>
      <c r="G138" s="23">
        <f>[13]TOTAL!BV29+[14]DECLARADOS!BV29</f>
        <v>133.014723</v>
      </c>
      <c r="H138" s="23">
        <f>[13]TOTAL!BW29+[14]DECLARADOS!BW29</f>
        <v>16.850666999999998</v>
      </c>
      <c r="I138" s="23">
        <f>[13]TOTAL!BX29+[14]DECLARADOS!BX29</f>
        <v>7.3736999999999997E-2</v>
      </c>
      <c r="J138" s="23">
        <f>[13]TOTAL!BY29+[14]DECLARADOS!BY29</f>
        <v>60.971764</v>
      </c>
      <c r="K138" s="23">
        <f>[13]TOTAL!BZ29+[14]DECLARADOS!BZ29</f>
        <v>2.0239790000000002</v>
      </c>
      <c r="L138" s="23">
        <f>[13]TOTAL!CA29+[14]DECLARADOS!CA29</f>
        <v>0.82924199999999992</v>
      </c>
      <c r="M138" s="23">
        <f>[13]TOTAL!CB29+[14]DECLARADOS!CB29</f>
        <v>1.674363</v>
      </c>
      <c r="N138" s="23">
        <f>[13]TOTAL!CC29+[14]DECLARADOS!CC29</f>
        <v>0.26241700000000001</v>
      </c>
      <c r="O138" s="23">
        <f>[13]TOTAL!CD29+[14]DECLARADOS!CD29</f>
        <v>14.382535999999998</v>
      </c>
      <c r="P138" s="23">
        <f>[13]TOTAL!CE29+[14]DECLARADOS!CE29</f>
        <v>27.609485999999997</v>
      </c>
      <c r="Q138" s="23">
        <f>[13]TOTAL!CF29+[14]DECLARADOS!CF29</f>
        <v>275.62418600000012</v>
      </c>
      <c r="R138" s="23">
        <f>[13]TOTAL!CG29+[14]DECLARADOS!CG29</f>
        <v>393.22679200000005</v>
      </c>
      <c r="S138" s="23">
        <f>[13]TOTAL!CH29+[14]DECLARADOS!CH29</f>
        <v>0.38827100000000003</v>
      </c>
    </row>
    <row r="139" spans="1:19">
      <c r="B139" s="37" t="s">
        <v>139</v>
      </c>
      <c r="C139" s="23">
        <f>[13]TOTAL!BR30+[14]DECLARADOS!BR30</f>
        <v>70.118935999999991</v>
      </c>
      <c r="D139" s="23">
        <f>[13]TOTAL!BS30+[14]DECLARADOS!BS30</f>
        <v>49.438372000000015</v>
      </c>
      <c r="E139" s="23">
        <f>[13]TOTAL!BT30+[14]DECLARADOS!BT30</f>
        <v>22.078768</v>
      </c>
      <c r="F139" s="23">
        <f>[13]TOTAL!BU30+[14]DECLARADOS!BU30</f>
        <v>132.98295000000002</v>
      </c>
      <c r="G139" s="23">
        <f>[13]TOTAL!BV30+[14]DECLARADOS!BV30</f>
        <v>149.11947900000001</v>
      </c>
      <c r="H139" s="23">
        <f>[13]TOTAL!BW30+[14]DECLARADOS!BW30</f>
        <v>21.024397</v>
      </c>
      <c r="I139" s="23">
        <f>[13]TOTAL!BX30+[14]DECLARADOS!BX30</f>
        <v>0.19756200000000002</v>
      </c>
      <c r="J139" s="23">
        <f>[13]TOTAL!BY30+[14]DECLARADOS!BY30</f>
        <v>67.914532999999992</v>
      </c>
      <c r="K139" s="23">
        <f>[13]TOTAL!BZ30+[14]DECLARADOS!BZ30</f>
        <v>1.738278</v>
      </c>
      <c r="L139" s="23">
        <f>[13]TOTAL!CA30+[14]DECLARADOS!CA30</f>
        <v>1.1798729999999999</v>
      </c>
      <c r="M139" s="23">
        <f>[13]TOTAL!CB30+[14]DECLARADOS!CB30</f>
        <v>0.772146</v>
      </c>
      <c r="N139" s="23">
        <f>[13]TOTAL!CC30+[14]DECLARADOS!CC30</f>
        <v>0.127382</v>
      </c>
      <c r="O139" s="23">
        <f>[13]TOTAL!CD30+[14]DECLARADOS!CD30</f>
        <v>17.537552000000002</v>
      </c>
      <c r="P139" s="23">
        <f>[13]TOTAL!CE30+[14]DECLARADOS!CE30</f>
        <v>34.254570999999999</v>
      </c>
      <c r="Q139" s="23">
        <f>[13]TOTAL!CF30+[14]DECLARADOS!CF30</f>
        <v>320.10581500000012</v>
      </c>
      <c r="R139" s="23">
        <f>[13]TOTAL!CG30+[14]DECLARADOS!CG30</f>
        <v>416.76159299999995</v>
      </c>
      <c r="S139" s="23">
        <f>[13]TOTAL!CH30+[14]DECLARADOS!CH30</f>
        <v>0.40644000000000002</v>
      </c>
    </row>
    <row r="140" spans="1:19">
      <c r="B140" s="37" t="s">
        <v>140</v>
      </c>
      <c r="C140" s="23">
        <f>[13]TOTAL!BR31+[14]DECLARADOS!BR31</f>
        <v>65.053395000000009</v>
      </c>
      <c r="D140" s="23">
        <f>[13]TOTAL!BS31+[14]DECLARADOS!BS31</f>
        <v>47.367827000000005</v>
      </c>
      <c r="E140" s="23">
        <f>[13]TOTAL!BT31+[14]DECLARADOS!BT31</f>
        <v>19.865822999999999</v>
      </c>
      <c r="F140" s="23">
        <f>[13]TOTAL!BU31+[14]DECLARADOS!BU31</f>
        <v>111.34755</v>
      </c>
      <c r="G140" s="23">
        <f>[13]TOTAL!BV31+[14]DECLARADOS!BV31</f>
        <v>139.12323900000004</v>
      </c>
      <c r="H140" s="23">
        <f>[13]TOTAL!BW31+[14]DECLARADOS!BW31</f>
        <v>16.674453</v>
      </c>
      <c r="I140" s="23">
        <f>[13]TOTAL!BX31+[14]DECLARADOS!BX31</f>
        <v>8.5501999999999995E-2</v>
      </c>
      <c r="J140" s="23">
        <f>[13]TOTAL!BY31+[14]DECLARADOS!BY31</f>
        <v>58.788437000000002</v>
      </c>
      <c r="K140" s="23">
        <f>[13]TOTAL!BZ31+[14]DECLARADOS!BZ31</f>
        <v>2.0630889999999997</v>
      </c>
      <c r="L140" s="23">
        <f>[13]TOTAL!CA31+[14]DECLARADOS!CA31</f>
        <v>1.0811459999999999</v>
      </c>
      <c r="M140" s="23">
        <f>[13]TOTAL!CB31+[14]DECLARADOS!CB31</f>
        <v>1.444709</v>
      </c>
      <c r="N140" s="23">
        <f>[13]TOTAL!CC31+[14]DECLARADOS!CC31</f>
        <v>0.24965499999999999</v>
      </c>
      <c r="O140" s="23">
        <f>[13]TOTAL!CD31+[14]DECLARADOS!CD31</f>
        <v>18.300605000000001</v>
      </c>
      <c r="P140" s="23">
        <f>[13]TOTAL!CE31+[14]DECLARADOS!CE31</f>
        <v>28.056646000000001</v>
      </c>
      <c r="Q140" s="23">
        <f>[13]TOTAL!CF31+[14]DECLARADOS!CF31</f>
        <v>302.36063200000018</v>
      </c>
      <c r="R140" s="23">
        <f>[13]TOTAL!CG31+[14]DECLARADOS!CG31</f>
        <v>412.9926210000001</v>
      </c>
      <c r="S140" s="23">
        <f>[13]TOTAL!CH31+[14]DECLARADOS!CH31</f>
        <v>0.58867800000000003</v>
      </c>
    </row>
    <row r="141" spans="1:19">
      <c r="B141" s="37" t="s">
        <v>141</v>
      </c>
      <c r="C141" s="23">
        <f>[13]TOTAL!BR32+[14]DECLARADOS!BR32</f>
        <v>51.60793300000001</v>
      </c>
      <c r="D141" s="23">
        <f>[13]TOTAL!BS32+[14]DECLARADOS!BS32</f>
        <v>43.792289000000004</v>
      </c>
      <c r="E141" s="23">
        <f>[13]TOTAL!BT32+[14]DECLARADOS!BT32</f>
        <v>23.255014000000003</v>
      </c>
      <c r="F141" s="23">
        <f>[13]TOTAL!BU32+[14]DECLARADOS!BU32</f>
        <v>103.93043399999999</v>
      </c>
      <c r="G141" s="23">
        <f>[13]TOTAL!BV32+[14]DECLARADOS!BV32</f>
        <v>117.72307599999999</v>
      </c>
      <c r="H141" s="23">
        <f>[13]TOTAL!BW32+[14]DECLARADOS!BW32</f>
        <v>12.094984</v>
      </c>
      <c r="I141" s="23">
        <f>[13]TOTAL!BX32+[14]DECLARADOS!BX32</f>
        <v>3.0561999999999999E-2</v>
      </c>
      <c r="J141" s="23">
        <f>[13]TOTAL!BY32+[14]DECLARADOS!BY32</f>
        <v>44.598144999999995</v>
      </c>
      <c r="K141" s="23">
        <f>[13]TOTAL!BZ32+[14]DECLARADOS!BZ32</f>
        <v>1.3083900000000002</v>
      </c>
      <c r="L141" s="23">
        <f>[13]TOTAL!CA32+[14]DECLARADOS!CA32</f>
        <v>0.754996</v>
      </c>
      <c r="M141" s="23">
        <f>[13]TOTAL!CB32+[14]DECLARADOS!CB32</f>
        <v>1.1635759999999999</v>
      </c>
      <c r="N141" s="23">
        <f>[13]TOTAL!CC32+[14]DECLARADOS!CC32</f>
        <v>0.29961100000000002</v>
      </c>
      <c r="O141" s="23">
        <f>[13]TOTAL!CD32+[14]DECLARADOS!CD32</f>
        <v>16.238454000000001</v>
      </c>
      <c r="P141" s="23">
        <f>[13]TOTAL!CE32+[14]DECLARADOS!CE32</f>
        <v>19.895809000000003</v>
      </c>
      <c r="Q141" s="23">
        <f>[13]TOTAL!CF32+[14]DECLARADOS!CF32</f>
        <v>292.04617600000023</v>
      </c>
      <c r="R141" s="23">
        <f>[13]TOTAL!CG32+[14]DECLARADOS!CG32</f>
        <v>333.44640400000003</v>
      </c>
      <c r="S141" s="23">
        <f>[13]TOTAL!CH32+[14]DECLARADOS!CH32</f>
        <v>0.52478199999999997</v>
      </c>
    </row>
    <row r="142" spans="1:19"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38"/>
      <c r="Q142" s="38"/>
      <c r="R142" s="38"/>
      <c r="S142" s="38"/>
    </row>
    <row r="143" spans="1:19">
      <c r="A143" s="19">
        <f>[2]LEGENDAS!$B$2</f>
        <v>2019</v>
      </c>
      <c r="B143" s="37" t="s">
        <v>130</v>
      </c>
      <c r="C143" s="23">
        <f>[15]TOTAL!BR21+[16]DECLARADOS!BR21</f>
        <v>61.233749000000003</v>
      </c>
      <c r="D143" s="23">
        <f>[15]TOTAL!BS21+[16]DECLARADOS!BS21</f>
        <v>50.288007999999998</v>
      </c>
      <c r="E143" s="23">
        <f>[15]TOTAL!BT21+[16]DECLARADOS!BT21</f>
        <v>21.047875000000001</v>
      </c>
      <c r="F143" s="23">
        <f>[15]TOTAL!BU21+[16]DECLARADOS!BU21</f>
        <v>130.78561399999998</v>
      </c>
      <c r="G143" s="23">
        <f>[15]TOTAL!BV21+[16]DECLARADOS!BV21</f>
        <v>133.85966800000003</v>
      </c>
      <c r="H143" s="23">
        <f>[15]TOTAL!BW21+[16]DECLARADOS!BW21</f>
        <v>18.49391</v>
      </c>
      <c r="I143" s="23">
        <f>[15]TOTAL!BX21+[16]DECLARADOS!BX21</f>
        <v>0.26005400000000001</v>
      </c>
      <c r="J143" s="23">
        <f>[15]TOTAL!BY21+[16]DECLARADOS!BY21</f>
        <v>56.953773999999996</v>
      </c>
      <c r="K143" s="23">
        <f>[15]TOTAL!BZ21+[16]DECLARADOS!BZ21</f>
        <v>1.659184</v>
      </c>
      <c r="L143" s="23">
        <f>[15]TOTAL!CA21+[16]DECLARADOS!CA21</f>
        <v>0.71863300000000008</v>
      </c>
      <c r="M143" s="23">
        <f>[15]TOTAL!CB21+[16]DECLARADOS!CB21</f>
        <v>1.1693480000000001</v>
      </c>
      <c r="N143" s="23">
        <f>[15]TOTAL!CC21+[16]DECLARADOS!CC21</f>
        <v>0.13619300000000001</v>
      </c>
      <c r="O143" s="23">
        <f>[15]TOTAL!CD21+[16]DECLARADOS!CD21</f>
        <v>14.572764000000001</v>
      </c>
      <c r="P143" s="23">
        <f>[15]TOTAL!CE21+[16]DECLARADOS!CE21</f>
        <v>30.789442000000001</v>
      </c>
      <c r="Q143" s="23">
        <f>[15]TOTAL!CF21+[16]DECLARADOS!CF21</f>
        <v>270.38133199999982</v>
      </c>
      <c r="R143" s="23">
        <f>[15]TOTAL!CG21+[16]DECLARADOS!CG21</f>
        <v>392.10446099999996</v>
      </c>
      <c r="S143" s="23">
        <f>[15]TOTAL!CH21+[16]DECLARADOS!CH21</f>
        <v>0.26778999999999997</v>
      </c>
    </row>
    <row r="144" spans="1:19">
      <c r="B144" s="37" t="s">
        <v>131</v>
      </c>
      <c r="C144" s="23">
        <f>[15]TOTAL!BR22+[16]DECLARADOS!BR22</f>
        <v>59.927385000000001</v>
      </c>
      <c r="D144" s="23">
        <f>[15]TOTAL!BS22+[16]DECLARADOS!BS22</f>
        <v>44.749181</v>
      </c>
      <c r="E144" s="23">
        <f>[15]TOTAL!BT22+[16]DECLARADOS!BT22</f>
        <v>23.178077000000002</v>
      </c>
      <c r="F144" s="23">
        <f>[15]TOTAL!BU22+[16]DECLARADOS!BU22</f>
        <v>122.41316299999997</v>
      </c>
      <c r="G144" s="23">
        <f>[15]TOTAL!BV22+[16]DECLARADOS!BV22</f>
        <v>135.97497099999998</v>
      </c>
      <c r="H144" s="23">
        <f>[15]TOTAL!BW22+[16]DECLARADOS!BW22</f>
        <v>21.851626000000003</v>
      </c>
      <c r="I144" s="23">
        <f>[15]TOTAL!BX22+[16]DECLARADOS!BX22</f>
        <v>0.21305600000000002</v>
      </c>
      <c r="J144" s="23">
        <f>[15]TOTAL!BY22+[16]DECLARADOS!BY22</f>
        <v>58.153090999999996</v>
      </c>
      <c r="K144" s="23">
        <f>[15]TOTAL!BZ22+[16]DECLARADOS!BZ22</f>
        <v>1.958904</v>
      </c>
      <c r="L144" s="23">
        <f>[15]TOTAL!CA22+[16]DECLARADOS!CA22</f>
        <v>0.85364700000000004</v>
      </c>
      <c r="M144" s="23">
        <f>[15]TOTAL!CB22+[16]DECLARADOS!CB22</f>
        <v>0.84390999999999994</v>
      </c>
      <c r="N144" s="23">
        <f>[15]TOTAL!CC22+[16]DECLARADOS!CC22</f>
        <v>9.8060999999999995E-2</v>
      </c>
      <c r="O144" s="23">
        <f>[15]TOTAL!CD22+[16]DECLARADOS!CD22</f>
        <v>16.054869</v>
      </c>
      <c r="P144" s="23">
        <f>[15]TOTAL!CE22+[16]DECLARADOS!CE22</f>
        <v>25.495920000000005</v>
      </c>
      <c r="Q144" s="23">
        <f>[15]TOTAL!CF22+[16]DECLARADOS!CF22</f>
        <v>289.52287999999999</v>
      </c>
      <c r="R144" s="23">
        <f>[15]TOTAL!CG22+[16]DECLARADOS!CG22</f>
        <v>385.26958800000006</v>
      </c>
      <c r="S144" s="23">
        <f>[15]TOTAL!CH22+[16]DECLARADOS!CH22</f>
        <v>0.49816199999999999</v>
      </c>
    </row>
    <row r="145" spans="1:19">
      <c r="B145" s="37" t="s">
        <v>132</v>
      </c>
      <c r="C145" s="23">
        <f>[15]TOTAL!BR23+[16]DECLARADOS!BR23</f>
        <v>63.025025999999997</v>
      </c>
      <c r="D145" s="23">
        <f>[15]TOTAL!BS23+[16]DECLARADOS!BS23</f>
        <v>50.415694000000002</v>
      </c>
      <c r="E145" s="23">
        <f>[15]TOTAL!BT23+[16]DECLARADOS!BT23</f>
        <v>19.785874</v>
      </c>
      <c r="F145" s="23">
        <f>[15]TOTAL!BU23+[16]DECLARADOS!BU23</f>
        <v>127.40247600000001</v>
      </c>
      <c r="G145" s="23">
        <f>[15]TOTAL!BV23+[16]DECLARADOS!BV23</f>
        <v>132.60059200000001</v>
      </c>
      <c r="H145" s="23">
        <f>[15]TOTAL!BW23+[16]DECLARADOS!BW23</f>
        <v>18.729089000000002</v>
      </c>
      <c r="I145" s="23">
        <f>[15]TOTAL!BX23+[16]DECLARADOS!BX23</f>
        <v>0.27710000000000001</v>
      </c>
      <c r="J145" s="23">
        <f>[15]TOTAL!BY23+[16]DECLARADOS!BY23</f>
        <v>61.892620999999998</v>
      </c>
      <c r="K145" s="23">
        <f>[15]TOTAL!BZ23+[16]DECLARADOS!BZ23</f>
        <v>1.8882050000000001</v>
      </c>
      <c r="L145" s="23">
        <f>[15]TOTAL!CA23+[16]DECLARADOS!CA23</f>
        <v>0.91027999999999998</v>
      </c>
      <c r="M145" s="23">
        <f>[15]TOTAL!CB23+[16]DECLARADOS!CB23</f>
        <v>1.6296490000000001</v>
      </c>
      <c r="N145" s="23">
        <f>[15]TOTAL!CC23+[16]DECLARADOS!CC23</f>
        <v>0.130746</v>
      </c>
      <c r="O145" s="23">
        <f>[15]TOTAL!CD23+[16]DECLARADOS!CD23</f>
        <v>16.762678999999999</v>
      </c>
      <c r="P145" s="23">
        <f>[15]TOTAL!CE23+[16]DECLARADOS!CE23</f>
        <v>34.226536000000003</v>
      </c>
      <c r="Q145" s="23">
        <f>[15]TOTAL!CF23+[16]DECLARADOS!CF23</f>
        <v>306.08573300000012</v>
      </c>
      <c r="R145" s="23">
        <f>[15]TOTAL!CG23+[16]DECLARADOS!CG23</f>
        <v>416.30019500000014</v>
      </c>
      <c r="S145" s="23">
        <f>[15]TOTAL!CH23+[16]DECLARADOS!CH23</f>
        <v>0.32153500000000002</v>
      </c>
    </row>
    <row r="146" spans="1:19">
      <c r="B146" s="37" t="s">
        <v>133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</row>
    <row r="147" spans="1:19">
      <c r="B147" s="37" t="s">
        <v>134</v>
      </c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</row>
    <row r="148" spans="1:19">
      <c r="B148" s="37" t="s">
        <v>135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</row>
    <row r="149" spans="1:19">
      <c r="B149" s="37" t="s">
        <v>136</v>
      </c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</row>
    <row r="150" spans="1:19">
      <c r="B150" s="37" t="s">
        <v>137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</row>
    <row r="151" spans="1:19">
      <c r="B151" s="37" t="s">
        <v>138</v>
      </c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</row>
    <row r="152" spans="1:19">
      <c r="B152" s="37" t="s">
        <v>139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</row>
    <row r="153" spans="1:19">
      <c r="B153" s="37" t="s">
        <v>140</v>
      </c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</row>
    <row r="154" spans="1:19">
      <c r="B154" s="37" t="s">
        <v>141</v>
      </c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</row>
    <row r="155" spans="1:19"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38"/>
      <c r="Q155" s="38"/>
      <c r="R155" s="38"/>
      <c r="S155" s="38"/>
    </row>
    <row r="156" spans="1:19"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</row>
    <row r="157" spans="1:19"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</row>
    <row r="158" spans="1:19" ht="18" customHeight="1" thickBot="1">
      <c r="A158" s="201" t="s">
        <v>335</v>
      </c>
      <c r="B158" s="201"/>
      <c r="C158" s="201"/>
      <c r="D158" s="201"/>
      <c r="E158" s="201"/>
      <c r="F158" s="201"/>
      <c r="G158" s="201"/>
      <c r="H158" s="201"/>
      <c r="I158" s="201"/>
      <c r="J158" s="201"/>
      <c r="K158" s="201"/>
      <c r="L158" s="201"/>
      <c r="M158" s="201"/>
      <c r="N158" s="201"/>
      <c r="O158" s="201"/>
      <c r="P158" s="21"/>
      <c r="Q158" s="21"/>
      <c r="R158" s="21"/>
      <c r="S158" s="21"/>
    </row>
    <row r="159" spans="1:19" s="22" customFormat="1" ht="23.25" customHeight="1" thickBot="1">
      <c r="A159" s="120" t="s">
        <v>129</v>
      </c>
      <c r="B159" s="120" t="s">
        <v>128</v>
      </c>
      <c r="C159" s="121" t="s">
        <v>99</v>
      </c>
      <c r="D159" s="121" t="s">
        <v>100</v>
      </c>
      <c r="E159" s="121" t="s">
        <v>101</v>
      </c>
      <c r="F159" s="121" t="s">
        <v>102</v>
      </c>
      <c r="G159" s="121" t="s">
        <v>103</v>
      </c>
      <c r="H159" s="121" t="s">
        <v>104</v>
      </c>
      <c r="I159" s="121" t="s">
        <v>105</v>
      </c>
      <c r="J159" s="121" t="s">
        <v>106</v>
      </c>
      <c r="K159" s="121" t="s">
        <v>107</v>
      </c>
      <c r="L159" s="121" t="s">
        <v>108</v>
      </c>
      <c r="M159" s="121" t="s">
        <v>109</v>
      </c>
      <c r="N159" s="121">
        <v>98</v>
      </c>
      <c r="O159" s="121" t="s">
        <v>110</v>
      </c>
      <c r="P159" s="40"/>
      <c r="Q159" s="40"/>
      <c r="R159" s="40"/>
      <c r="S159" s="40"/>
    </row>
    <row r="160" spans="1:19" ht="11.25" customHeight="1" thickBot="1">
      <c r="A160" s="122"/>
      <c r="B160" s="122"/>
      <c r="C160" s="220" t="s">
        <v>342</v>
      </c>
      <c r="D160" s="221"/>
      <c r="E160" s="221"/>
      <c r="F160" s="221"/>
      <c r="G160" s="221"/>
      <c r="H160" s="221"/>
      <c r="I160" s="221"/>
      <c r="J160" s="221"/>
      <c r="K160" s="221"/>
      <c r="L160" s="221"/>
      <c r="M160" s="221"/>
      <c r="N160" s="221"/>
      <c r="O160" s="221"/>
      <c r="P160" s="41"/>
      <c r="Q160" s="41"/>
      <c r="R160" s="41"/>
      <c r="S160" s="41"/>
    </row>
    <row r="161" spans="1:15">
      <c r="A161" s="19">
        <f>[2]LEGENDAS!$B$3</f>
        <v>2018</v>
      </c>
      <c r="B161" s="37" t="s">
        <v>130</v>
      </c>
      <c r="C161" s="23">
        <f>[13]TOTAL!CI21+[14]DECLARADOS!CI21</f>
        <v>691.8831560000001</v>
      </c>
      <c r="D161" s="23">
        <f>[13]TOTAL!CJ21+[14]DECLARADOS!CJ21</f>
        <v>52.099892000000004</v>
      </c>
      <c r="E161" s="23">
        <f>[13]TOTAL!CK21+[14]DECLARADOS!CK21</f>
        <v>5.0591729999999995</v>
      </c>
      <c r="F161" s="23">
        <f>[13]TOTAL!CL21+[14]DECLARADOS!CL21</f>
        <v>88.417665999999997</v>
      </c>
      <c r="G161" s="23">
        <f>[13]TOTAL!CM21+[14]DECLARADOS!CM21</f>
        <v>11.520095</v>
      </c>
      <c r="H161" s="23">
        <f>[13]TOTAL!CN21+[14]DECLARADOS!CN21</f>
        <v>0.49902000000000002</v>
      </c>
      <c r="I161" s="23">
        <f>[13]TOTAL!CO21+[14]DECLARADOS!CO21</f>
        <v>1.8333599999999999</v>
      </c>
      <c r="J161" s="23">
        <f>[13]TOTAL!CP21+[14]DECLARADOS!CP21</f>
        <v>160.20697199999998</v>
      </c>
      <c r="K161" s="23">
        <f>[13]TOTAL!CQ21+[14]DECLARADOS!CQ21</f>
        <v>3.6753869999999997</v>
      </c>
      <c r="L161" s="23">
        <f>[13]TOTAL!CR21+[14]DECLARADOS!CR21</f>
        <v>8.6870560000000001</v>
      </c>
      <c r="M161" s="23">
        <f>[13]TOTAL!CS21+[14]DECLARADOS!CS21</f>
        <v>0.37603900000000001</v>
      </c>
      <c r="N161" s="23">
        <f>[13]TOTAL!CT21+[14]DECLARADOS!CT21</f>
        <v>0</v>
      </c>
      <c r="O161" s="23">
        <f>[13]TOTAL!CU21+[14]DECLARADOS!CU21</f>
        <v>7.4450479999999999</v>
      </c>
    </row>
    <row r="162" spans="1:15">
      <c r="B162" s="37" t="s">
        <v>131</v>
      </c>
      <c r="C162" s="23">
        <f>[13]TOTAL!CI22+[14]DECLARADOS!CI22</f>
        <v>647.67748500000005</v>
      </c>
      <c r="D162" s="23">
        <f>[13]TOTAL!CJ22+[14]DECLARADOS!CJ22</f>
        <v>36.710806000000005</v>
      </c>
      <c r="E162" s="23">
        <f>[13]TOTAL!CK22+[14]DECLARADOS!CK22</f>
        <v>5.342428</v>
      </c>
      <c r="F162" s="23">
        <f>[13]TOTAL!CL22+[14]DECLARADOS!CL22</f>
        <v>97.930146999999991</v>
      </c>
      <c r="G162" s="23">
        <f>[13]TOTAL!CM22+[14]DECLARADOS!CM22</f>
        <v>12.211261999999998</v>
      </c>
      <c r="H162" s="23">
        <f>[13]TOTAL!CN22+[14]DECLARADOS!CN22</f>
        <v>0.35511999999999999</v>
      </c>
      <c r="I162" s="23">
        <f>[13]TOTAL!CO22+[14]DECLARADOS!CO22</f>
        <v>3.2753229999999993</v>
      </c>
      <c r="J162" s="23">
        <f>[13]TOTAL!CP22+[14]DECLARADOS!CP22</f>
        <v>156.33731399999996</v>
      </c>
      <c r="K162" s="23">
        <f>[13]TOTAL!CQ22+[14]DECLARADOS!CQ22</f>
        <v>4.6732149999999999</v>
      </c>
      <c r="L162" s="23">
        <f>[13]TOTAL!CR22+[14]DECLARADOS!CR22</f>
        <v>8.447184</v>
      </c>
      <c r="M162" s="23">
        <f>[13]TOTAL!CS22+[14]DECLARADOS!CS22</f>
        <v>0.47992699999999994</v>
      </c>
      <c r="N162" s="23">
        <f>[13]TOTAL!CT22+[14]DECLARADOS!CT22</f>
        <v>0</v>
      </c>
      <c r="O162" s="23">
        <f>[13]TOTAL!CU22+[14]DECLARADOS!CU22</f>
        <v>7.0355720000000002</v>
      </c>
    </row>
    <row r="163" spans="1:15">
      <c r="B163" s="37" t="s">
        <v>132</v>
      </c>
      <c r="C163" s="23">
        <f>[13]TOTAL!CI23+[14]DECLARADOS!CI23</f>
        <v>669.76680600000009</v>
      </c>
      <c r="D163" s="23">
        <f>[13]TOTAL!CJ23+[14]DECLARADOS!CJ23</f>
        <v>17.842061999999999</v>
      </c>
      <c r="E163" s="23">
        <f>[13]TOTAL!CK23+[14]DECLARADOS!CK23</f>
        <v>5.0745749999999994</v>
      </c>
      <c r="F163" s="23">
        <f>[13]TOTAL!CL23+[14]DECLARADOS!CL23</f>
        <v>102.078869</v>
      </c>
      <c r="G163" s="23">
        <f>[13]TOTAL!CM23+[14]DECLARADOS!CM23</f>
        <v>13.955674999999999</v>
      </c>
      <c r="H163" s="23">
        <f>[13]TOTAL!CN23+[14]DECLARADOS!CN23</f>
        <v>0.46823599999999999</v>
      </c>
      <c r="I163" s="23">
        <f>[13]TOTAL!CO23+[14]DECLARADOS!CO23</f>
        <v>4.9064220000000001</v>
      </c>
      <c r="J163" s="23">
        <f>[13]TOTAL!CP23+[14]DECLARADOS!CP23</f>
        <v>178.94977499999999</v>
      </c>
      <c r="K163" s="23">
        <f>[13]TOTAL!CQ23+[14]DECLARADOS!CQ23</f>
        <v>6.3659319999999999</v>
      </c>
      <c r="L163" s="23">
        <f>[13]TOTAL!CR23+[14]DECLARADOS!CR23</f>
        <v>9.3673659999999987</v>
      </c>
      <c r="M163" s="23">
        <f>[13]TOTAL!CS23+[14]DECLARADOS!CS23</f>
        <v>0.51522899999999994</v>
      </c>
      <c r="N163" s="23">
        <f>[13]TOTAL!CT23+[14]DECLARADOS!CT23</f>
        <v>0</v>
      </c>
      <c r="O163" s="23">
        <f>[13]TOTAL!CU23+[14]DECLARADOS!CU23</f>
        <v>6.7361090000000008</v>
      </c>
    </row>
    <row r="164" spans="1:15">
      <c r="B164" s="37" t="s">
        <v>133</v>
      </c>
      <c r="C164" s="23">
        <f>[13]TOTAL!CI24+[14]DECLARADOS!CI24</f>
        <v>698.75489699999991</v>
      </c>
      <c r="D164" s="23">
        <f>[13]TOTAL!CJ24+[14]DECLARADOS!CJ24</f>
        <v>21.788523999999995</v>
      </c>
      <c r="E164" s="23">
        <f>[13]TOTAL!CK24+[14]DECLARADOS!CK24</f>
        <v>3.8117199999999998</v>
      </c>
      <c r="F164" s="23">
        <f>[13]TOTAL!CL24+[14]DECLARADOS!CL24</f>
        <v>98.032280000000014</v>
      </c>
      <c r="G164" s="23">
        <f>[13]TOTAL!CM24+[14]DECLARADOS!CM24</f>
        <v>11.21189</v>
      </c>
      <c r="H164" s="23">
        <f>[13]TOTAL!CN24+[14]DECLARADOS!CN24</f>
        <v>0.85599499999999995</v>
      </c>
      <c r="I164" s="23">
        <f>[13]TOTAL!CO24+[14]DECLARADOS!CO24</f>
        <v>1.7863660000000001</v>
      </c>
      <c r="J164" s="23">
        <f>[13]TOTAL!CP24+[14]DECLARADOS!CP24</f>
        <v>170.582807</v>
      </c>
      <c r="K164" s="23">
        <f>[13]TOTAL!CQ24+[14]DECLARADOS!CQ24</f>
        <v>5.4750179999999995</v>
      </c>
      <c r="L164" s="23">
        <f>[13]TOTAL!CR24+[14]DECLARADOS!CR24</f>
        <v>8.3454409999999974</v>
      </c>
      <c r="M164" s="23">
        <f>[13]TOTAL!CS24+[14]DECLARADOS!CS24</f>
        <v>0.89771299999999976</v>
      </c>
      <c r="N164" s="23">
        <f>[13]TOTAL!CT24+[14]DECLARADOS!CT24</f>
        <v>0</v>
      </c>
      <c r="O164" s="23">
        <f>[13]TOTAL!CU24+[14]DECLARADOS!CU24</f>
        <v>8.631373</v>
      </c>
    </row>
    <row r="165" spans="1:15">
      <c r="B165" s="37" t="s">
        <v>134</v>
      </c>
      <c r="C165" s="23">
        <f>[13]TOTAL!CI25+[14]DECLARADOS!CI25</f>
        <v>744.09718199999998</v>
      </c>
      <c r="D165" s="23">
        <f>[13]TOTAL!CJ25+[14]DECLARADOS!CJ25</f>
        <v>16.03387</v>
      </c>
      <c r="E165" s="23">
        <f>[13]TOTAL!CK25+[14]DECLARADOS!CK25</f>
        <v>4.0364040000000001</v>
      </c>
      <c r="F165" s="23">
        <f>[13]TOTAL!CL25+[14]DECLARADOS!CL25</f>
        <v>102.945154</v>
      </c>
      <c r="G165" s="23">
        <f>[13]TOTAL!CM25+[14]DECLARADOS!CM25</f>
        <v>13.809282000000003</v>
      </c>
      <c r="H165" s="23">
        <f>[13]TOTAL!CN25+[14]DECLARADOS!CN25</f>
        <v>0.76610300000000009</v>
      </c>
      <c r="I165" s="23">
        <f>[13]TOTAL!CO25+[14]DECLARADOS!CO25</f>
        <v>4.7222120000000007</v>
      </c>
      <c r="J165" s="23">
        <f>[13]TOTAL!CP25+[14]DECLARADOS!CP25</f>
        <v>183.44487700000002</v>
      </c>
      <c r="K165" s="23">
        <f>[13]TOTAL!CQ25+[14]DECLARADOS!CQ25</f>
        <v>4.8183729999999994</v>
      </c>
      <c r="L165" s="23">
        <f>[13]TOTAL!CR25+[14]DECLARADOS!CR25</f>
        <v>9.9095929999999974</v>
      </c>
      <c r="M165" s="23">
        <f>[13]TOTAL!CS25+[14]DECLARADOS!CS25</f>
        <v>1.8161869999999998</v>
      </c>
      <c r="N165" s="23">
        <f>[13]TOTAL!CT25+[14]DECLARADOS!CT25</f>
        <v>0</v>
      </c>
      <c r="O165" s="23">
        <f>[13]TOTAL!CU25+[14]DECLARADOS!CU25</f>
        <v>9.7571700000000003</v>
      </c>
    </row>
    <row r="166" spans="1:15">
      <c r="B166" s="37" t="s">
        <v>135</v>
      </c>
      <c r="C166" s="23">
        <f>[13]TOTAL!CI26+[14]DECLARADOS!CI26</f>
        <v>736.19646499999999</v>
      </c>
      <c r="D166" s="23">
        <f>[13]TOTAL!CJ26+[14]DECLARADOS!CJ26</f>
        <v>20.792680999999995</v>
      </c>
      <c r="E166" s="23">
        <f>[13]TOTAL!CK26+[14]DECLARADOS!CK26</f>
        <v>4.4590689999999995</v>
      </c>
      <c r="F166" s="23">
        <f>[13]TOTAL!CL26+[14]DECLARADOS!CL26</f>
        <v>101.65147699999999</v>
      </c>
      <c r="G166" s="23">
        <f>[13]TOTAL!CM26+[14]DECLARADOS!CM26</f>
        <v>13.465773999999996</v>
      </c>
      <c r="H166" s="23">
        <f>[13]TOTAL!CN26+[14]DECLARADOS!CN26</f>
        <v>0.81601999999999997</v>
      </c>
      <c r="I166" s="23">
        <f>[13]TOTAL!CO26+[14]DECLARADOS!CO26</f>
        <v>3.360617</v>
      </c>
      <c r="J166" s="23">
        <f>[13]TOTAL!CP26+[14]DECLARADOS!CP26</f>
        <v>177.48804799999996</v>
      </c>
      <c r="K166" s="23">
        <f>[13]TOTAL!CQ26+[14]DECLARADOS!CQ26</f>
        <v>6.3729979999999999</v>
      </c>
      <c r="L166" s="23">
        <f>[13]TOTAL!CR26+[14]DECLARADOS!CR26</f>
        <v>10.916395999999999</v>
      </c>
      <c r="M166" s="23">
        <f>[13]TOTAL!CS26+[14]DECLARADOS!CS26</f>
        <v>0.9700390000000001</v>
      </c>
      <c r="N166" s="23">
        <f>[13]TOTAL!CT26+[14]DECLARADOS!CT26</f>
        <v>0</v>
      </c>
      <c r="O166" s="23">
        <f>[13]TOTAL!CU26+[14]DECLARADOS!CU26</f>
        <v>8.7919260000000001</v>
      </c>
    </row>
    <row r="167" spans="1:15">
      <c r="B167" s="37" t="s">
        <v>136</v>
      </c>
      <c r="C167" s="23">
        <f>[13]TOTAL!CI27+[14]DECLARADOS!CI27</f>
        <v>715.88769200000002</v>
      </c>
      <c r="D167" s="23">
        <f>[13]TOTAL!CJ27+[14]DECLARADOS!CJ27</f>
        <v>19.250293000000003</v>
      </c>
      <c r="E167" s="23">
        <f>[13]TOTAL!CK27+[14]DECLARADOS!CK27</f>
        <v>7.4110040000000001</v>
      </c>
      <c r="F167" s="23">
        <f>[13]TOTAL!CL27+[14]DECLARADOS!CL27</f>
        <v>102.61953199999999</v>
      </c>
      <c r="G167" s="23">
        <f>[13]TOTAL!CM27+[14]DECLARADOS!CM27</f>
        <v>13.040761999999999</v>
      </c>
      <c r="H167" s="23">
        <f>[13]TOTAL!CN27+[14]DECLARADOS!CN27</f>
        <v>0.92373099999999997</v>
      </c>
      <c r="I167" s="23">
        <f>[13]TOTAL!CO27+[14]DECLARADOS!CO27</f>
        <v>4.8192000000000004</v>
      </c>
      <c r="J167" s="23">
        <f>[13]TOTAL!CP27+[14]DECLARADOS!CP27</f>
        <v>170.113765</v>
      </c>
      <c r="K167" s="23">
        <f>[13]TOTAL!CQ27+[14]DECLARADOS!CQ27</f>
        <v>6.9418700000000015</v>
      </c>
      <c r="L167" s="23">
        <f>[13]TOTAL!CR27+[14]DECLARADOS!CR27</f>
        <v>11.118478999999999</v>
      </c>
      <c r="M167" s="23">
        <f>[13]TOTAL!CS27+[14]DECLARADOS!CS27</f>
        <v>0.54126199999999991</v>
      </c>
      <c r="N167" s="23">
        <f>[13]TOTAL!CT27+[14]DECLARADOS!CT27</f>
        <v>0</v>
      </c>
      <c r="O167" s="23">
        <f>[13]TOTAL!CU27+[14]DECLARADOS!CU27</f>
        <v>10.211544</v>
      </c>
    </row>
    <row r="168" spans="1:15">
      <c r="B168" s="37" t="s">
        <v>137</v>
      </c>
      <c r="C168" s="23">
        <f>[13]TOTAL!CI28+[14]DECLARADOS!CI28</f>
        <v>308.13514899999996</v>
      </c>
      <c r="D168" s="23">
        <f>[13]TOTAL!CJ28+[14]DECLARADOS!CJ28</f>
        <v>32.333418000000002</v>
      </c>
      <c r="E168" s="23">
        <f>[13]TOTAL!CK28+[14]DECLARADOS!CK28</f>
        <v>2.5415870000000003</v>
      </c>
      <c r="F168" s="23">
        <f>[13]TOTAL!CL28+[14]DECLARADOS!CL28</f>
        <v>88.676561999999976</v>
      </c>
      <c r="G168" s="23">
        <f>[13]TOTAL!CM28+[14]DECLARADOS!CM28</f>
        <v>8.6620109999999997</v>
      </c>
      <c r="H168" s="23">
        <f>[13]TOTAL!CN28+[14]DECLARADOS!CN28</f>
        <v>0.62614999999999998</v>
      </c>
      <c r="I168" s="23">
        <f>[13]TOTAL!CO28+[14]DECLARADOS!CO28</f>
        <v>4.234983999999999</v>
      </c>
      <c r="J168" s="23">
        <f>[13]TOTAL!CP28+[14]DECLARADOS!CP28</f>
        <v>116.61858700000002</v>
      </c>
      <c r="K168" s="23">
        <f>[13]TOTAL!CQ28+[14]DECLARADOS!CQ28</f>
        <v>5.2549539999999997</v>
      </c>
      <c r="L168" s="23">
        <f>[13]TOTAL!CR28+[14]DECLARADOS!CR28</f>
        <v>9.3549020000000027</v>
      </c>
      <c r="M168" s="23">
        <f>[13]TOTAL!CS28+[14]DECLARADOS!CS28</f>
        <v>0.51660300000000015</v>
      </c>
      <c r="N168" s="23">
        <f>[13]TOTAL!CT28+[14]DECLARADOS!CT28</f>
        <v>0</v>
      </c>
      <c r="O168" s="23">
        <f>[13]TOTAL!CU28+[14]DECLARADOS!CU28</f>
        <v>9.7833819999999996</v>
      </c>
    </row>
    <row r="169" spans="1:15">
      <c r="B169" s="37" t="s">
        <v>138</v>
      </c>
      <c r="C169" s="23">
        <f>[13]TOTAL!CI29+[14]DECLARADOS!CI29</f>
        <v>727.44298600000002</v>
      </c>
      <c r="D169" s="23">
        <f>[13]TOTAL!CJ29+[14]DECLARADOS!CJ29</f>
        <v>15.368066999999998</v>
      </c>
      <c r="E169" s="23">
        <f>[13]TOTAL!CK29+[14]DECLARADOS!CK29</f>
        <v>2.7103650000000004</v>
      </c>
      <c r="F169" s="23">
        <f>[13]TOTAL!CL29+[14]DECLARADOS!CL29</f>
        <v>107.83906100000002</v>
      </c>
      <c r="G169" s="23">
        <f>[13]TOTAL!CM29+[14]DECLARADOS!CM29</f>
        <v>11.93976</v>
      </c>
      <c r="H169" s="23">
        <f>[13]TOTAL!CN29+[14]DECLARADOS!CN29</f>
        <v>0.92336799999999997</v>
      </c>
      <c r="I169" s="23">
        <f>[13]TOTAL!CO29+[14]DECLARADOS!CO29</f>
        <v>2.9505979999999998</v>
      </c>
      <c r="J169" s="23">
        <f>[13]TOTAL!CP29+[14]DECLARADOS!CP29</f>
        <v>142.08745500000003</v>
      </c>
      <c r="K169" s="23">
        <f>[13]TOTAL!CQ29+[14]DECLARADOS!CQ29</f>
        <v>5.8018059999999991</v>
      </c>
      <c r="L169" s="23">
        <f>[13]TOTAL!CR29+[14]DECLARADOS!CR29</f>
        <v>10.412604999999999</v>
      </c>
      <c r="M169" s="23">
        <f>[13]TOTAL!CS29+[14]DECLARADOS!CS29</f>
        <v>0.36046999999999996</v>
      </c>
      <c r="N169" s="23">
        <f>[13]TOTAL!CT29+[14]DECLARADOS!CT29</f>
        <v>0</v>
      </c>
      <c r="O169" s="23">
        <f>[13]TOTAL!CU29+[14]DECLARADOS!CU29</f>
        <v>8.7728719999999996</v>
      </c>
    </row>
    <row r="170" spans="1:15">
      <c r="B170" s="37" t="s">
        <v>139</v>
      </c>
      <c r="C170" s="23">
        <f>[13]TOTAL!CI30+[14]DECLARADOS!CI30</f>
        <v>726.57716900000003</v>
      </c>
      <c r="D170" s="23">
        <f>[13]TOTAL!CJ30+[14]DECLARADOS!CJ30</f>
        <v>23.594945999999997</v>
      </c>
      <c r="E170" s="23">
        <f>[13]TOTAL!CK30+[14]DECLARADOS!CK30</f>
        <v>3.0938600000000003</v>
      </c>
      <c r="F170" s="23">
        <f>[13]TOTAL!CL30+[14]DECLARADOS!CL30</f>
        <v>122.878078</v>
      </c>
      <c r="G170" s="23">
        <f>[13]TOTAL!CM30+[14]DECLARADOS!CM30</f>
        <v>13.152201000000003</v>
      </c>
      <c r="H170" s="23">
        <f>[13]TOTAL!CN30+[14]DECLARADOS!CN30</f>
        <v>0.56032300000000002</v>
      </c>
      <c r="I170" s="23">
        <f>[13]TOTAL!CO30+[14]DECLARADOS!CO30</f>
        <v>2.7241030000000004</v>
      </c>
      <c r="J170" s="23">
        <f>[13]TOTAL!CP30+[14]DECLARADOS!CP30</f>
        <v>172.09306600000002</v>
      </c>
      <c r="K170" s="23">
        <f>[13]TOTAL!CQ30+[14]DECLARADOS!CQ30</f>
        <v>7.9240349999999991</v>
      </c>
      <c r="L170" s="23">
        <f>[13]TOTAL!CR30+[14]DECLARADOS!CR30</f>
        <v>11.875933</v>
      </c>
      <c r="M170" s="23">
        <f>[13]TOTAL!CS30+[14]DECLARADOS!CS30</f>
        <v>0.62702500000000005</v>
      </c>
      <c r="N170" s="23">
        <f>[13]TOTAL!CT30+[14]DECLARADOS!CT30</f>
        <v>0</v>
      </c>
      <c r="O170" s="23">
        <f>[13]TOTAL!CU30+[14]DECLARADOS!CU30</f>
        <v>10.005007000000001</v>
      </c>
    </row>
    <row r="171" spans="1:15">
      <c r="B171" s="37" t="s">
        <v>140</v>
      </c>
      <c r="C171" s="23">
        <f>[13]TOTAL!CI31+[14]DECLARADOS!CI31</f>
        <v>540.73005799999999</v>
      </c>
      <c r="D171" s="23">
        <f>[13]TOTAL!CJ31+[14]DECLARADOS!CJ31</f>
        <v>29.568737999999996</v>
      </c>
      <c r="E171" s="23">
        <f>[13]TOTAL!CK31+[14]DECLARADOS!CK31</f>
        <v>34.289298000000002</v>
      </c>
      <c r="F171" s="23">
        <f>[13]TOTAL!CL31+[14]DECLARADOS!CL31</f>
        <v>125.28270799999999</v>
      </c>
      <c r="G171" s="23">
        <f>[13]TOTAL!CM31+[14]DECLARADOS!CM31</f>
        <v>14.915686999999997</v>
      </c>
      <c r="H171" s="23">
        <f>[13]TOTAL!CN31+[14]DECLARADOS!CN31</f>
        <v>0.82532500000000009</v>
      </c>
      <c r="I171" s="23">
        <f>[13]TOTAL!CO31+[14]DECLARADOS!CO31</f>
        <v>4.8661119999999993</v>
      </c>
      <c r="J171" s="23">
        <f>[13]TOTAL!CP31+[14]DECLARADOS!CP31</f>
        <v>176.01474699999994</v>
      </c>
      <c r="K171" s="23">
        <f>[13]TOTAL!CQ31+[14]DECLARADOS!CQ31</f>
        <v>8.9595889999999994</v>
      </c>
      <c r="L171" s="23">
        <f>[13]TOTAL!CR31+[14]DECLARADOS!CR31</f>
        <v>10.463695</v>
      </c>
      <c r="M171" s="23">
        <f>[13]TOTAL!CS31+[14]DECLARADOS!CS31</f>
        <v>0.49859699999999996</v>
      </c>
      <c r="N171" s="23">
        <f>[13]TOTAL!CT31+[14]DECLARADOS!CT31</f>
        <v>0</v>
      </c>
      <c r="O171" s="23">
        <f>[13]TOTAL!CU31+[14]DECLARADOS!CU31</f>
        <v>7.6116739999999998</v>
      </c>
    </row>
    <row r="172" spans="1:15">
      <c r="B172" s="37" t="s">
        <v>141</v>
      </c>
      <c r="C172" s="23">
        <f>[13]TOTAL!CI32+[14]DECLARADOS!CI32</f>
        <v>636.56127800000002</v>
      </c>
      <c r="D172" s="23">
        <f>[13]TOTAL!CJ32+[14]DECLARADOS!CJ32</f>
        <v>23.818795000000009</v>
      </c>
      <c r="E172" s="23">
        <f>[13]TOTAL!CK32+[14]DECLARADOS!CK32</f>
        <v>4.2802639999999998</v>
      </c>
      <c r="F172" s="23">
        <f>[13]TOTAL!CL32+[14]DECLARADOS!CL32</f>
        <v>103.38764499999999</v>
      </c>
      <c r="G172" s="23">
        <f>[13]TOTAL!CM32+[14]DECLARADOS!CM32</f>
        <v>13.898668000000001</v>
      </c>
      <c r="H172" s="23">
        <f>[13]TOTAL!CN32+[14]DECLARADOS!CN32</f>
        <v>0.47514400000000001</v>
      </c>
      <c r="I172" s="23">
        <f>[13]TOTAL!CO32+[14]DECLARADOS!CO32</f>
        <v>5.6877020000000007</v>
      </c>
      <c r="J172" s="23">
        <f>[13]TOTAL!CP32+[14]DECLARADOS!CP32</f>
        <v>136.514557</v>
      </c>
      <c r="K172" s="23">
        <f>[13]TOTAL!CQ32+[14]DECLARADOS!CQ32</f>
        <v>5.1171740000000003</v>
      </c>
      <c r="L172" s="23">
        <f>[13]TOTAL!CR32+[14]DECLARADOS!CR32</f>
        <v>8.8881369999999968</v>
      </c>
      <c r="M172" s="23">
        <f>[13]TOTAL!CS32+[14]DECLARADOS!CS32</f>
        <v>0.59736400000000001</v>
      </c>
      <c r="N172" s="23">
        <f>[13]TOTAL!CT32+[14]DECLARADOS!CT32</f>
        <v>0</v>
      </c>
      <c r="O172" s="23">
        <f>[13]TOTAL!CU32+[14]DECLARADOS!CU32</f>
        <v>5.9683710000000003</v>
      </c>
    </row>
    <row r="173" spans="1:15"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</row>
    <row r="174" spans="1:15">
      <c r="A174" s="19">
        <f>[2]LEGENDAS!$B$2</f>
        <v>2019</v>
      </c>
      <c r="B174" s="37" t="s">
        <v>130</v>
      </c>
      <c r="C174" s="23">
        <f>[15]TOTAL!CI21+[16]DECLARADOS!CI21</f>
        <v>835.13323200000002</v>
      </c>
      <c r="D174" s="23">
        <f>[15]TOTAL!CJ21+[16]DECLARADOS!CJ21</f>
        <v>16.325602</v>
      </c>
      <c r="E174" s="23">
        <f>[15]TOTAL!CK21+[16]DECLARADOS!CK21</f>
        <v>4.9529119999999995</v>
      </c>
      <c r="F174" s="23">
        <f>[15]TOTAL!CL21+[16]DECLARADOS!CL21</f>
        <v>127.29002399999997</v>
      </c>
      <c r="G174" s="23">
        <f>[15]TOTAL!CM21+[16]DECLARADOS!CM21</f>
        <v>10.512948</v>
      </c>
      <c r="H174" s="23">
        <f>[15]TOTAL!CN21+[16]DECLARADOS!CN21</f>
        <v>0.49252000000000001</v>
      </c>
      <c r="I174" s="23">
        <f>[15]TOTAL!CO21+[16]DECLARADOS!CO21</f>
        <v>3.3361590000000003</v>
      </c>
      <c r="J174" s="23">
        <f>[15]TOTAL!CP21+[16]DECLARADOS!CP21</f>
        <v>157.38251400000001</v>
      </c>
      <c r="K174" s="23">
        <f>[15]TOTAL!CQ21+[16]DECLARADOS!CQ21</f>
        <v>3.6350259999999999</v>
      </c>
      <c r="L174" s="23">
        <f>[15]TOTAL!CR21+[16]DECLARADOS!CR21</f>
        <v>9.8779149999999998</v>
      </c>
      <c r="M174" s="23">
        <f>[15]TOTAL!CS21+[16]DECLARADOS!CS21</f>
        <v>0.20734699999999995</v>
      </c>
      <c r="N174" s="23">
        <f>[15]TOTAL!CT21+[16]DECLARADOS!CT21</f>
        <v>0</v>
      </c>
      <c r="O174" s="23">
        <f>[15]TOTAL!CU21+[16]DECLARADOS!CU21</f>
        <v>6.0649639999999998</v>
      </c>
    </row>
    <row r="175" spans="1:15">
      <c r="B175" s="37" t="s">
        <v>131</v>
      </c>
      <c r="C175" s="23">
        <f>[15]TOTAL!CI22+[16]DECLARADOS!CI22</f>
        <v>800.02254400000004</v>
      </c>
      <c r="D175" s="23">
        <f>[15]TOTAL!CJ22+[16]DECLARADOS!CJ22</f>
        <v>26.378893000000001</v>
      </c>
      <c r="E175" s="23">
        <f>[15]TOTAL!CK22+[16]DECLARADOS!CK22</f>
        <v>4.0964309999999999</v>
      </c>
      <c r="F175" s="23">
        <f>[15]TOTAL!CL22+[16]DECLARADOS!CL22</f>
        <v>129.93835200000001</v>
      </c>
      <c r="G175" s="23">
        <f>[15]TOTAL!CM22+[16]DECLARADOS!CM22</f>
        <v>11.031228000000002</v>
      </c>
      <c r="H175" s="23">
        <f>[15]TOTAL!CN22+[16]DECLARADOS!CN22</f>
        <v>0.60842800000000008</v>
      </c>
      <c r="I175" s="23">
        <f>[15]TOTAL!CO22+[16]DECLARADOS!CO22</f>
        <v>1.948307</v>
      </c>
      <c r="J175" s="23">
        <f>[15]TOTAL!CP22+[16]DECLARADOS!CP22</f>
        <v>168.44875399999998</v>
      </c>
      <c r="K175" s="23">
        <f>[15]TOTAL!CQ22+[16]DECLARADOS!CQ22</f>
        <v>5.2118540000000007</v>
      </c>
      <c r="L175" s="23">
        <f>[15]TOTAL!CR22+[16]DECLARADOS!CR22</f>
        <v>9.6721000000000004</v>
      </c>
      <c r="M175" s="23">
        <f>[15]TOTAL!CS22+[16]DECLARADOS!CS22</f>
        <v>0.66404299999999994</v>
      </c>
      <c r="N175" s="23">
        <f>[15]TOTAL!CT22+[16]DECLARADOS!CT22</f>
        <v>0</v>
      </c>
      <c r="O175" s="23">
        <f>[15]TOTAL!CU22+[16]DECLARADOS!CU22</f>
        <v>5.1949640000000006</v>
      </c>
    </row>
    <row r="176" spans="1:15">
      <c r="B176" s="37" t="s">
        <v>132</v>
      </c>
      <c r="C176" s="23">
        <f>[15]TOTAL!CI23+[16]DECLARADOS!CI23</f>
        <v>808.24773699999992</v>
      </c>
      <c r="D176" s="23">
        <f>[15]TOTAL!CJ23+[16]DECLARADOS!CJ23</f>
        <v>19.917102</v>
      </c>
      <c r="E176" s="23">
        <f>[15]TOTAL!CK23+[16]DECLARADOS!CK23</f>
        <v>38.097155999999998</v>
      </c>
      <c r="F176" s="23">
        <f>[15]TOTAL!CL23+[16]DECLARADOS!CL23</f>
        <v>132.25411099999999</v>
      </c>
      <c r="G176" s="23">
        <f>[15]TOTAL!CM23+[16]DECLARADOS!CM23</f>
        <v>11.272055</v>
      </c>
      <c r="H176" s="23">
        <f>[15]TOTAL!CN23+[16]DECLARADOS!CN23</f>
        <v>0.71865200000000007</v>
      </c>
      <c r="I176" s="23">
        <f>[15]TOTAL!CO23+[16]DECLARADOS!CO23</f>
        <v>6.3952560000000007</v>
      </c>
      <c r="J176" s="23">
        <f>[15]TOTAL!CP23+[16]DECLARADOS!CP23</f>
        <v>175.449198</v>
      </c>
      <c r="K176" s="23">
        <f>[15]TOTAL!CQ23+[16]DECLARADOS!CQ23</f>
        <v>5.2138609999999996</v>
      </c>
      <c r="L176" s="23">
        <f>[15]TOTAL!CR23+[16]DECLARADOS!CR23</f>
        <v>9.5452930000000009</v>
      </c>
      <c r="M176" s="23">
        <f>[15]TOTAL!CS23+[16]DECLARADOS!CS23</f>
        <v>0.74147099999999999</v>
      </c>
      <c r="N176" s="23">
        <f>[15]TOTAL!CT23+[16]DECLARADOS!CT23</f>
        <v>0</v>
      </c>
      <c r="O176" s="23">
        <f>[15]TOTAL!CU23+[16]DECLARADOS!CU23</f>
        <v>7.0035629999999998</v>
      </c>
    </row>
    <row r="177" spans="2:19">
      <c r="B177" s="37" t="s">
        <v>133</v>
      </c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</row>
    <row r="178" spans="2:19">
      <c r="B178" s="37" t="s">
        <v>134</v>
      </c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</row>
    <row r="179" spans="2:19">
      <c r="B179" s="37" t="s">
        <v>135</v>
      </c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38"/>
      <c r="Q179" s="38"/>
      <c r="R179" s="38"/>
      <c r="S179" s="38"/>
    </row>
    <row r="180" spans="2:19">
      <c r="B180" s="37" t="s">
        <v>136</v>
      </c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38"/>
      <c r="Q180" s="38"/>
      <c r="R180" s="38"/>
      <c r="S180" s="38"/>
    </row>
    <row r="181" spans="2:19">
      <c r="B181" s="37" t="s">
        <v>137</v>
      </c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38"/>
      <c r="Q181" s="38"/>
      <c r="R181" s="38"/>
      <c r="S181" s="38"/>
    </row>
    <row r="182" spans="2:19">
      <c r="B182" s="37" t="s">
        <v>138</v>
      </c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38"/>
      <c r="Q182" s="38"/>
      <c r="R182" s="38"/>
      <c r="S182" s="38"/>
    </row>
    <row r="183" spans="2:19">
      <c r="B183" s="37" t="s">
        <v>139</v>
      </c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38"/>
      <c r="Q183" s="38"/>
      <c r="R183" s="38"/>
      <c r="S183" s="38"/>
    </row>
    <row r="184" spans="2:19">
      <c r="B184" s="37" t="s">
        <v>140</v>
      </c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38"/>
      <c r="Q184" s="38"/>
      <c r="R184" s="38"/>
      <c r="S184" s="38"/>
    </row>
    <row r="185" spans="2:19">
      <c r="B185" s="37" t="s">
        <v>141</v>
      </c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38"/>
      <c r="Q185" s="38"/>
      <c r="R185" s="38"/>
      <c r="S185" s="38"/>
    </row>
    <row r="186" spans="2:19"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</row>
    <row r="187" spans="2:19"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</row>
    <row r="188" spans="2:19"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</row>
  </sheetData>
  <mergeCells count="14">
    <mergeCell ref="A2:S2"/>
    <mergeCell ref="A3:S3"/>
    <mergeCell ref="C5:S5"/>
    <mergeCell ref="A34:S34"/>
    <mergeCell ref="C160:O160"/>
    <mergeCell ref="A32:B32"/>
    <mergeCell ref="C98:S98"/>
    <mergeCell ref="A127:S127"/>
    <mergeCell ref="C129:S129"/>
    <mergeCell ref="C36:S36"/>
    <mergeCell ref="A65:S65"/>
    <mergeCell ref="C67:S67"/>
    <mergeCell ref="A96:S96"/>
    <mergeCell ref="A158:O158"/>
  </mergeCells>
  <phoneticPr fontId="1" type="noConversion"/>
  <hyperlinks>
    <hyperlink ref="A32:B32" location="Index!A1" display="Return to Index"/>
  </hyperlinks>
  <pageMargins left="0.75" right="0.75" top="1" bottom="1" header="0.5" footer="0.5"/>
  <pageSetup paperSize="9" orientation="portrait" verticalDpi="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K32"/>
  <sheetViews>
    <sheetView showGridLines="0" topLeftCell="A2" zoomScale="90" zoomScaleNormal="90" workbookViewId="0">
      <selection activeCell="A2" sqref="A2:K2"/>
    </sheetView>
  </sheetViews>
  <sheetFormatPr defaultRowHeight="12.75"/>
  <cols>
    <col min="1" max="1" width="39.140625" style="11" bestFit="1" customWidth="1"/>
    <col min="2" max="2" width="12.28515625" style="11" customWidth="1"/>
    <col min="3" max="3" width="9.28515625" style="11" customWidth="1"/>
    <col min="4" max="4" width="12.28515625" style="11" customWidth="1"/>
    <col min="5" max="5" width="9.28515625" style="11" customWidth="1"/>
    <col min="6" max="6" width="9.85546875" style="11" customWidth="1"/>
    <col min="7" max="7" width="12.28515625" style="11" customWidth="1"/>
    <col min="8" max="8" width="9.28515625" style="11" customWidth="1"/>
    <col min="9" max="9" width="12.28515625" style="11" customWidth="1"/>
    <col min="10" max="10" width="9.28515625" style="11" customWidth="1"/>
    <col min="11" max="11" width="9.85546875" style="11" customWidth="1"/>
    <col min="12" max="16384" width="9.140625" style="11"/>
  </cols>
  <sheetData>
    <row r="1" spans="1:11" hidden="1">
      <c r="A1" s="43"/>
    </row>
    <row r="2" spans="1:11">
      <c r="A2" s="222" t="s">
        <v>371</v>
      </c>
      <c r="B2" s="222"/>
      <c r="C2" s="222"/>
      <c r="D2" s="222"/>
      <c r="E2" s="222"/>
      <c r="F2" s="222"/>
      <c r="G2" s="222"/>
      <c r="H2" s="222"/>
      <c r="I2" s="222"/>
      <c r="J2" s="222"/>
      <c r="K2" s="222"/>
    </row>
    <row r="3" spans="1:11">
      <c r="A3" s="44" t="str">
        <f>Q009_ZN_ECON!K3</f>
        <v>JANUARY TO MARCH</v>
      </c>
      <c r="B3" s="45"/>
      <c r="C3" s="45"/>
      <c r="D3" s="45"/>
      <c r="E3" s="45"/>
      <c r="F3" s="45"/>
      <c r="G3" s="45"/>
      <c r="H3" s="45"/>
      <c r="I3" s="45"/>
      <c r="J3" s="45"/>
      <c r="K3" s="45"/>
    </row>
    <row r="4" spans="1:11">
      <c r="A4" s="223" t="s">
        <v>304</v>
      </c>
      <c r="B4" s="226" t="s">
        <v>332</v>
      </c>
      <c r="C4" s="227"/>
      <c r="D4" s="227"/>
      <c r="E4" s="227"/>
      <c r="F4" s="228"/>
      <c r="G4" s="226" t="s">
        <v>335</v>
      </c>
      <c r="H4" s="227"/>
      <c r="I4" s="227"/>
      <c r="J4" s="227"/>
      <c r="K4" s="228"/>
    </row>
    <row r="5" spans="1:11" ht="21">
      <c r="A5" s="224"/>
      <c r="B5" s="229">
        <f>[2]LEGENDAS!$B$3</f>
        <v>2018</v>
      </c>
      <c r="C5" s="230"/>
      <c r="D5" s="229">
        <f>[2]LEGENDAS!$B$2</f>
        <v>2019</v>
      </c>
      <c r="E5" s="230"/>
      <c r="F5" s="123" t="s">
        <v>188</v>
      </c>
      <c r="G5" s="229">
        <f>[2]LEGENDAS!$B$3</f>
        <v>2018</v>
      </c>
      <c r="H5" s="230"/>
      <c r="I5" s="229">
        <f>[2]LEGENDAS!$B$2</f>
        <v>2019</v>
      </c>
      <c r="J5" s="230"/>
      <c r="K5" s="123" t="s">
        <v>188</v>
      </c>
    </row>
    <row r="6" spans="1:11" ht="24" customHeight="1">
      <c r="A6" s="225"/>
      <c r="B6" s="124" t="s">
        <v>329</v>
      </c>
      <c r="C6" s="125" t="s">
        <v>111</v>
      </c>
      <c r="D6" s="124" t="s">
        <v>329</v>
      </c>
      <c r="E6" s="126" t="s">
        <v>111</v>
      </c>
      <c r="F6" s="127"/>
      <c r="G6" s="124" t="s">
        <v>329</v>
      </c>
      <c r="H6" s="125" t="s">
        <v>111</v>
      </c>
      <c r="I6" s="124" t="s">
        <v>329</v>
      </c>
      <c r="J6" s="126" t="s">
        <v>111</v>
      </c>
      <c r="K6" s="127"/>
    </row>
    <row r="7" spans="1:11">
      <c r="A7" s="46" t="s">
        <v>112</v>
      </c>
      <c r="B7" s="47">
        <f>SUM(B9:B25)</f>
        <v>4113.7833769999997</v>
      </c>
      <c r="C7" s="47">
        <f>SUM(C9:C25)</f>
        <v>100</v>
      </c>
      <c r="D7" s="47">
        <f>SUM(D9:D25)</f>
        <v>4772.187535</v>
      </c>
      <c r="E7" s="47">
        <f>SUM(E9:E25)</f>
        <v>100</v>
      </c>
      <c r="F7" s="47">
        <f>D7/B7*100-100</f>
        <v>16.004832964251634</v>
      </c>
      <c r="G7" s="47">
        <f>SUM(G9:G25)</f>
        <v>3271.4932780000004</v>
      </c>
      <c r="H7" s="47">
        <f>SUM(H9:H25)</f>
        <v>99.999999999999986</v>
      </c>
      <c r="I7" s="47">
        <f>SUM(I9:I25)</f>
        <v>3265.8780469999992</v>
      </c>
      <c r="J7" s="47">
        <f>SUM(J9:J25)</f>
        <v>100.00000000000001</v>
      </c>
      <c r="K7" s="47">
        <f>I7/G7*100-100</f>
        <v>-0.17164122077713273</v>
      </c>
    </row>
    <row r="9" spans="1:11">
      <c r="A9" s="48" t="s">
        <v>191</v>
      </c>
      <c r="B9" s="49">
        <f>[17]Q002_N1!$C2</f>
        <v>455.51067900000004</v>
      </c>
      <c r="C9" s="49">
        <f t="shared" ref="C9:C25" si="0">B9/$B$7*100</f>
        <v>11.072792056741301</v>
      </c>
      <c r="D9" s="49">
        <f>[17]Q002_N!$C2</f>
        <v>445.44405500000011</v>
      </c>
      <c r="E9" s="49">
        <f>D9/$D$7*100</f>
        <v>9.3341691149612398</v>
      </c>
      <c r="F9" s="49">
        <f>D9/B9*100-100</f>
        <v>-2.2099644342256823</v>
      </c>
      <c r="G9" s="49">
        <f>[17]Q002_N1!$C19</f>
        <v>275.87360000000001</v>
      </c>
      <c r="H9" s="49">
        <f>G9/$G$7*100</f>
        <v>8.4326506753103594</v>
      </c>
      <c r="I9" s="49">
        <f>[17]Q002_N!$C19</f>
        <v>283.60010199999999</v>
      </c>
      <c r="J9" s="49">
        <f>I9/$I$7*100</f>
        <v>8.6837321516188286</v>
      </c>
      <c r="K9" s="49">
        <f>I9/G9*100-100</f>
        <v>2.8007399040720173</v>
      </c>
    </row>
    <row r="10" spans="1:11">
      <c r="A10" s="48" t="s">
        <v>313</v>
      </c>
      <c r="B10" s="49">
        <f>[17]Q002_N1!$C3</f>
        <v>59.419609999999992</v>
      </c>
      <c r="C10" s="49">
        <f t="shared" si="0"/>
        <v>1.4444029875810349</v>
      </c>
      <c r="D10" s="49">
        <f>[17]Q002_N!$C3</f>
        <v>85.01965899999999</v>
      </c>
      <c r="E10" s="49">
        <f t="shared" ref="E10:E25" si="1">D10/$D$7*100</f>
        <v>1.7815657573482178</v>
      </c>
      <c r="F10" s="49">
        <f t="shared" ref="F10:F25" si="2">D10/B10*100-100</f>
        <v>43.083502230997482</v>
      </c>
      <c r="G10" s="49">
        <f>[17]Q002_N1!$C20</f>
        <v>208.72670599999998</v>
      </c>
      <c r="H10" s="49">
        <f t="shared" ref="H10:H25" si="3">G10/$G$7*100</f>
        <v>6.3801661279158512</v>
      </c>
      <c r="I10" s="49">
        <f>[17]Q002_N!$C20</f>
        <v>204.61929999999998</v>
      </c>
      <c r="J10" s="49">
        <f t="shared" ref="J10:J25" si="4">I10/$I$7*100</f>
        <v>6.2653686713121788</v>
      </c>
      <c r="K10" s="49">
        <f t="shared" ref="K10:K25" si="5">I10/G10*100-100</f>
        <v>-1.967839228009467</v>
      </c>
    </row>
    <row r="11" spans="1:11">
      <c r="A11" s="48" t="s">
        <v>189</v>
      </c>
      <c r="B11" s="49">
        <f>[17]Q002_N1!$C4</f>
        <v>1658.11276</v>
      </c>
      <c r="C11" s="49">
        <f t="shared" si="0"/>
        <v>40.306273034949847</v>
      </c>
      <c r="D11" s="49">
        <f>[17]Q002_N!$C4</f>
        <v>1761.0143189999999</v>
      </c>
      <c r="E11" s="49">
        <f t="shared" si="1"/>
        <v>36.90161600072156</v>
      </c>
      <c r="F11" s="49">
        <f t="shared" si="2"/>
        <v>6.2059445824420152</v>
      </c>
      <c r="G11" s="49">
        <f>[17]Q002_N1!$C21</f>
        <v>477.66361899999998</v>
      </c>
      <c r="H11" s="49">
        <f t="shared" si="3"/>
        <v>14.600782529867082</v>
      </c>
      <c r="I11" s="49">
        <f>[17]Q002_N!$C21</f>
        <v>345.12721800000003</v>
      </c>
      <c r="J11" s="49">
        <f t="shared" si="4"/>
        <v>10.567670103818793</v>
      </c>
      <c r="K11" s="49">
        <f t="shared" si="5"/>
        <v>-27.746806691593562</v>
      </c>
    </row>
    <row r="12" spans="1:11">
      <c r="A12" s="48" t="s">
        <v>312</v>
      </c>
      <c r="B12" s="49">
        <f>[17]Q002_N1!$C5</f>
        <v>202.33319</v>
      </c>
      <c r="C12" s="49">
        <f t="shared" si="0"/>
        <v>4.9184211091725656</v>
      </c>
      <c r="D12" s="49">
        <f>[17]Q002_N!$C5</f>
        <v>311.87141700000001</v>
      </c>
      <c r="E12" s="49">
        <f t="shared" si="1"/>
        <v>6.5351877878370086</v>
      </c>
      <c r="F12" s="49">
        <f t="shared" si="2"/>
        <v>54.13754757684589</v>
      </c>
      <c r="G12" s="49">
        <f>[17]Q002_N1!$C22</f>
        <v>180.57193599999999</v>
      </c>
      <c r="H12" s="49">
        <f t="shared" si="3"/>
        <v>5.5195569929580026</v>
      </c>
      <c r="I12" s="49">
        <f>[17]Q002_N!$C22</f>
        <v>292.37418000000002</v>
      </c>
      <c r="J12" s="49">
        <f t="shared" si="4"/>
        <v>8.9523912342217375</v>
      </c>
      <c r="K12" s="49">
        <f t="shared" si="5"/>
        <v>61.915625692798727</v>
      </c>
    </row>
    <row r="13" spans="1:11">
      <c r="A13" s="48" t="s">
        <v>308</v>
      </c>
      <c r="B13" s="49">
        <f>[17]Q002_N1!$C6</f>
        <v>170.33642700000001</v>
      </c>
      <c r="C13" s="49">
        <f t="shared" si="0"/>
        <v>4.1406270430364476</v>
      </c>
      <c r="D13" s="49">
        <f>[17]Q002_N!$C6</f>
        <v>228.42657800000001</v>
      </c>
      <c r="E13" s="49">
        <f t="shared" si="1"/>
        <v>4.7866219909566059</v>
      </c>
      <c r="F13" s="49">
        <f t="shared" si="2"/>
        <v>34.103187452675627</v>
      </c>
      <c r="G13" s="49">
        <f>[17]Q002_N1!$C23</f>
        <v>199.755247</v>
      </c>
      <c r="H13" s="49">
        <f t="shared" si="3"/>
        <v>6.1059348140283713</v>
      </c>
      <c r="I13" s="49">
        <f>[17]Q002_N!$C23</f>
        <v>191.43928299999999</v>
      </c>
      <c r="J13" s="49">
        <f t="shared" si="4"/>
        <v>5.8618013362701671</v>
      </c>
      <c r="K13" s="49">
        <f t="shared" si="5"/>
        <v>-4.1630766274690245</v>
      </c>
    </row>
    <row r="14" spans="1:11">
      <c r="A14" s="48" t="s">
        <v>298</v>
      </c>
      <c r="B14" s="49">
        <f>[17]Q002_N1!$C7</f>
        <v>45.998505999999999</v>
      </c>
      <c r="C14" s="49">
        <f t="shared" si="0"/>
        <v>1.1181557652543357</v>
      </c>
      <c r="D14" s="49">
        <f>[17]Q002_N!$C7</f>
        <v>53.559113000000004</v>
      </c>
      <c r="E14" s="49">
        <f t="shared" si="1"/>
        <v>1.1223178596228407</v>
      </c>
      <c r="F14" s="49">
        <f t="shared" si="2"/>
        <v>16.436636007265122</v>
      </c>
      <c r="G14" s="49">
        <f>[17]Q002_N1!$C24</f>
        <v>15.678929</v>
      </c>
      <c r="H14" s="49">
        <f t="shared" si="3"/>
        <v>0.47925909264240274</v>
      </c>
      <c r="I14" s="49">
        <f>[17]Q002_N!$C24</f>
        <v>18.150877999999999</v>
      </c>
      <c r="J14" s="49">
        <f t="shared" si="4"/>
        <v>0.55577329400505937</v>
      </c>
      <c r="K14" s="49">
        <f t="shared" si="5"/>
        <v>15.7660577453983</v>
      </c>
    </row>
    <row r="15" spans="1:11">
      <c r="A15" s="48" t="s">
        <v>299</v>
      </c>
      <c r="B15" s="49">
        <f>[17]Q002_N1!$C8</f>
        <v>53.209215999999998</v>
      </c>
      <c r="C15" s="49">
        <f t="shared" si="0"/>
        <v>1.2934374789273209</v>
      </c>
      <c r="D15" s="49">
        <f>[17]Q002_N!$C8</f>
        <v>71.742093000000011</v>
      </c>
      <c r="E15" s="49">
        <f t="shared" si="1"/>
        <v>1.5033376721646377</v>
      </c>
      <c r="F15" s="49">
        <f t="shared" si="2"/>
        <v>34.830201219277541</v>
      </c>
      <c r="G15" s="49">
        <f>[17]Q002_N1!$C25</f>
        <v>129.53720300000001</v>
      </c>
      <c r="H15" s="49">
        <f t="shared" si="3"/>
        <v>3.9595741758390979</v>
      </c>
      <c r="I15" s="49">
        <f>[17]Q002_N!$C25</f>
        <v>127.30374199999999</v>
      </c>
      <c r="J15" s="49">
        <f t="shared" si="4"/>
        <v>3.89799435765643</v>
      </c>
      <c r="K15" s="49">
        <f t="shared" si="5"/>
        <v>-1.7241849818233419</v>
      </c>
    </row>
    <row r="16" spans="1:11">
      <c r="A16" s="48" t="s">
        <v>300</v>
      </c>
      <c r="B16" s="49">
        <f>[17]Q002_N1!$C9</f>
        <v>24.492588999999999</v>
      </c>
      <c r="C16" s="49">
        <f t="shared" si="0"/>
        <v>0.59537867591514659</v>
      </c>
      <c r="D16" s="49">
        <f>[17]Q002_N!$C9</f>
        <v>26.673428000000001</v>
      </c>
      <c r="E16" s="49">
        <f t="shared" si="1"/>
        <v>0.55893503355374741</v>
      </c>
      <c r="F16" s="49">
        <f t="shared" si="2"/>
        <v>8.9040770659239143</v>
      </c>
      <c r="G16" s="49">
        <f>[17]Q002_N1!$C26</f>
        <v>172.76424299999999</v>
      </c>
      <c r="H16" s="49">
        <f t="shared" si="3"/>
        <v>5.2808986086506016</v>
      </c>
      <c r="I16" s="49">
        <f>[17]Q002_N!$C26</f>
        <v>219.19832400000001</v>
      </c>
      <c r="J16" s="49">
        <f t="shared" si="4"/>
        <v>6.7117730927323898</v>
      </c>
      <c r="K16" s="49">
        <f t="shared" si="5"/>
        <v>26.877136260192458</v>
      </c>
    </row>
    <row r="17" spans="1:11">
      <c r="A17" s="48" t="s">
        <v>301</v>
      </c>
      <c r="B17" s="49">
        <f>[17]Q002_N1!$C10</f>
        <v>176.30128500000001</v>
      </c>
      <c r="C17" s="49">
        <f t="shared" si="0"/>
        <v>4.285623934057722</v>
      </c>
      <c r="D17" s="49">
        <f>[17]Q002_N!$C10</f>
        <v>223.67755499999998</v>
      </c>
      <c r="E17" s="49">
        <f t="shared" si="1"/>
        <v>4.6871073980121771</v>
      </c>
      <c r="F17" s="49">
        <f t="shared" si="2"/>
        <v>26.872333914072129</v>
      </c>
      <c r="G17" s="49">
        <f>[17]Q002_N1!$C27</f>
        <v>150.20595899999998</v>
      </c>
      <c r="H17" s="49">
        <f t="shared" si="3"/>
        <v>4.5913577145366204</v>
      </c>
      <c r="I17" s="49">
        <f>[17]Q002_N!$C27</f>
        <v>168.26402300000001</v>
      </c>
      <c r="J17" s="49">
        <f t="shared" si="4"/>
        <v>5.1521832897148609</v>
      </c>
      <c r="K17" s="49">
        <f t="shared" si="5"/>
        <v>12.022202128478824</v>
      </c>
    </row>
    <row r="18" spans="1:11">
      <c r="A18" s="48" t="s">
        <v>192</v>
      </c>
      <c r="B18" s="49">
        <f>[17]Q002_N1!$C11</f>
        <v>59.657300999999997</v>
      </c>
      <c r="C18" s="49">
        <f t="shared" si="0"/>
        <v>1.4501809048464149</v>
      </c>
      <c r="D18" s="49">
        <f>[17]Q002_N!$C11</f>
        <v>98.186950999999993</v>
      </c>
      <c r="E18" s="49">
        <f t="shared" si="1"/>
        <v>2.0574830783551761</v>
      </c>
      <c r="F18" s="49">
        <f t="shared" si="2"/>
        <v>64.584970077677497</v>
      </c>
      <c r="G18" s="49">
        <f>[17]Q002_N1!$C28</f>
        <v>74.052223999999995</v>
      </c>
      <c r="H18" s="49">
        <f t="shared" si="3"/>
        <v>2.2635603287949042</v>
      </c>
      <c r="I18" s="49">
        <f>[17]Q002_N!$C28</f>
        <v>76.105052999999998</v>
      </c>
      <c r="J18" s="49">
        <f t="shared" si="4"/>
        <v>2.3303090900748509</v>
      </c>
      <c r="K18" s="49">
        <f t="shared" si="5"/>
        <v>2.7721368638435422</v>
      </c>
    </row>
    <row r="19" spans="1:11">
      <c r="A19" s="48" t="s">
        <v>302</v>
      </c>
      <c r="B19" s="49">
        <f>[17]Q002_N1!$C12</f>
        <v>55.613140999999999</v>
      </c>
      <c r="C19" s="49">
        <f t="shared" si="0"/>
        <v>1.3518733463441674</v>
      </c>
      <c r="D19" s="49">
        <f>[17]Q002_N!$C12</f>
        <v>63.523108999999998</v>
      </c>
      <c r="E19" s="49">
        <f t="shared" si="1"/>
        <v>1.3311109115916164</v>
      </c>
      <c r="F19" s="49">
        <f t="shared" si="2"/>
        <v>14.223199513222966</v>
      </c>
      <c r="G19" s="49">
        <f>[17]Q002_N1!$C29</f>
        <v>70.316917000000004</v>
      </c>
      <c r="H19" s="49">
        <f t="shared" si="3"/>
        <v>2.1493828971883953</v>
      </c>
      <c r="I19" s="49">
        <f>[17]Q002_N!$C29</f>
        <v>66.430355000000006</v>
      </c>
      <c r="J19" s="49">
        <f t="shared" si="4"/>
        <v>2.0340733500757087</v>
      </c>
      <c r="K19" s="49">
        <f t="shared" si="5"/>
        <v>-5.5272076277178002</v>
      </c>
    </row>
    <row r="20" spans="1:11">
      <c r="A20" s="48" t="s">
        <v>303</v>
      </c>
      <c r="B20" s="49">
        <f>[17]Q002_N1!$C13</f>
        <v>26.045346000000002</v>
      </c>
      <c r="C20" s="49">
        <f t="shared" si="0"/>
        <v>0.63312390597955404</v>
      </c>
      <c r="D20" s="49">
        <f>[17]Q002_N!$C13</f>
        <v>37.639741000000001</v>
      </c>
      <c r="E20" s="49">
        <f t="shared" si="1"/>
        <v>0.78873138836108214</v>
      </c>
      <c r="F20" s="49">
        <f t="shared" si="2"/>
        <v>44.516187268159172</v>
      </c>
      <c r="G20" s="49">
        <f>[17]Q002_N1!$C30</f>
        <v>169.50839299999998</v>
      </c>
      <c r="H20" s="49">
        <f t="shared" si="3"/>
        <v>5.1813767779962401</v>
      </c>
      <c r="I20" s="49">
        <f>[17]Q002_N!$C30</f>
        <v>175.45195899999999</v>
      </c>
      <c r="J20" s="49">
        <f t="shared" si="4"/>
        <v>5.3722752801859297</v>
      </c>
      <c r="K20" s="49">
        <f t="shared" si="5"/>
        <v>3.5063549921094506</v>
      </c>
    </row>
    <row r="21" spans="1:11">
      <c r="A21" s="48" t="s">
        <v>190</v>
      </c>
      <c r="B21" s="49">
        <f>[17]Q002_N1!$C14</f>
        <v>265.45007400000003</v>
      </c>
      <c r="C21" s="49">
        <f t="shared" si="0"/>
        <v>6.4526993687640655</v>
      </c>
      <c r="D21" s="49">
        <f>[17]Q002_N!$C14</f>
        <v>282.12501900000001</v>
      </c>
      <c r="E21" s="49">
        <f t="shared" si="1"/>
        <v>5.9118594340823618</v>
      </c>
      <c r="F21" s="49">
        <f t="shared" si="2"/>
        <v>6.2817631763026043</v>
      </c>
      <c r="G21" s="49">
        <f>[17]Q002_N1!$C31</f>
        <v>212.82856699999999</v>
      </c>
      <c r="H21" s="49">
        <f t="shared" si="3"/>
        <v>6.5055480453290402</v>
      </c>
      <c r="I21" s="49">
        <f>[17]Q002_N!$C31</f>
        <v>249.42334199999996</v>
      </c>
      <c r="J21" s="49">
        <f t="shared" si="4"/>
        <v>7.6372521695694546</v>
      </c>
      <c r="K21" s="49">
        <f t="shared" si="5"/>
        <v>17.194484516733112</v>
      </c>
    </row>
    <row r="22" spans="1:11">
      <c r="A22" s="48" t="s">
        <v>309</v>
      </c>
      <c r="B22" s="49">
        <f>[17]Q002_N1!$C15</f>
        <v>506.27958799999999</v>
      </c>
      <c r="C22" s="49">
        <f t="shared" si="0"/>
        <v>12.306909275548858</v>
      </c>
      <c r="D22" s="49">
        <f>[17]Q002_N!$C15</f>
        <v>647.48116700000003</v>
      </c>
      <c r="E22" s="49">
        <f t="shared" si="1"/>
        <v>13.567806425277041</v>
      </c>
      <c r="F22" s="49">
        <f t="shared" si="2"/>
        <v>27.890039880493873</v>
      </c>
      <c r="G22" s="49">
        <f>[17]Q002_N1!$C32</f>
        <v>498.49703</v>
      </c>
      <c r="H22" s="49">
        <f t="shared" si="3"/>
        <v>15.237599091285675</v>
      </c>
      <c r="I22" s="49">
        <f>[17]Q002_N!$C32</f>
        <v>473.72695899999997</v>
      </c>
      <c r="J22" s="49">
        <f t="shared" si="4"/>
        <v>14.505347480294329</v>
      </c>
      <c r="K22" s="49">
        <f t="shared" si="5"/>
        <v>-4.9689505672681804</v>
      </c>
    </row>
    <row r="23" spans="1:11">
      <c r="A23" s="48" t="s">
        <v>310</v>
      </c>
      <c r="B23" s="49">
        <f>[17]Q002_N1!$C16</f>
        <v>237.99902400000002</v>
      </c>
      <c r="C23" s="49">
        <f t="shared" si="0"/>
        <v>5.7854048740301485</v>
      </c>
      <c r="D23" s="49">
        <f>[17]Q002_N!$C16</f>
        <v>286.51437499999997</v>
      </c>
      <c r="E23" s="49">
        <f t="shared" si="1"/>
        <v>6.0038372947135228</v>
      </c>
      <c r="F23" s="49">
        <f t="shared" si="2"/>
        <v>20.384684854842078</v>
      </c>
      <c r="G23" s="49">
        <f>[17]Q002_N1!$C33</f>
        <v>242.54967900000003</v>
      </c>
      <c r="H23" s="49">
        <f t="shared" si="3"/>
        <v>7.4140356830652179</v>
      </c>
      <c r="I23" s="49">
        <f>[17]Q002_N!$C33</f>
        <v>178.533998</v>
      </c>
      <c r="J23" s="49">
        <f t="shared" si="4"/>
        <v>5.4666461953164305</v>
      </c>
      <c r="K23" s="49">
        <f t="shared" si="5"/>
        <v>-26.39281208861135</v>
      </c>
    </row>
    <row r="24" spans="1:11">
      <c r="A24" s="48" t="s">
        <v>311</v>
      </c>
      <c r="B24" s="49">
        <f>[17]Q002_N1!$C17</f>
        <v>48.130609000000007</v>
      </c>
      <c r="C24" s="49">
        <f t="shared" si="0"/>
        <v>1.1699840411893427</v>
      </c>
      <c r="D24" s="49">
        <f>[17]Q002_N!$C17</f>
        <v>58.135770999999991</v>
      </c>
      <c r="E24" s="49">
        <f t="shared" si="1"/>
        <v>1.2182205869660985</v>
      </c>
      <c r="F24" s="49">
        <f t="shared" si="2"/>
        <v>20.787524213541488</v>
      </c>
      <c r="G24" s="49">
        <f>[17]Q002_N1!$C34</f>
        <v>71.759492999999992</v>
      </c>
      <c r="H24" s="49">
        <f t="shared" si="3"/>
        <v>2.1934782346204162</v>
      </c>
      <c r="I24" s="49">
        <f>[17]Q002_N!$C34</f>
        <v>81.716631000000007</v>
      </c>
      <c r="J24" s="49">
        <f t="shared" si="4"/>
        <v>2.502133570941635</v>
      </c>
      <c r="K24" s="49">
        <f t="shared" si="5"/>
        <v>13.875708402789328</v>
      </c>
    </row>
    <row r="25" spans="1:11">
      <c r="A25" s="48" t="s">
        <v>372</v>
      </c>
      <c r="B25" s="49">
        <f>[17]Q002_N1!$C18</f>
        <v>68.894031999999996</v>
      </c>
      <c r="C25" s="49">
        <f t="shared" si="0"/>
        <v>1.6747121976617387</v>
      </c>
      <c r="D25" s="49">
        <f>[17]Q002_N!$C18</f>
        <v>91.153185000000008</v>
      </c>
      <c r="E25" s="49">
        <f t="shared" si="1"/>
        <v>1.9100922654750618</v>
      </c>
      <c r="F25" s="49">
        <f t="shared" si="2"/>
        <v>32.309261562743217</v>
      </c>
      <c r="G25" s="49">
        <f>[17]Q002_N1!$C35</f>
        <v>121.20353300000002</v>
      </c>
      <c r="H25" s="49">
        <f t="shared" si="3"/>
        <v>3.7048382099717094</v>
      </c>
      <c r="I25" s="49">
        <f>[17]Q002_N!$C35</f>
        <v>114.41270000000002</v>
      </c>
      <c r="J25" s="49">
        <f t="shared" si="4"/>
        <v>3.5032753321912407</v>
      </c>
      <c r="K25" s="49">
        <f t="shared" si="5"/>
        <v>-5.6028342012109533</v>
      </c>
    </row>
    <row r="32" spans="1:11">
      <c r="A32" s="192" t="s">
        <v>124</v>
      </c>
      <c r="B32" s="192"/>
    </row>
  </sheetData>
  <mergeCells count="9">
    <mergeCell ref="A32:B32"/>
    <mergeCell ref="A2:K2"/>
    <mergeCell ref="A4:A6"/>
    <mergeCell ref="B4:F4"/>
    <mergeCell ref="G4:K4"/>
    <mergeCell ref="B5:C5"/>
    <mergeCell ref="D5:E5"/>
    <mergeCell ref="G5:H5"/>
    <mergeCell ref="I5:J5"/>
  </mergeCells>
  <phoneticPr fontId="1" type="noConversion"/>
  <hyperlinks>
    <hyperlink ref="A32:B32" location="Index!A1" display="Return to Index"/>
  </hyperlinks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N239"/>
  <sheetViews>
    <sheetView showGridLines="0" topLeftCell="A2" zoomScale="90" zoomScaleNormal="90" workbookViewId="0">
      <selection activeCell="A2" sqref="A2:K2"/>
    </sheetView>
  </sheetViews>
  <sheetFormatPr defaultRowHeight="12.75"/>
  <cols>
    <col min="1" max="1" width="37.85546875" style="11" bestFit="1" customWidth="1"/>
    <col min="2" max="2" width="12.85546875" style="66" customWidth="1"/>
    <col min="3" max="3" width="6.85546875" style="67" customWidth="1"/>
    <col min="4" max="4" width="12.85546875" style="11" customWidth="1"/>
    <col min="5" max="5" width="6.85546875" style="49" customWidth="1"/>
    <col min="6" max="6" width="12.85546875" style="11" customWidth="1"/>
    <col min="7" max="7" width="6.85546875" style="49" customWidth="1"/>
    <col min="8" max="8" width="12.85546875" style="11" customWidth="1"/>
    <col min="9" max="9" width="6.85546875" style="49" customWidth="1"/>
    <col min="10" max="11" width="10.7109375" style="11" customWidth="1"/>
    <col min="12" max="12" width="9.140625" style="11"/>
    <col min="13" max="13" width="9.28515625" style="11" bestFit="1" customWidth="1"/>
    <col min="14" max="16384" width="9.140625" style="11"/>
  </cols>
  <sheetData>
    <row r="1" spans="1:14" s="18" customFormat="1" ht="10.5" hidden="1">
      <c r="B1" s="50"/>
      <c r="C1" s="51"/>
      <c r="E1" s="52"/>
      <c r="G1" s="52"/>
      <c r="I1" s="52"/>
    </row>
    <row r="2" spans="1:14" s="18" customFormat="1" ht="10.5">
      <c r="A2" s="231" t="s">
        <v>347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</row>
    <row r="3" spans="1:14" s="18" customFormat="1" ht="10.5">
      <c r="A3" s="53"/>
      <c r="B3" s="54"/>
      <c r="C3" s="51"/>
      <c r="D3" s="55"/>
      <c r="E3" s="56"/>
      <c r="F3" s="55"/>
      <c r="G3" s="56"/>
      <c r="H3" s="55"/>
      <c r="I3" s="56"/>
      <c r="J3" s="55"/>
      <c r="K3" s="57" t="str">
        <f>[18]Sheet1!K3</f>
        <v>JANUARY TO MARCH</v>
      </c>
    </row>
    <row r="4" spans="1:14" s="58" customFormat="1" ht="33.75" customHeight="1">
      <c r="A4" s="232" t="s">
        <v>305</v>
      </c>
      <c r="B4" s="226" t="s">
        <v>332</v>
      </c>
      <c r="C4" s="227"/>
      <c r="D4" s="227"/>
      <c r="E4" s="228"/>
      <c r="F4" s="226" t="s">
        <v>335</v>
      </c>
      <c r="G4" s="227"/>
      <c r="H4" s="227"/>
      <c r="I4" s="228"/>
      <c r="J4" s="226" t="s">
        <v>193</v>
      </c>
      <c r="K4" s="228"/>
    </row>
    <row r="5" spans="1:14" s="58" customFormat="1" ht="10.5">
      <c r="A5" s="232"/>
      <c r="B5" s="233">
        <f>[2]LEGENDAS!$B$3</f>
        <v>2018</v>
      </c>
      <c r="C5" s="234"/>
      <c r="D5" s="233">
        <f>[2]LEGENDAS!$B$2</f>
        <v>2019</v>
      </c>
      <c r="E5" s="234"/>
      <c r="F5" s="233">
        <f>[2]LEGENDAS!$B$3</f>
        <v>2018</v>
      </c>
      <c r="G5" s="234"/>
      <c r="H5" s="233">
        <f>[2]LEGENDAS!$B$2</f>
        <v>2019</v>
      </c>
      <c r="I5" s="234"/>
      <c r="J5" s="126">
        <f>[2]LEGENDAS!$B$3</f>
        <v>2018</v>
      </c>
      <c r="K5" s="126">
        <f>[2]LEGENDAS!$B$2</f>
        <v>2019</v>
      </c>
    </row>
    <row r="6" spans="1:14" s="58" customFormat="1" ht="21" customHeight="1">
      <c r="A6" s="232"/>
      <c r="B6" s="124" t="s">
        <v>343</v>
      </c>
      <c r="C6" s="128" t="s">
        <v>111</v>
      </c>
      <c r="D6" s="124" t="s">
        <v>343</v>
      </c>
      <c r="E6" s="128" t="s">
        <v>111</v>
      </c>
      <c r="F6" s="124" t="s">
        <v>343</v>
      </c>
      <c r="G6" s="128" t="s">
        <v>111</v>
      </c>
      <c r="H6" s="124" t="s">
        <v>343</v>
      </c>
      <c r="I6" s="128" t="s">
        <v>111</v>
      </c>
      <c r="J6" s="235" t="s">
        <v>343</v>
      </c>
      <c r="K6" s="236"/>
      <c r="M6" s="192" t="s">
        <v>124</v>
      </c>
      <c r="N6" s="192"/>
    </row>
    <row r="7" spans="1:14">
      <c r="A7" s="59" t="str">
        <f>[18]Sheet1!A7</f>
        <v xml:space="preserve">    EXTRA EU</v>
      </c>
      <c r="B7" s="60">
        <f>IF([19]Sheet1!B7=0,"x",IF([19]Sheet1!B7&lt;0.5,"Ə",[19]Sheet1!B7))</f>
        <v>4113783.3770000003</v>
      </c>
      <c r="C7" s="61">
        <f t="shared" ref="C7:C70" si="0">IF(B7=0,0,IF(OR(B7="x",B7="Ə"),"x",B7/$B$7*100))</f>
        <v>100</v>
      </c>
      <c r="D7" s="60">
        <f>IF([19]Sheet1!D7=0,"x",IF([19]Sheet1!D7&lt;0.5,"Ə",[19]Sheet1!D7))</f>
        <v>4772187.5349999974</v>
      </c>
      <c r="E7" s="61">
        <f t="shared" ref="E7:E70" si="1">IF(D7=0,0,IF(OR(D7="x",D7="Ə"),"x",D7/$D$7*100))</f>
        <v>100</v>
      </c>
      <c r="F7" s="60">
        <f>IF([19]Sheet1!F7=0,"x",IF([19]Sheet1!F7&lt;0.5,"Ə",[19]Sheet1!F7))</f>
        <v>3271493.277999999</v>
      </c>
      <c r="G7" s="61">
        <f t="shared" ref="G7:G70" si="2">IF(F7=0,0,IF(OR(F7="x",F7="Ə"),"x",F7/$F$7*100))</f>
        <v>100</v>
      </c>
      <c r="H7" s="60">
        <f>IF([19]Sheet1!H7=0,"x",IF([19]Sheet1!H7&lt;0.5,"Ə",[19]Sheet1!H7))</f>
        <v>3265878.0470000017</v>
      </c>
      <c r="I7" s="61">
        <f t="shared" ref="I7:I70" si="3">IF(H7=0,0,IF(OR(H7="x",H7="Ə"),"x",H7/$H$7*100))</f>
        <v>100</v>
      </c>
      <c r="J7" s="60">
        <f>IF([19]Sheet1!J7=0,"x",IF(AND([19]Sheet1!J7&lt;0.5,[19]Sheet1!J7&gt;-0.5),"Ə",[19]Sheet1!J7))</f>
        <v>-842290.09900000133</v>
      </c>
      <c r="K7" s="60">
        <f>IF([19]Sheet1!K7=0,"x",IF(AND([19]Sheet1!K7&lt;0.5,[19]Sheet1!K7&gt;-0.5),"Ə",[19]Sheet1!K7))</f>
        <v>-1506309.4879999957</v>
      </c>
      <c r="L7" s="62"/>
    </row>
    <row r="8" spans="1:14">
      <c r="A8" s="62" t="str">
        <f>[18]Sheet1!A8</f>
        <v>EFTA</v>
      </c>
      <c r="B8" s="63">
        <f>IF([19]Sheet1!B8=0,"x",IF([19]Sheet1!B8&lt;0.5,"Ə",[19]Sheet1!B8))</f>
        <v>117296.38400000002</v>
      </c>
      <c r="C8" s="64">
        <f t="shared" si="0"/>
        <v>2.8513019099595631</v>
      </c>
      <c r="D8" s="63">
        <f>IF([19]Sheet1!D8=0,"x",IF([19]Sheet1!D8&lt;0.5,"Ə",[19]Sheet1!D8))</f>
        <v>126866.84299999999</v>
      </c>
      <c r="E8" s="64">
        <f t="shared" si="1"/>
        <v>2.6584630647797889</v>
      </c>
      <c r="F8" s="63">
        <f>IF([19]Sheet1!F8=0,"x",IF([19]Sheet1!F8&lt;0.5,"Ə",[19]Sheet1!F8))</f>
        <v>188643.27400000003</v>
      </c>
      <c r="G8" s="64">
        <f t="shared" si="2"/>
        <v>5.7662742353340724</v>
      </c>
      <c r="H8" s="63">
        <f>IF([19]Sheet1!H8=0,"x",IF([19]Sheet1!H8&lt;0.5,"Ə",[19]Sheet1!H8))</f>
        <v>226680.106</v>
      </c>
      <c r="I8" s="64">
        <f t="shared" si="3"/>
        <v>6.9408625410316764</v>
      </c>
      <c r="J8" s="63">
        <f>IF([19]Sheet1!J8=0,"x",IF(AND([19]Sheet1!J8&lt;0.5,[19]Sheet1!J8&gt;-0.5),"Ə",[19]Sheet1!J8))</f>
        <v>71346.890000000014</v>
      </c>
      <c r="K8" s="63">
        <f>IF([19]Sheet1!K8=0,"x",IF(AND([19]Sheet1!K8&lt;0.5,[19]Sheet1!K8&gt;-0.5),"Ə",[19]Sheet1!K8))</f>
        <v>99813.263000000006</v>
      </c>
      <c r="L8" s="62"/>
    </row>
    <row r="9" spans="1:14">
      <c r="A9" s="62" t="str">
        <f>[18]Sheet1!A9</f>
        <v xml:space="preserve">     SWITZERLAND</v>
      </c>
      <c r="B9" s="63">
        <f>IF([19]Sheet1!B9=0,"x",IF([19]Sheet1!B9&lt;0.5,"Ə",[19]Sheet1!B9))</f>
        <v>70657.872000000003</v>
      </c>
      <c r="C9" s="64">
        <f t="shared" si="0"/>
        <v>1.7175885437975504</v>
      </c>
      <c r="D9" s="63">
        <f>IF([19]Sheet1!D9=0,"x",IF([19]Sheet1!D9&lt;0.5,"Ə",[19]Sheet1!D9))</f>
        <v>73861.380999999994</v>
      </c>
      <c r="E9" s="64">
        <f t="shared" si="1"/>
        <v>1.5477468238263614</v>
      </c>
      <c r="F9" s="63">
        <f>IF([19]Sheet1!F9=0,"x",IF([19]Sheet1!F9&lt;0.5,"Ə",[19]Sheet1!F9))</f>
        <v>140937.28400000001</v>
      </c>
      <c r="G9" s="64">
        <f t="shared" si="2"/>
        <v>4.308041375104426</v>
      </c>
      <c r="H9" s="63">
        <f>IF([19]Sheet1!H9=0,"x",IF([19]Sheet1!H9&lt;0.5,"Ə",[19]Sheet1!H9))</f>
        <v>171710.185</v>
      </c>
      <c r="I9" s="64">
        <f t="shared" si="3"/>
        <v>5.2577035188968866</v>
      </c>
      <c r="J9" s="63">
        <f>IF([19]Sheet1!J9=0,"x",IF(AND([19]Sheet1!J9&lt;0.5,[19]Sheet1!J9&gt;-0.5),"Ə",[19]Sheet1!J9))</f>
        <v>70279.412000000011</v>
      </c>
      <c r="K9" s="63">
        <f>IF([19]Sheet1!K9=0,"x",IF(AND([19]Sheet1!K9&lt;0.5,[19]Sheet1!K9&gt;-0.5),"Ə",[19]Sheet1!K9))</f>
        <v>97848.804000000004</v>
      </c>
      <c r="L9" s="62"/>
    </row>
    <row r="10" spans="1:14">
      <c r="A10" s="62" t="str">
        <f>[18]Sheet1!A10</f>
        <v xml:space="preserve">     ICELAND</v>
      </c>
      <c r="B10" s="63">
        <f>IF([19]Sheet1!B10=0,"x",IF([19]Sheet1!B10&lt;0.5,"Ə",[19]Sheet1!B10))</f>
        <v>7080.0240000000003</v>
      </c>
      <c r="C10" s="64">
        <f t="shared" si="0"/>
        <v>0.17210492996748769</v>
      </c>
      <c r="D10" s="63">
        <f>IF([19]Sheet1!D10=0,"x",IF([19]Sheet1!D10&lt;0.5,"Ə",[19]Sheet1!D10))</f>
        <v>4238.5959999999995</v>
      </c>
      <c r="E10" s="64">
        <f t="shared" si="1"/>
        <v>8.8818722418460075E-2</v>
      </c>
      <c r="F10" s="63">
        <f>IF([19]Sheet1!F10=0,"x",IF([19]Sheet1!F10&lt;0.5,"Ə",[19]Sheet1!F10))</f>
        <v>3266.4769999999999</v>
      </c>
      <c r="G10" s="64">
        <f t="shared" si="2"/>
        <v>9.9846667024085539E-2</v>
      </c>
      <c r="H10" s="63">
        <f>IF([19]Sheet1!H10=0,"x",IF([19]Sheet1!H10&lt;0.5,"Ə",[19]Sheet1!H10))</f>
        <v>1873.2760000000001</v>
      </c>
      <c r="I10" s="64">
        <f t="shared" si="3"/>
        <v>5.7359030957104165E-2</v>
      </c>
      <c r="J10" s="63">
        <f>IF([19]Sheet1!J10=0,"x",IF(AND([19]Sheet1!J10&lt;0.5,[19]Sheet1!J10&gt;-0.5),"Ə",[19]Sheet1!J10))</f>
        <v>-3813.5470000000005</v>
      </c>
      <c r="K10" s="63">
        <f>IF([19]Sheet1!K10=0,"x",IF(AND([19]Sheet1!K10&lt;0.5,[19]Sheet1!K10&gt;-0.5),"Ə",[19]Sheet1!K10))</f>
        <v>-2365.3199999999997</v>
      </c>
      <c r="L10" s="62"/>
    </row>
    <row r="11" spans="1:14">
      <c r="A11" s="62" t="str">
        <f>[18]Sheet1!A11</f>
        <v xml:space="preserve">     LIECHTENSTEIN</v>
      </c>
      <c r="B11" s="63">
        <f>IF([19]Sheet1!B11=0,"x",IF([19]Sheet1!B11&lt;0.5,"Ə",[19]Sheet1!B11))</f>
        <v>32.963000000000001</v>
      </c>
      <c r="C11" s="64">
        <f t="shared" si="0"/>
        <v>8.0128186098215161E-4</v>
      </c>
      <c r="D11" s="63">
        <f>IF([19]Sheet1!D11=0,"x",IF([19]Sheet1!D11&lt;0.5,"Ə",[19]Sheet1!D11))</f>
        <v>14.645</v>
      </c>
      <c r="E11" s="64">
        <f t="shared" si="1"/>
        <v>3.0688232372661791E-4</v>
      </c>
      <c r="F11" s="63">
        <f>IF([19]Sheet1!F11=0,"x",IF([19]Sheet1!F11&lt;0.5,"Ə",[19]Sheet1!F11))</f>
        <v>23.132000000000001</v>
      </c>
      <c r="G11" s="64">
        <f t="shared" si="2"/>
        <v>7.0707771755354378E-4</v>
      </c>
      <c r="H11" s="63">
        <f>IF([19]Sheet1!H11=0,"x",IF([19]Sheet1!H11&lt;0.5,"Ə",[19]Sheet1!H11))</f>
        <v>42.918999999999997</v>
      </c>
      <c r="I11" s="64">
        <f t="shared" si="3"/>
        <v>1.314164196652257E-3</v>
      </c>
      <c r="J11" s="63">
        <f>IF([19]Sheet1!J11=0,"x",IF(AND([19]Sheet1!J11&lt;0.5,[19]Sheet1!J11&gt;-0.5),"Ə",[19]Sheet1!J11))</f>
        <v>-9.8309999999999995</v>
      </c>
      <c r="K11" s="63">
        <f>IF([19]Sheet1!K11=0,"x",IF(AND([19]Sheet1!K11&lt;0.5,[19]Sheet1!K11&gt;-0.5),"Ə",[19]Sheet1!K11))</f>
        <v>28.273999999999997</v>
      </c>
      <c r="L11" s="62"/>
    </row>
    <row r="12" spans="1:14">
      <c r="A12" s="62" t="str">
        <f>[18]Sheet1!A12</f>
        <v xml:space="preserve">     NORWAY</v>
      </c>
      <c r="B12" s="63">
        <f>IF([19]Sheet1!B12=0,"x",IF([19]Sheet1!B12&lt;0.5,"Ə",[19]Sheet1!B12))</f>
        <v>39525.525000000001</v>
      </c>
      <c r="C12" s="64">
        <f t="shared" si="0"/>
        <v>0.96080715433354225</v>
      </c>
      <c r="D12" s="63">
        <f>IF([19]Sheet1!D12=0,"x",IF([19]Sheet1!D12&lt;0.5,"Ə",[19]Sheet1!D12))</f>
        <v>48752.220999999998</v>
      </c>
      <c r="E12" s="64">
        <f t="shared" si="1"/>
        <v>1.0215906362112406</v>
      </c>
      <c r="F12" s="63">
        <f>IF([19]Sheet1!F12=0,"x",IF([19]Sheet1!F12&lt;0.5,"Ə",[19]Sheet1!F12))</f>
        <v>44416.381000000001</v>
      </c>
      <c r="G12" s="64">
        <f t="shared" si="2"/>
        <v>1.3576791154880075</v>
      </c>
      <c r="H12" s="63">
        <f>IF([19]Sheet1!H12=0,"x",IF([19]Sheet1!H12&lt;0.5,"Ə",[19]Sheet1!H12))</f>
        <v>53053.726000000002</v>
      </c>
      <c r="I12" s="64">
        <f t="shared" si="3"/>
        <v>1.6244858269810334</v>
      </c>
      <c r="J12" s="63">
        <f>IF([19]Sheet1!J12=0,"x",IF(AND([19]Sheet1!J12&lt;0.5,[19]Sheet1!J12&gt;-0.5),"Ə",[19]Sheet1!J12))</f>
        <v>4890.8559999999998</v>
      </c>
      <c r="K12" s="63">
        <f>IF([19]Sheet1!K12=0,"x",IF(AND([19]Sheet1!K12&lt;0.5,[19]Sheet1!K12&gt;-0.5),"Ə",[19]Sheet1!K12))</f>
        <v>4301.5050000000047</v>
      </c>
      <c r="L12" s="62"/>
    </row>
    <row r="13" spans="1:14">
      <c r="A13" s="62" t="str">
        <f>[18]Sheet1!A13</f>
        <v>OPEC</v>
      </c>
      <c r="B13" s="63">
        <f>IF([19]Sheet1!B13=0,"x",IF([19]Sheet1!B13&lt;0.5,"Ə",[19]Sheet1!B13))</f>
        <v>674968.59500000009</v>
      </c>
      <c r="C13" s="64">
        <f t="shared" si="0"/>
        <v>16.40748997075837</v>
      </c>
      <c r="D13" s="63">
        <f>IF([19]Sheet1!D13=0,"x",IF([19]Sheet1!D13&lt;0.5,"Ə",[19]Sheet1!D13))</f>
        <v>985065.1120000002</v>
      </c>
      <c r="E13" s="64">
        <f t="shared" si="1"/>
        <v>20.641793826738219</v>
      </c>
      <c r="F13" s="63">
        <f>IF([19]Sheet1!F13=0,"x",IF([19]Sheet1!F13&lt;0.5,"Ə",[19]Sheet1!F13))</f>
        <v>512912.43800000014</v>
      </c>
      <c r="G13" s="64">
        <f t="shared" si="2"/>
        <v>15.678236035183451</v>
      </c>
      <c r="H13" s="63">
        <f>IF([19]Sheet1!H13=0,"x",IF([19]Sheet1!H13&lt;0.5,"Ə",[19]Sheet1!H13))</f>
        <v>455729.62199999997</v>
      </c>
      <c r="I13" s="64">
        <f t="shared" si="3"/>
        <v>13.954275555960457</v>
      </c>
      <c r="J13" s="63">
        <f>IF([19]Sheet1!J13=0,"x",IF(AND([19]Sheet1!J13&lt;0.5,[19]Sheet1!J13&gt;-0.5),"Ə",[19]Sheet1!J13))</f>
        <v>-162056.15699999995</v>
      </c>
      <c r="K13" s="63">
        <f>IF([19]Sheet1!K13=0,"x",IF(AND([19]Sheet1!K13&lt;0.5,[19]Sheet1!K13&gt;-0.5),"Ə",[19]Sheet1!K13))</f>
        <v>-529335.49000000022</v>
      </c>
      <c r="L13" s="62"/>
    </row>
    <row r="14" spans="1:14">
      <c r="A14" s="62" t="str">
        <f>[18]Sheet1!A14</f>
        <v xml:space="preserve">     UNITED ARAB EMIRATES</v>
      </c>
      <c r="B14" s="63">
        <f>IF([19]Sheet1!B14=0,"x",IF([19]Sheet1!B14&lt;0.5,"Ə",[19]Sheet1!B14))</f>
        <v>13032.174999999999</v>
      </c>
      <c r="C14" s="64">
        <f t="shared" si="0"/>
        <v>0.31679293258031943</v>
      </c>
      <c r="D14" s="63">
        <f>IF([19]Sheet1!D14=0,"x",IF([19]Sheet1!D14&lt;0.5,"Ə",[19]Sheet1!D14))</f>
        <v>3479.8420000000001</v>
      </c>
      <c r="E14" s="64">
        <f t="shared" si="1"/>
        <v>7.2919221520073851E-2</v>
      </c>
      <c r="F14" s="63">
        <f>IF([19]Sheet1!F14=0,"x",IF([19]Sheet1!F14&lt;0.5,"Ə",[19]Sheet1!F14))</f>
        <v>31111.374</v>
      </c>
      <c r="G14" s="64">
        <f t="shared" si="2"/>
        <v>0.95098388889307728</v>
      </c>
      <c r="H14" s="63">
        <f>IF([19]Sheet1!H14=0,"x",IF([19]Sheet1!H14&lt;0.5,"Ə",[19]Sheet1!H14))</f>
        <v>39345.542999999998</v>
      </c>
      <c r="I14" s="64">
        <f t="shared" si="3"/>
        <v>1.2047462407894369</v>
      </c>
      <c r="J14" s="63">
        <f>IF([19]Sheet1!J14=0,"x",IF(AND([19]Sheet1!J14&lt;0.5,[19]Sheet1!J14&gt;-0.5),"Ə",[19]Sheet1!J14))</f>
        <v>18079.199000000001</v>
      </c>
      <c r="K14" s="63">
        <f>IF([19]Sheet1!K14=0,"x",IF(AND([19]Sheet1!K14&lt;0.5,[19]Sheet1!K14&gt;-0.5),"Ə",[19]Sheet1!K14))</f>
        <v>35865.701000000001</v>
      </c>
      <c r="L14" s="62"/>
    </row>
    <row r="15" spans="1:14">
      <c r="A15" s="62" t="str">
        <f>[18]Sheet1!A15</f>
        <v xml:space="preserve">     ANGOLA</v>
      </c>
      <c r="B15" s="63">
        <f>IF([19]Sheet1!B15=0,"x",IF([19]Sheet1!B15&lt;0.5,"Ə",[19]Sheet1!B15))</f>
        <v>124872.96799999999</v>
      </c>
      <c r="C15" s="64">
        <f t="shared" si="0"/>
        <v>3.0354774803690394</v>
      </c>
      <c r="D15" s="63">
        <f>IF([19]Sheet1!D15=0,"x",IF([19]Sheet1!D15&lt;0.5,"Ə",[19]Sheet1!D15))</f>
        <v>235188.935</v>
      </c>
      <c r="E15" s="64">
        <f t="shared" si="1"/>
        <v>4.9283254959090819</v>
      </c>
      <c r="F15" s="63">
        <f>IF([19]Sheet1!F15=0,"x",IF([19]Sheet1!F15&lt;0.5,"Ə",[19]Sheet1!F15))</f>
        <v>348376.44300000003</v>
      </c>
      <c r="G15" s="64">
        <f t="shared" si="2"/>
        <v>10.648850949587681</v>
      </c>
      <c r="H15" s="63">
        <f>IF([19]Sheet1!H15=0,"x",IF([19]Sheet1!H15&lt;0.5,"Ə",[19]Sheet1!H15))</f>
        <v>288275.48599999998</v>
      </c>
      <c r="I15" s="64">
        <f t="shared" si="3"/>
        <v>8.8268907121258415</v>
      </c>
      <c r="J15" s="63">
        <f>IF([19]Sheet1!J15=0,"x",IF(AND([19]Sheet1!J15&lt;0.5,[19]Sheet1!J15&gt;-0.5),"Ə",[19]Sheet1!J15))</f>
        <v>223503.47500000003</v>
      </c>
      <c r="K15" s="63">
        <f>IF([19]Sheet1!K15=0,"x",IF(AND([19]Sheet1!K15&lt;0.5,[19]Sheet1!K15&gt;-0.5),"Ə",[19]Sheet1!K15))</f>
        <v>53086.550999999978</v>
      </c>
      <c r="L15" s="62"/>
    </row>
    <row r="16" spans="1:14">
      <c r="A16" s="62" t="str">
        <f>[18]Sheet1!A16</f>
        <v xml:space="preserve">     CONGO</v>
      </c>
      <c r="B16" s="63">
        <f>IF([19]Sheet1!B16=0,"x",IF([19]Sheet1!B16&lt;0.5,"Ə",[19]Sheet1!B16))</f>
        <v>1339.5050000000001</v>
      </c>
      <c r="C16" s="64">
        <f t="shared" si="0"/>
        <v>3.2561388805475745E-2</v>
      </c>
      <c r="D16" s="63">
        <f>IF([19]Sheet1!D16=0,"x",IF([19]Sheet1!D16&lt;0.5,"Ə",[19]Sheet1!D16))</f>
        <v>13622.084000000001</v>
      </c>
      <c r="E16" s="64">
        <f t="shared" si="1"/>
        <v>0.28544737397877656</v>
      </c>
      <c r="F16" s="63">
        <f>IF([19]Sheet1!F16=0,"x",IF([19]Sheet1!F16&lt;0.5,"Ə",[19]Sheet1!F16))</f>
        <v>1956.183</v>
      </c>
      <c r="G16" s="64">
        <f t="shared" si="2"/>
        <v>5.9794804200114286E-2</v>
      </c>
      <c r="H16" s="63">
        <f>IF([19]Sheet1!H16=0,"x",IF([19]Sheet1!H16&lt;0.5,"Ə",[19]Sheet1!H16))</f>
        <v>3442.7049999999999</v>
      </c>
      <c r="I16" s="64">
        <f t="shared" si="3"/>
        <v>0.1054143770972229</v>
      </c>
      <c r="J16" s="63">
        <f>IF([19]Sheet1!J16=0,"x",IF(AND([19]Sheet1!J16&lt;0.5,[19]Sheet1!J16&gt;-0.5),"Ə",[19]Sheet1!J16))</f>
        <v>616.67799999999988</v>
      </c>
      <c r="K16" s="63">
        <f>IF([19]Sheet1!K16=0,"x",IF(AND([19]Sheet1!K16&lt;0.5,[19]Sheet1!K16&gt;-0.5),"Ə",[19]Sheet1!K16))</f>
        <v>-10179.379000000001</v>
      </c>
      <c r="L16" s="62"/>
    </row>
    <row r="17" spans="1:12">
      <c r="A17" s="62" t="str">
        <f>[18]Sheet1!A17</f>
        <v xml:space="preserve">     ALGERIA</v>
      </c>
      <c r="B17" s="63">
        <f>IF([19]Sheet1!B17=0,"x",IF([19]Sheet1!B17&lt;0.5,"Ə",[19]Sheet1!B17))</f>
        <v>165048.57800000001</v>
      </c>
      <c r="C17" s="64">
        <f t="shared" si="0"/>
        <v>4.0120872412188753</v>
      </c>
      <c r="D17" s="63">
        <f>IF([19]Sheet1!D17=0,"x",IF([19]Sheet1!D17&lt;0.5,"Ə",[19]Sheet1!D17))</f>
        <v>151369.54399999999</v>
      </c>
      <c r="E17" s="64">
        <f t="shared" si="1"/>
        <v>3.1719110552515217</v>
      </c>
      <c r="F17" s="63">
        <f>IF([19]Sheet1!F17=0,"x",IF([19]Sheet1!F17&lt;0.5,"Ə",[19]Sheet1!F17))</f>
        <v>69528.649000000005</v>
      </c>
      <c r="G17" s="64">
        <f t="shared" si="2"/>
        <v>2.1252878453874064</v>
      </c>
      <c r="H17" s="63">
        <f>IF([19]Sheet1!H17=0,"x",IF([19]Sheet1!H17&lt;0.5,"Ə",[19]Sheet1!H17))</f>
        <v>57960.288999999997</v>
      </c>
      <c r="I17" s="64">
        <f t="shared" si="3"/>
        <v>1.7747230045298741</v>
      </c>
      <c r="J17" s="63">
        <f>IF([19]Sheet1!J17=0,"x",IF(AND([19]Sheet1!J17&lt;0.5,[19]Sheet1!J17&gt;-0.5),"Ə",[19]Sheet1!J17))</f>
        <v>-95519.929000000004</v>
      </c>
      <c r="K17" s="63">
        <f>IF([19]Sheet1!K17=0,"x",IF(AND([19]Sheet1!K17&lt;0.5,[19]Sheet1!K17&gt;-0.5),"Ə",[19]Sheet1!K17))</f>
        <v>-93409.255000000005</v>
      </c>
      <c r="L17" s="62"/>
    </row>
    <row r="18" spans="1:12">
      <c r="A18" s="62" t="str">
        <f>[18]Sheet1!A18</f>
        <v xml:space="preserve">     ECUADOR</v>
      </c>
      <c r="B18" s="63">
        <f>IF([19]Sheet1!B18=0,"x",IF([19]Sheet1!B18&lt;0.5,"Ə",[19]Sheet1!B18))</f>
        <v>3798.3649999999998</v>
      </c>
      <c r="C18" s="64">
        <f t="shared" si="0"/>
        <v>9.23326449622143E-2</v>
      </c>
      <c r="D18" s="63">
        <f>IF([19]Sheet1!D18=0,"x",IF([19]Sheet1!D18&lt;0.5,"Ə",[19]Sheet1!D18))</f>
        <v>6973.7489999999998</v>
      </c>
      <c r="E18" s="64">
        <f t="shared" si="1"/>
        <v>0.14613317160847922</v>
      </c>
      <c r="F18" s="63">
        <f>IF([19]Sheet1!F18=0,"x",IF([19]Sheet1!F18&lt;0.5,"Ə",[19]Sheet1!F18))</f>
        <v>3533.895</v>
      </c>
      <c r="G18" s="64">
        <f t="shared" si="2"/>
        <v>0.1080208546893429</v>
      </c>
      <c r="H18" s="63">
        <f>IF([19]Sheet1!H18=0,"x",IF([19]Sheet1!H18&lt;0.5,"Ə",[19]Sheet1!H18))</f>
        <v>3631.6750000000002</v>
      </c>
      <c r="I18" s="64">
        <f t="shared" si="3"/>
        <v>0.11120056988459857</v>
      </c>
      <c r="J18" s="63">
        <f>IF([19]Sheet1!J18=0,"x",IF(AND([19]Sheet1!J18&lt;0.5,[19]Sheet1!J18&gt;-0.5),"Ə",[19]Sheet1!J18))</f>
        <v>-264.4699999999998</v>
      </c>
      <c r="K18" s="63">
        <f>IF([19]Sheet1!K18=0,"x",IF(AND([19]Sheet1!K18&lt;0.5,[19]Sheet1!K18&gt;-0.5),"Ə",[19]Sheet1!K18))</f>
        <v>-3342.0739999999996</v>
      </c>
      <c r="L18" s="62"/>
    </row>
    <row r="19" spans="1:12">
      <c r="A19" s="62" t="str">
        <f>[18]Sheet1!A19</f>
        <v xml:space="preserve">     GABON</v>
      </c>
      <c r="B19" s="63">
        <f>IF([19]Sheet1!B19=0,"x",IF([19]Sheet1!B19&lt;0.5,"Ə",[19]Sheet1!B19))</f>
        <v>46796.807000000001</v>
      </c>
      <c r="C19" s="64">
        <f t="shared" si="0"/>
        <v>1.1375612838935343</v>
      </c>
      <c r="D19" s="63">
        <f>IF([19]Sheet1!D19=0,"x",IF([19]Sheet1!D19&lt;0.5,"Ə",[19]Sheet1!D19))</f>
        <v>804.36599999999999</v>
      </c>
      <c r="E19" s="64">
        <f t="shared" si="1"/>
        <v>1.6855288986458501E-2</v>
      </c>
      <c r="F19" s="63">
        <f>IF([19]Sheet1!F19=0,"x",IF([19]Sheet1!F19&lt;0.5,"Ə",[19]Sheet1!F19))</f>
        <v>1872.3420000000001</v>
      </c>
      <c r="G19" s="64">
        <f t="shared" si="2"/>
        <v>5.7232029562495124E-2</v>
      </c>
      <c r="H19" s="63">
        <f>IF([19]Sheet1!H19=0,"x",IF([19]Sheet1!H19&lt;0.5,"Ə",[19]Sheet1!H19))</f>
        <v>3099.15</v>
      </c>
      <c r="I19" s="64">
        <f t="shared" si="3"/>
        <v>9.4894847737711577E-2</v>
      </c>
      <c r="J19" s="63">
        <f>IF([19]Sheet1!J19=0,"x",IF(AND([19]Sheet1!J19&lt;0.5,[19]Sheet1!J19&gt;-0.5),"Ə",[19]Sheet1!J19))</f>
        <v>-44924.465000000004</v>
      </c>
      <c r="K19" s="63">
        <f>IF([19]Sheet1!K19=0,"x",IF(AND([19]Sheet1!K19&lt;0.5,[19]Sheet1!K19&gt;-0.5),"Ə",[19]Sheet1!K19))</f>
        <v>2294.7840000000001</v>
      </c>
      <c r="L19" s="62"/>
    </row>
    <row r="20" spans="1:12">
      <c r="A20" s="62" t="str">
        <f>[18]Sheet1!A20</f>
        <v xml:space="preserve">     EQUATORIAL GUINEA</v>
      </c>
      <c r="B20" s="63">
        <f>IF([19]Sheet1!B20=0,"x",IF([19]Sheet1!B20&lt;0.5,"Ə",[19]Sheet1!B20))</f>
        <v>107647.391</v>
      </c>
      <c r="C20" s="64">
        <f t="shared" si="0"/>
        <v>2.6167491366184299</v>
      </c>
      <c r="D20" s="63">
        <f>IF([19]Sheet1!D20=0,"x",IF([19]Sheet1!D20&lt;0.5,"Ə",[19]Sheet1!D20))</f>
        <v>56136.135000000002</v>
      </c>
      <c r="E20" s="64">
        <f t="shared" si="1"/>
        <v>1.1763187131328867</v>
      </c>
      <c r="F20" s="63">
        <f>IF([19]Sheet1!F20=0,"x",IF([19]Sheet1!F20&lt;0.5,"Ə",[19]Sheet1!F20))</f>
        <v>2034.489</v>
      </c>
      <c r="G20" s="64">
        <f t="shared" si="2"/>
        <v>6.2188390044431587E-2</v>
      </c>
      <c r="H20" s="63">
        <f>IF([19]Sheet1!H20=0,"x",IF([19]Sheet1!H20&lt;0.5,"Ə",[19]Sheet1!H20))</f>
        <v>3197.098</v>
      </c>
      <c r="I20" s="64">
        <f t="shared" si="3"/>
        <v>9.7893979934027792E-2</v>
      </c>
      <c r="J20" s="63">
        <f>IF([19]Sheet1!J20=0,"x",IF(AND([19]Sheet1!J20&lt;0.5,[19]Sheet1!J20&gt;-0.5),"Ə",[19]Sheet1!J20))</f>
        <v>-105612.902</v>
      </c>
      <c r="K20" s="63">
        <f>IF([19]Sheet1!K20=0,"x",IF(AND([19]Sheet1!K20&lt;0.5,[19]Sheet1!K20&gt;-0.5),"Ə",[19]Sheet1!K20))</f>
        <v>-52939.037000000004</v>
      </c>
      <c r="L20" s="62"/>
    </row>
    <row r="21" spans="1:12">
      <c r="A21" s="62" t="str">
        <f>[18]Sheet1!A21</f>
        <v xml:space="preserve">     IRAQ</v>
      </c>
      <c r="B21" s="63">
        <f>IF([19]Sheet1!B21=0,"x",IF([19]Sheet1!B21&lt;0.5,"Ə",[19]Sheet1!B21))</f>
        <v>56691.877</v>
      </c>
      <c r="C21" s="64">
        <f t="shared" si="0"/>
        <v>1.3780958257783342</v>
      </c>
      <c r="D21" s="63">
        <f>IF([19]Sheet1!D21=0,"x",IF([19]Sheet1!D21&lt;0.5,"Ə",[19]Sheet1!D21))</f>
        <v>96903.604000000007</v>
      </c>
      <c r="E21" s="64">
        <f t="shared" si="1"/>
        <v>2.0305908619326725</v>
      </c>
      <c r="F21" s="63">
        <f>IF([19]Sheet1!F21=0,"x",IF([19]Sheet1!F21&lt;0.5,"Ə",[19]Sheet1!F21))</f>
        <v>5018.5389999999998</v>
      </c>
      <c r="G21" s="64">
        <f t="shared" si="2"/>
        <v>0.15340208808462058</v>
      </c>
      <c r="H21" s="63">
        <f>IF([19]Sheet1!H21=0,"x",IF([19]Sheet1!H21&lt;0.5,"Ə",[19]Sheet1!H21))</f>
        <v>5813.4120000000003</v>
      </c>
      <c r="I21" s="64">
        <f t="shared" si="3"/>
        <v>0.17800456466340298</v>
      </c>
      <c r="J21" s="63">
        <f>IF([19]Sheet1!J21=0,"x",IF(AND([19]Sheet1!J21&lt;0.5,[19]Sheet1!J21&gt;-0.5),"Ə",[19]Sheet1!J21))</f>
        <v>-51673.338000000003</v>
      </c>
      <c r="K21" s="63">
        <f>IF([19]Sheet1!K21=0,"x",IF(AND([19]Sheet1!K21&lt;0.5,[19]Sheet1!K21&gt;-0.5),"Ə",[19]Sheet1!K21))</f>
        <v>-91090.19200000001</v>
      </c>
      <c r="L21" s="62"/>
    </row>
    <row r="22" spans="1:12">
      <c r="A22" s="62" t="str">
        <f>[18]Sheet1!A22</f>
        <v xml:space="preserve">     IRAN, ISLAMIC REPUBLIC OF</v>
      </c>
      <c r="B22" s="63">
        <f>IF([19]Sheet1!B22=0,"x",IF([19]Sheet1!B22&lt;0.5,"Ə",[19]Sheet1!B22))</f>
        <v>993.82100000000003</v>
      </c>
      <c r="C22" s="64">
        <f t="shared" si="0"/>
        <v>2.4158321158970448E-2</v>
      </c>
      <c r="D22" s="63">
        <f>IF([19]Sheet1!D22=0,"x",IF([19]Sheet1!D22&lt;0.5,"Ə",[19]Sheet1!D22))</f>
        <v>220.74299999999999</v>
      </c>
      <c r="E22" s="64">
        <f t="shared" si="1"/>
        <v>4.6256145296268225E-3</v>
      </c>
      <c r="F22" s="63">
        <f>IF([19]Sheet1!F22=0,"x",IF([19]Sheet1!F22&lt;0.5,"Ə",[19]Sheet1!F22))</f>
        <v>8408.0310000000009</v>
      </c>
      <c r="G22" s="64">
        <f t="shared" si="2"/>
        <v>0.25700896457718486</v>
      </c>
      <c r="H22" s="63">
        <f>IF([19]Sheet1!H22=0,"x",IF([19]Sheet1!H22&lt;0.5,"Ə",[19]Sheet1!H22))</f>
        <v>2596.3960000000002</v>
      </c>
      <c r="I22" s="64">
        <f t="shared" si="3"/>
        <v>7.9500702801349854E-2</v>
      </c>
      <c r="J22" s="63">
        <f>IF([19]Sheet1!J22=0,"x",IF(AND([19]Sheet1!J22&lt;0.5,[19]Sheet1!J22&gt;-0.5),"Ə",[19]Sheet1!J22))</f>
        <v>7414.2100000000009</v>
      </c>
      <c r="K22" s="63">
        <f>IF([19]Sheet1!K22=0,"x",IF(AND([19]Sheet1!K22&lt;0.5,[19]Sheet1!K22&gt;-0.5),"Ə",[19]Sheet1!K22))</f>
        <v>2375.6530000000002</v>
      </c>
      <c r="L22" s="62"/>
    </row>
    <row r="23" spans="1:12">
      <c r="A23" s="62" t="str">
        <f>[18]Sheet1!A23</f>
        <v xml:space="preserve">     KUWAIT</v>
      </c>
      <c r="B23" s="63">
        <f>IF([19]Sheet1!B23=0,"x",IF([19]Sheet1!B23&lt;0.5,"Ə",[19]Sheet1!B23))</f>
        <v>4672.6319999999996</v>
      </c>
      <c r="C23" s="64">
        <f t="shared" si="0"/>
        <v>0.11358478489957687</v>
      </c>
      <c r="D23" s="63">
        <f>IF([19]Sheet1!D23=0,"x",IF([19]Sheet1!D23&lt;0.5,"Ə",[19]Sheet1!D23))</f>
        <v>5160.6620000000003</v>
      </c>
      <c r="E23" s="64">
        <f t="shared" si="1"/>
        <v>0.1081403855600994</v>
      </c>
      <c r="F23" s="63">
        <f>IF([19]Sheet1!F23=0,"x",IF([19]Sheet1!F23&lt;0.5,"Ə",[19]Sheet1!F23))</f>
        <v>6193.4489999999996</v>
      </c>
      <c r="G23" s="64">
        <f t="shared" si="2"/>
        <v>0.18931565721529817</v>
      </c>
      <c r="H23" s="63">
        <f>IF([19]Sheet1!H23=0,"x",IF([19]Sheet1!H23&lt;0.5,"Ə",[19]Sheet1!H23))</f>
        <v>10368.16</v>
      </c>
      <c r="I23" s="64">
        <f t="shared" si="3"/>
        <v>0.3174692946518341</v>
      </c>
      <c r="J23" s="63">
        <f>IF([19]Sheet1!J23=0,"x",IF(AND([19]Sheet1!J23&lt;0.5,[19]Sheet1!J23&gt;-0.5),"Ə",[19]Sheet1!J23))</f>
        <v>1520.817</v>
      </c>
      <c r="K23" s="63">
        <f>IF([19]Sheet1!K23=0,"x",IF(AND([19]Sheet1!K23&lt;0.5,[19]Sheet1!K23&gt;-0.5),"Ə",[19]Sheet1!K23))</f>
        <v>5207.4979999999996</v>
      </c>
      <c r="L23" s="62"/>
    </row>
    <row r="24" spans="1:12">
      <c r="A24" s="62" t="str">
        <f>[18]Sheet1!A24</f>
        <v xml:space="preserve">     LIBYA</v>
      </c>
      <c r="B24" s="63" t="str">
        <f>IF([19]Sheet1!B24=0,"x",IF([19]Sheet1!B24&lt;0.5,"Ə",[19]Sheet1!B24))</f>
        <v>Ə</v>
      </c>
      <c r="C24" s="64" t="str">
        <f t="shared" si="0"/>
        <v>x</v>
      </c>
      <c r="D24" s="63">
        <f>IF([19]Sheet1!D24=0,"x",IF([19]Sheet1!D24&lt;0.5,"Ə",[19]Sheet1!D24))</f>
        <v>7554.3379999999997</v>
      </c>
      <c r="E24" s="64">
        <f t="shared" si="1"/>
        <v>0.15829926935174404</v>
      </c>
      <c r="F24" s="63">
        <f>IF([19]Sheet1!F24=0,"x",IF([19]Sheet1!F24&lt;0.5,"Ə",[19]Sheet1!F24))</f>
        <v>2220.2170000000001</v>
      </c>
      <c r="G24" s="64">
        <f t="shared" si="2"/>
        <v>6.7865552863287909E-2</v>
      </c>
      <c r="H24" s="63">
        <f>IF([19]Sheet1!H24=0,"x",IF([19]Sheet1!H24&lt;0.5,"Ə",[19]Sheet1!H24))</f>
        <v>5981.5240000000003</v>
      </c>
      <c r="I24" s="64">
        <f t="shared" si="3"/>
        <v>0.18315209306405547</v>
      </c>
      <c r="J24" s="63">
        <f>IF([19]Sheet1!J24=0,"x",IF(AND([19]Sheet1!J24&lt;0.5,[19]Sheet1!J24&gt;-0.5),"Ə",[19]Sheet1!J24))</f>
        <v>2219.8430000000003</v>
      </c>
      <c r="K24" s="63">
        <f>IF([19]Sheet1!K24=0,"x",IF(AND([19]Sheet1!K24&lt;0.5,[19]Sheet1!K24&gt;-0.5),"Ə",[19]Sheet1!K24))</f>
        <v>-1572.8139999999994</v>
      </c>
      <c r="L24" s="62"/>
    </row>
    <row r="25" spans="1:12">
      <c r="A25" s="62" t="str">
        <f>[18]Sheet1!A25</f>
        <v xml:space="preserve">     NIGERIA</v>
      </c>
      <c r="B25" s="63">
        <f>IF([19]Sheet1!B25=0,"x",IF([19]Sheet1!B25&lt;0.5,"Ə",[19]Sheet1!B25))</f>
        <v>871.05200000000002</v>
      </c>
      <c r="C25" s="64">
        <f t="shared" si="0"/>
        <v>2.1173988034227011E-2</v>
      </c>
      <c r="D25" s="63">
        <f>IF([19]Sheet1!D25=0,"x",IF([19]Sheet1!D25&lt;0.5,"Ə",[19]Sheet1!D25))</f>
        <v>182066.22200000001</v>
      </c>
      <c r="E25" s="64">
        <f t="shared" si="1"/>
        <v>3.8151522894835295</v>
      </c>
      <c r="F25" s="63">
        <f>IF([19]Sheet1!F25=0,"x",IF([19]Sheet1!F25&lt;0.5,"Ə",[19]Sheet1!F25))</f>
        <v>4566.0420000000004</v>
      </c>
      <c r="G25" s="64">
        <f t="shared" si="2"/>
        <v>0.13957057563607203</v>
      </c>
      <c r="H25" s="63">
        <f>IF([19]Sheet1!H25=0,"x",IF([19]Sheet1!H25&lt;0.5,"Ə",[19]Sheet1!H25))</f>
        <v>4558.0829999999996</v>
      </c>
      <c r="I25" s="64">
        <f t="shared" si="3"/>
        <v>0.13956684647753465</v>
      </c>
      <c r="J25" s="63">
        <f>IF([19]Sheet1!J25=0,"x",IF(AND([19]Sheet1!J25&lt;0.5,[19]Sheet1!J25&gt;-0.5),"Ə",[19]Sheet1!J25))</f>
        <v>3694.9900000000002</v>
      </c>
      <c r="K25" s="63">
        <f>IF([19]Sheet1!K25=0,"x",IF(AND([19]Sheet1!K25&lt;0.5,[19]Sheet1!K25&gt;-0.5),"Ə",[19]Sheet1!K25))</f>
        <v>-177508.139</v>
      </c>
      <c r="L25" s="62"/>
    </row>
    <row r="26" spans="1:12">
      <c r="A26" s="62" t="str">
        <f>[18]Sheet1!A26</f>
        <v xml:space="preserve">     SAUDI ARABIA</v>
      </c>
      <c r="B26" s="63">
        <f>IF([19]Sheet1!B26=0,"x",IF([19]Sheet1!B26&lt;0.5,"Ə",[19]Sheet1!B26))</f>
        <v>146056.28700000001</v>
      </c>
      <c r="C26" s="64">
        <f t="shared" si="0"/>
        <v>3.5504126886358414</v>
      </c>
      <c r="D26" s="63">
        <f>IF([19]Sheet1!D26=0,"x",IF([19]Sheet1!D26&lt;0.5,"Ə",[19]Sheet1!D26))</f>
        <v>225303.88699999999</v>
      </c>
      <c r="E26" s="64">
        <f t="shared" si="1"/>
        <v>4.7211867795970868</v>
      </c>
      <c r="F26" s="63">
        <f>IF([19]Sheet1!F26=0,"x",IF([19]Sheet1!F26&lt;0.5,"Ə",[19]Sheet1!F26))</f>
        <v>26895.94</v>
      </c>
      <c r="G26" s="64">
        <f t="shared" si="2"/>
        <v>0.82213037639015452</v>
      </c>
      <c r="H26" s="63">
        <f>IF([19]Sheet1!H26=0,"x",IF([19]Sheet1!H26&lt;0.5,"Ə",[19]Sheet1!H26))</f>
        <v>26069.878000000001</v>
      </c>
      <c r="I26" s="64">
        <f t="shared" si="3"/>
        <v>0.79825019871600822</v>
      </c>
      <c r="J26" s="63">
        <f>IF([19]Sheet1!J26=0,"x",IF(AND([19]Sheet1!J26&lt;0.5,[19]Sheet1!J26&gt;-0.5),"Ə",[19]Sheet1!J26))</f>
        <v>-119160.34700000001</v>
      </c>
      <c r="K26" s="63">
        <f>IF([19]Sheet1!K26=0,"x",IF(AND([19]Sheet1!K26&lt;0.5,[19]Sheet1!K26&gt;-0.5),"Ə",[19]Sheet1!K26))</f>
        <v>-199234.00899999999</v>
      </c>
      <c r="L26" s="62"/>
    </row>
    <row r="27" spans="1:12">
      <c r="A27" s="62" t="str">
        <f>[18]Sheet1!A27</f>
        <v xml:space="preserve">     VENEZUELA, BOLIVARIAN REPUBLIC OF</v>
      </c>
      <c r="B27" s="63">
        <f>IF([19]Sheet1!B27=0,"x",IF([19]Sheet1!B27&lt;0.5,"Ə",[19]Sheet1!B27))</f>
        <v>3146.7629999999999</v>
      </c>
      <c r="C27" s="64">
        <f t="shared" si="0"/>
        <v>7.6493162415732119E-2</v>
      </c>
      <c r="D27" s="63">
        <f>IF([19]Sheet1!D27=0,"x",IF([19]Sheet1!D27&lt;0.5,"Ə",[19]Sheet1!D27))</f>
        <v>281.00099999999998</v>
      </c>
      <c r="E27" s="64">
        <f t="shared" si="1"/>
        <v>5.8883058961763986E-3</v>
      </c>
      <c r="F27" s="63">
        <f>IF([19]Sheet1!F27=0,"x",IF([19]Sheet1!F27&lt;0.5,"Ə",[19]Sheet1!F27))</f>
        <v>1196.845</v>
      </c>
      <c r="G27" s="64">
        <f t="shared" si="2"/>
        <v>3.6584058052281293E-2</v>
      </c>
      <c r="H27" s="63">
        <f>IF([19]Sheet1!H27=0,"x",IF([19]Sheet1!H27&lt;0.5,"Ə",[19]Sheet1!H27))</f>
        <v>1390.223</v>
      </c>
      <c r="I27" s="64">
        <f t="shared" si="3"/>
        <v>4.2568123487557744E-2</v>
      </c>
      <c r="J27" s="63">
        <f>IF([19]Sheet1!J27=0,"x",IF(AND([19]Sheet1!J27&lt;0.5,[19]Sheet1!J27&gt;-0.5),"Ə",[19]Sheet1!J27))</f>
        <v>-1949.9179999999999</v>
      </c>
      <c r="K27" s="63">
        <f>IF([19]Sheet1!K27=0,"x",IF(AND([19]Sheet1!K27&lt;0.5,[19]Sheet1!K27&gt;-0.5),"Ə",[19]Sheet1!K27))</f>
        <v>1109.222</v>
      </c>
      <c r="L27" s="62"/>
    </row>
    <row r="28" spans="1:12">
      <c r="A28" s="62" t="str">
        <f>[18]Sheet1!A28</f>
        <v>PALOP</v>
      </c>
      <c r="B28" s="63">
        <f>IF([19]Sheet1!B28=0,"x",IF([19]Sheet1!B28&lt;0.5,"Ə",[19]Sheet1!B28))</f>
        <v>135505.33999999997</v>
      </c>
      <c r="C28" s="64">
        <f t="shared" si="0"/>
        <v>3.2939347452664851</v>
      </c>
      <c r="D28" s="63">
        <f>IF([19]Sheet1!D28=0,"x",IF([19]Sheet1!D28&lt;0.5,"Ə",[19]Sheet1!D28))</f>
        <v>248373.92499999999</v>
      </c>
      <c r="E28" s="64">
        <f t="shared" si="1"/>
        <v>5.2046136740935962</v>
      </c>
      <c r="F28" s="63">
        <f>IF([19]Sheet1!F28=0,"x",IF([19]Sheet1!F28&lt;0.5,"Ə",[19]Sheet1!F28))</f>
        <v>486102.03700000001</v>
      </c>
      <c r="G28" s="64">
        <f t="shared" si="2"/>
        <v>14.858720336334438</v>
      </c>
      <c r="H28" s="63">
        <f>IF([19]Sheet1!H28=0,"x",IF([19]Sheet1!H28&lt;0.5,"Ə",[19]Sheet1!H28))</f>
        <v>425620.88499999995</v>
      </c>
      <c r="I28" s="64">
        <f t="shared" si="3"/>
        <v>13.032356961123226</v>
      </c>
      <c r="J28" s="63">
        <f>IF([19]Sheet1!J28=0,"x",IF(AND([19]Sheet1!J28&lt;0.5,[19]Sheet1!J28&gt;-0.5),"Ə",[19]Sheet1!J28))</f>
        <v>350596.69700000004</v>
      </c>
      <c r="K28" s="63">
        <f>IF([19]Sheet1!K28=0,"x",IF(AND([19]Sheet1!K28&lt;0.5,[19]Sheet1!K28&gt;-0.5),"Ə",[19]Sheet1!K28))</f>
        <v>177246.95999999996</v>
      </c>
      <c r="L28" s="62"/>
    </row>
    <row r="29" spans="1:12">
      <c r="A29" s="62" t="str">
        <f>[18]Sheet1!A29</f>
        <v xml:space="preserve">     ANGOLA</v>
      </c>
      <c r="B29" s="63">
        <f>IF([19]Sheet1!B29=0,"x",IF([19]Sheet1!B29&lt;0.5,"Ə",[19]Sheet1!B29))</f>
        <v>124872.96799999999</v>
      </c>
      <c r="C29" s="64">
        <f t="shared" si="0"/>
        <v>3.0354774803690394</v>
      </c>
      <c r="D29" s="63">
        <f>IF([19]Sheet1!D29=0,"x",IF([19]Sheet1!D29&lt;0.5,"Ə",[19]Sheet1!D29))</f>
        <v>235188.935</v>
      </c>
      <c r="E29" s="64">
        <f t="shared" si="1"/>
        <v>4.9283254959090819</v>
      </c>
      <c r="F29" s="63">
        <f>IF([19]Sheet1!F29=0,"x",IF([19]Sheet1!F29&lt;0.5,"Ə",[19]Sheet1!F29))</f>
        <v>348376.44300000003</v>
      </c>
      <c r="G29" s="64">
        <f t="shared" si="2"/>
        <v>10.648850949587681</v>
      </c>
      <c r="H29" s="63">
        <f>IF([19]Sheet1!H29=0,"x",IF([19]Sheet1!H29&lt;0.5,"Ə",[19]Sheet1!H29))</f>
        <v>288275.48599999998</v>
      </c>
      <c r="I29" s="64">
        <f t="shared" si="3"/>
        <v>8.8268907121258415</v>
      </c>
      <c r="J29" s="63">
        <f>IF([19]Sheet1!J29=0,"x",IF(AND([19]Sheet1!J29&lt;0.5,[19]Sheet1!J29&gt;-0.5),"Ə",[19]Sheet1!J29))</f>
        <v>223503.47500000003</v>
      </c>
      <c r="K29" s="63">
        <f>IF([19]Sheet1!K29=0,"x",IF(AND([19]Sheet1!K29&lt;0.5,[19]Sheet1!K29&gt;-0.5),"Ə",[19]Sheet1!K29))</f>
        <v>53086.550999999978</v>
      </c>
      <c r="L29" s="62"/>
    </row>
    <row r="30" spans="1:12">
      <c r="A30" s="62" t="str">
        <f>[18]Sheet1!A30</f>
        <v xml:space="preserve">     CAPE VERDE</v>
      </c>
      <c r="B30" s="63">
        <f>IF([19]Sheet1!B30=0,"x",IF([19]Sheet1!B30&lt;0.5,"Ə",[19]Sheet1!B30))</f>
        <v>3834.5259999999998</v>
      </c>
      <c r="C30" s="64">
        <f t="shared" si="0"/>
        <v>9.3211665481432074E-2</v>
      </c>
      <c r="D30" s="63">
        <f>IF([19]Sheet1!D30=0,"x",IF([19]Sheet1!D30&lt;0.5,"Ə",[19]Sheet1!D30))</f>
        <v>3433.2289999999998</v>
      </c>
      <c r="E30" s="64">
        <f t="shared" si="1"/>
        <v>7.1942457726569653E-2</v>
      </c>
      <c r="F30" s="63">
        <f>IF([19]Sheet1!F30=0,"x",IF([19]Sheet1!F30&lt;0.5,"Ə",[19]Sheet1!F30))</f>
        <v>59452.105000000003</v>
      </c>
      <c r="G30" s="64">
        <f t="shared" si="2"/>
        <v>1.817277308799655</v>
      </c>
      <c r="H30" s="63">
        <f>IF([19]Sheet1!H30=0,"x",IF([19]Sheet1!H30&lt;0.5,"Ə",[19]Sheet1!H30))</f>
        <v>59885.006000000001</v>
      </c>
      <c r="I30" s="64">
        <f t="shared" si="3"/>
        <v>1.8336571402293995</v>
      </c>
      <c r="J30" s="63">
        <f>IF([19]Sheet1!J30=0,"x",IF(AND([19]Sheet1!J30&lt;0.5,[19]Sheet1!J30&gt;-0.5),"Ə",[19]Sheet1!J30))</f>
        <v>55617.579000000005</v>
      </c>
      <c r="K30" s="63">
        <f>IF([19]Sheet1!K30=0,"x",IF(AND([19]Sheet1!K30&lt;0.5,[19]Sheet1!K30&gt;-0.5),"Ə",[19]Sheet1!K30))</f>
        <v>56451.777000000002</v>
      </c>
      <c r="L30" s="62"/>
    </row>
    <row r="31" spans="1:12">
      <c r="A31" s="62" t="str">
        <f>[18]Sheet1!A31</f>
        <v xml:space="preserve">     GUINEA-BISSAU</v>
      </c>
      <c r="B31" s="63">
        <f>IF([19]Sheet1!B31=0,"x",IF([19]Sheet1!B31&lt;0.5,"Ə",[19]Sheet1!B31))</f>
        <v>54.454000000000001</v>
      </c>
      <c r="C31" s="64">
        <f t="shared" si="0"/>
        <v>1.3236963400759057E-3</v>
      </c>
      <c r="D31" s="63">
        <f>IF([19]Sheet1!D31=0,"x",IF([19]Sheet1!D31&lt;0.5,"Ə",[19]Sheet1!D31))</f>
        <v>238.245</v>
      </c>
      <c r="E31" s="64">
        <f t="shared" si="1"/>
        <v>4.9923645760497157E-3</v>
      </c>
      <c r="F31" s="63">
        <f>IF([19]Sheet1!F31=0,"x",IF([19]Sheet1!F31&lt;0.5,"Ə",[19]Sheet1!F31))</f>
        <v>22190.34</v>
      </c>
      <c r="G31" s="64">
        <f t="shared" si="2"/>
        <v>0.67829392006471989</v>
      </c>
      <c r="H31" s="63">
        <f>IF([19]Sheet1!H31=0,"x",IF([19]Sheet1!H31&lt;0.5,"Ə",[19]Sheet1!H31))</f>
        <v>25322.024000000001</v>
      </c>
      <c r="I31" s="64">
        <f t="shared" si="3"/>
        <v>0.77535118077236609</v>
      </c>
      <c r="J31" s="63">
        <f>IF([19]Sheet1!J31=0,"x",IF(AND([19]Sheet1!J31&lt;0.5,[19]Sheet1!J31&gt;-0.5),"Ə",[19]Sheet1!J31))</f>
        <v>22135.885999999999</v>
      </c>
      <c r="K31" s="63">
        <f>IF([19]Sheet1!K31=0,"x",IF(AND([19]Sheet1!K31&lt;0.5,[19]Sheet1!K31&gt;-0.5),"Ə",[19]Sheet1!K31))</f>
        <v>25083.779000000002</v>
      </c>
      <c r="L31" s="62"/>
    </row>
    <row r="32" spans="1:12">
      <c r="A32" s="62" t="str">
        <f>[18]Sheet1!A32</f>
        <v xml:space="preserve">     MOZAMBIQUE</v>
      </c>
      <c r="B32" s="63">
        <f>IF([19]Sheet1!B32=0,"x",IF([19]Sheet1!B32&lt;0.5,"Ə",[19]Sheet1!B32))</f>
        <v>6573.2169999999996</v>
      </c>
      <c r="C32" s="64">
        <f t="shared" si="0"/>
        <v>0.159785200084929</v>
      </c>
      <c r="D32" s="63">
        <f>IF([19]Sheet1!D32=0,"x",IF([19]Sheet1!D32&lt;0.5,"Ə",[19]Sheet1!D32))</f>
        <v>9455.0030000000006</v>
      </c>
      <c r="E32" s="64">
        <f t="shared" si="1"/>
        <v>0.19812723055528467</v>
      </c>
      <c r="F32" s="63">
        <f>IF([19]Sheet1!F32=0,"x",IF([19]Sheet1!F32&lt;0.5,"Ə",[19]Sheet1!F32))</f>
        <v>42975.870999999999</v>
      </c>
      <c r="G32" s="64">
        <f t="shared" si="2"/>
        <v>1.3136469296453193</v>
      </c>
      <c r="H32" s="63">
        <f>IF([19]Sheet1!H32=0,"x",IF([19]Sheet1!H32&lt;0.5,"Ə",[19]Sheet1!H32))</f>
        <v>41296.319000000003</v>
      </c>
      <c r="I32" s="64">
        <f t="shared" si="3"/>
        <v>1.2644782936072683</v>
      </c>
      <c r="J32" s="63">
        <f>IF([19]Sheet1!J32=0,"x",IF(AND([19]Sheet1!J32&lt;0.5,[19]Sheet1!J32&gt;-0.5),"Ə",[19]Sheet1!J32))</f>
        <v>36402.654000000002</v>
      </c>
      <c r="K32" s="63">
        <f>IF([19]Sheet1!K32=0,"x",IF(AND([19]Sheet1!K32&lt;0.5,[19]Sheet1!K32&gt;-0.5),"Ə",[19]Sheet1!K32))</f>
        <v>31841.316000000003</v>
      </c>
      <c r="L32" s="62"/>
    </row>
    <row r="33" spans="1:12">
      <c r="A33" s="62" t="str">
        <f>[18]Sheet1!A33</f>
        <v xml:space="preserve">     SAO TOME AND PRINCIPE</v>
      </c>
      <c r="B33" s="63">
        <f>IF([19]Sheet1!B33=0,"x",IF([19]Sheet1!B33&lt;0.5,"Ə",[19]Sheet1!B33))</f>
        <v>170.17500000000001</v>
      </c>
      <c r="C33" s="64">
        <f t="shared" si="0"/>
        <v>4.1367029910092425E-3</v>
      </c>
      <c r="D33" s="63">
        <f>IF([19]Sheet1!D33=0,"x",IF([19]Sheet1!D33&lt;0.5,"Ə",[19]Sheet1!D33))</f>
        <v>58.512999999999998</v>
      </c>
      <c r="E33" s="64">
        <f t="shared" si="1"/>
        <v>1.2261253266108293E-3</v>
      </c>
      <c r="F33" s="63">
        <f>IF([19]Sheet1!F33=0,"x",IF([19]Sheet1!F33&lt;0.5,"Ə",[19]Sheet1!F33))</f>
        <v>13107.278</v>
      </c>
      <c r="G33" s="64">
        <f t="shared" si="2"/>
        <v>0.40065122823706456</v>
      </c>
      <c r="H33" s="63">
        <f>IF([19]Sheet1!H33=0,"x",IF([19]Sheet1!H33&lt;0.5,"Ə",[19]Sheet1!H33))</f>
        <v>10842.05</v>
      </c>
      <c r="I33" s="64">
        <f t="shared" si="3"/>
        <v>0.33197963438835026</v>
      </c>
      <c r="J33" s="63">
        <f>IF([19]Sheet1!J33=0,"x",IF(AND([19]Sheet1!J33&lt;0.5,[19]Sheet1!J33&gt;-0.5),"Ə",[19]Sheet1!J33))</f>
        <v>12937.103000000001</v>
      </c>
      <c r="K33" s="63">
        <f>IF([19]Sheet1!K33=0,"x",IF(AND([19]Sheet1!K33&lt;0.5,[19]Sheet1!K33&gt;-0.5),"Ə",[19]Sheet1!K33))</f>
        <v>10783.536999999998</v>
      </c>
      <c r="L33" s="62"/>
    </row>
    <row r="34" spans="1:12">
      <c r="A34" s="62" t="str">
        <f>[18]Sheet1!A34</f>
        <v>OTHER COUNTRIES</v>
      </c>
      <c r="B34" s="63">
        <f>IF([19]Sheet1!B34=0,"x",IF([19]Sheet1!B34&lt;0.5,"Ə",[19]Sheet1!B34))</f>
        <v>4007809.5290000006</v>
      </c>
      <c r="C34" s="64">
        <f t="shared" si="0"/>
        <v>97.42393222276857</v>
      </c>
      <c r="D34" s="63">
        <f>IF([19]Sheet1!D34=0,"x",IF([19]Sheet1!D34&lt;0.5,"Ə",[19]Sheet1!D34))</f>
        <v>4771909.282999997</v>
      </c>
      <c r="E34" s="64">
        <f t="shared" si="1"/>
        <v>99.994169298713445</v>
      </c>
      <c r="F34" s="63">
        <f>IF([19]Sheet1!F34=0,"x",IF([19]Sheet1!F34&lt;0.5,"Ə",[19]Sheet1!F34))</f>
        <v>3138746.7899999991</v>
      </c>
      <c r="G34" s="64">
        <f t="shared" si="2"/>
        <v>95.942327349633032</v>
      </c>
      <c r="H34" s="63">
        <f>IF([19]Sheet1!H34=0,"x",IF([19]Sheet1!H34&lt;0.5,"Ə",[19]Sheet1!H34))</f>
        <v>3113415.5970000015</v>
      </c>
      <c r="I34" s="64">
        <f t="shared" si="3"/>
        <v>95.331655138193213</v>
      </c>
      <c r="J34" s="63">
        <f>IF([19]Sheet1!J34=0,"x",IF(AND([19]Sheet1!J34&lt;0.5,[19]Sheet1!J34&gt;-0.5),"Ə",[19]Sheet1!J34))</f>
        <v>-869062.73900000146</v>
      </c>
      <c r="K34" s="63">
        <f>IF([19]Sheet1!K34=0,"x",IF(AND([19]Sheet1!K34&lt;0.5,[19]Sheet1!K34&gt;-0.5),"Ə",[19]Sheet1!K34))</f>
        <v>-1658493.6859999956</v>
      </c>
      <c r="L34" s="62"/>
    </row>
    <row r="35" spans="1:12">
      <c r="A35" s="62" t="str">
        <f>[18]Sheet1!A35</f>
        <v>EUROPE</v>
      </c>
      <c r="B35" s="63">
        <f>IF([19]Sheet1!B35=0,"x",IF([19]Sheet1!B35&lt;0.5,"Ə",[19]Sheet1!B35))</f>
        <v>631067.9430000002</v>
      </c>
      <c r="C35" s="64">
        <f t="shared" si="0"/>
        <v>15.34032993881681</v>
      </c>
      <c r="D35" s="63">
        <f>IF([19]Sheet1!D35=0,"x",IF([19]Sheet1!D35&lt;0.5,"Ə",[19]Sheet1!D35))</f>
        <v>735818.478</v>
      </c>
      <c r="E35" s="64">
        <f t="shared" si="1"/>
        <v>15.418892753132351</v>
      </c>
      <c r="F35" s="63">
        <f>IF([19]Sheet1!F35=0,"x",IF([19]Sheet1!F35&lt;0.5,"Ə",[19]Sheet1!F35))</f>
        <v>381204.38900000014</v>
      </c>
      <c r="G35" s="64">
        <f t="shared" si="2"/>
        <v>11.652305433836819</v>
      </c>
      <c r="H35" s="63">
        <f>IF([19]Sheet1!H35=0,"x",IF([19]Sheet1!H35&lt;0.5,"Ə",[19]Sheet1!H35))</f>
        <v>458074.89400000003</v>
      </c>
      <c r="I35" s="64">
        <f t="shared" si="3"/>
        <v>14.026086933061766</v>
      </c>
      <c r="J35" s="63">
        <f>IF([19]Sheet1!J35=0,"x",IF(AND([19]Sheet1!J35&lt;0.5,[19]Sheet1!J35&gt;-0.5),"Ə",[19]Sheet1!J35))</f>
        <v>-249863.55400000006</v>
      </c>
      <c r="K35" s="63">
        <f>IF([19]Sheet1!K35=0,"x",IF(AND([19]Sheet1!K35&lt;0.5,[19]Sheet1!K35&gt;-0.5),"Ə",[19]Sheet1!K35))</f>
        <v>-277743.58399999997</v>
      </c>
      <c r="L35" s="62"/>
    </row>
    <row r="36" spans="1:12">
      <c r="A36" s="62" t="str">
        <f>[18]Sheet1!A36</f>
        <v xml:space="preserve">     ANDORRA</v>
      </c>
      <c r="B36" s="63">
        <f>IF([19]Sheet1!B36=0,"x",IF([19]Sheet1!B36&lt;0.5,"Ə",[19]Sheet1!B36))</f>
        <v>52.709000000000003</v>
      </c>
      <c r="C36" s="64">
        <f t="shared" si="0"/>
        <v>1.2812779665233207E-3</v>
      </c>
      <c r="D36" s="63">
        <f>IF([19]Sheet1!D36=0,"x",IF([19]Sheet1!D36&lt;0.5,"Ə",[19]Sheet1!D36))</f>
        <v>49.963999999999999</v>
      </c>
      <c r="E36" s="64">
        <f t="shared" si="1"/>
        <v>1.0469831630369913E-3</v>
      </c>
      <c r="F36" s="63">
        <f>IF([19]Sheet1!F36=0,"x",IF([19]Sheet1!F36&lt;0.5,"Ə",[19]Sheet1!F36))</f>
        <v>895.303</v>
      </c>
      <c r="G36" s="64">
        <f t="shared" si="2"/>
        <v>2.7366799315184175E-2</v>
      </c>
      <c r="H36" s="63">
        <f>IF([19]Sheet1!H36=0,"x",IF([19]Sheet1!H36&lt;0.5,"Ə",[19]Sheet1!H36))</f>
        <v>761.16200000000003</v>
      </c>
      <c r="I36" s="64">
        <f t="shared" si="3"/>
        <v>2.3306504071675144E-2</v>
      </c>
      <c r="J36" s="63">
        <f>IF([19]Sheet1!J36=0,"x",IF(AND([19]Sheet1!J36&lt;0.5,[19]Sheet1!J36&gt;-0.5),"Ə",[19]Sheet1!J36))</f>
        <v>842.59400000000005</v>
      </c>
      <c r="K36" s="63">
        <f>IF([19]Sheet1!K36=0,"x",IF(AND([19]Sheet1!K36&lt;0.5,[19]Sheet1!K36&gt;-0.5),"Ə",[19]Sheet1!K36))</f>
        <v>711.19800000000009</v>
      </c>
      <c r="L36" s="62"/>
    </row>
    <row r="37" spans="1:12">
      <c r="A37" s="62" t="str">
        <f>[18]Sheet1!A37</f>
        <v xml:space="preserve">     ALBANIA</v>
      </c>
      <c r="B37" s="63">
        <f>IF([19]Sheet1!B37=0,"x",IF([19]Sheet1!B37&lt;0.5,"Ə",[19]Sheet1!B37))</f>
        <v>38.094999999999999</v>
      </c>
      <c r="C37" s="64">
        <f t="shared" si="0"/>
        <v>9.260332037167449E-4</v>
      </c>
      <c r="D37" s="63">
        <f>IF([19]Sheet1!D37=0,"x",IF([19]Sheet1!D37&lt;0.5,"Ə",[19]Sheet1!D37))</f>
        <v>82.891999999999996</v>
      </c>
      <c r="E37" s="64">
        <f t="shared" si="1"/>
        <v>1.7369811934685429E-3</v>
      </c>
      <c r="F37" s="63">
        <f>IF([19]Sheet1!F37=0,"x",IF([19]Sheet1!F37&lt;0.5,"Ə",[19]Sheet1!F37))</f>
        <v>1601.0070000000001</v>
      </c>
      <c r="G37" s="64">
        <f t="shared" si="2"/>
        <v>4.8938110640984189E-2</v>
      </c>
      <c r="H37" s="63">
        <f>IF([19]Sheet1!H37=0,"x",IF([19]Sheet1!H37&lt;0.5,"Ə",[19]Sheet1!H37))</f>
        <v>2297.38</v>
      </c>
      <c r="I37" s="64">
        <f t="shared" si="3"/>
        <v>7.0344941450289217E-2</v>
      </c>
      <c r="J37" s="63">
        <f>IF([19]Sheet1!J37=0,"x",IF(AND([19]Sheet1!J37&lt;0.5,[19]Sheet1!J37&gt;-0.5),"Ə",[19]Sheet1!J37))</f>
        <v>1562.912</v>
      </c>
      <c r="K37" s="63">
        <f>IF([19]Sheet1!K37=0,"x",IF(AND([19]Sheet1!K37&lt;0.5,[19]Sheet1!K37&gt;-0.5),"Ə",[19]Sheet1!K37))</f>
        <v>2214.4880000000003</v>
      </c>
      <c r="L37" s="62"/>
    </row>
    <row r="38" spans="1:12">
      <c r="A38" s="62" t="str">
        <f>[18]Sheet1!A38</f>
        <v xml:space="preserve">     BOSNIA AND HERZEGOVINA</v>
      </c>
      <c r="B38" s="63">
        <f>IF([19]Sheet1!B38=0,"x",IF([19]Sheet1!B38&lt;0.5,"Ə",[19]Sheet1!B38))</f>
        <v>330.35</v>
      </c>
      <c r="C38" s="64">
        <f t="shared" si="0"/>
        <v>8.0303207467601178E-3</v>
      </c>
      <c r="D38" s="63">
        <f>IF([19]Sheet1!D38=0,"x",IF([19]Sheet1!D38&lt;0.5,"Ə",[19]Sheet1!D38))</f>
        <v>936.47299999999996</v>
      </c>
      <c r="E38" s="64">
        <f t="shared" si="1"/>
        <v>1.9623558234703794E-2</v>
      </c>
      <c r="F38" s="63">
        <f>IF([19]Sheet1!F38=0,"x",IF([19]Sheet1!F38&lt;0.5,"Ə",[19]Sheet1!F38))</f>
        <v>370.58499999999998</v>
      </c>
      <c r="G38" s="64">
        <f t="shared" si="2"/>
        <v>1.1327701710166867E-2</v>
      </c>
      <c r="H38" s="63">
        <f>IF([19]Sheet1!H38=0,"x",IF([19]Sheet1!H38&lt;0.5,"Ə",[19]Sheet1!H38))</f>
        <v>659.09799999999996</v>
      </c>
      <c r="I38" s="64">
        <f t="shared" si="3"/>
        <v>2.0181341449826636E-2</v>
      </c>
      <c r="J38" s="63">
        <f>IF([19]Sheet1!J38=0,"x",IF(AND([19]Sheet1!J38&lt;0.5,[19]Sheet1!J38&gt;-0.5),"Ə",[19]Sheet1!J38))</f>
        <v>40.234999999999957</v>
      </c>
      <c r="K38" s="63">
        <f>IF([19]Sheet1!K38=0,"x",IF(AND([19]Sheet1!K38&lt;0.5,[19]Sheet1!K38&gt;-0.5),"Ə",[19]Sheet1!K38))</f>
        <v>-277.375</v>
      </c>
      <c r="L38" s="62"/>
    </row>
    <row r="39" spans="1:12">
      <c r="A39" s="62" t="str">
        <f>[18]Sheet1!A39</f>
        <v xml:space="preserve">     BELARUS</v>
      </c>
      <c r="B39" s="63">
        <f>IF([19]Sheet1!B39=0,"x",IF([19]Sheet1!B39&lt;0.5,"Ə",[19]Sheet1!B39))</f>
        <v>63.122999999999998</v>
      </c>
      <c r="C39" s="64">
        <f t="shared" si="0"/>
        <v>1.5344269305213832E-3</v>
      </c>
      <c r="D39" s="63">
        <f>IF([19]Sheet1!D39=0,"x",IF([19]Sheet1!D39&lt;0.5,"Ə",[19]Sheet1!D39))</f>
        <v>779.60799999999995</v>
      </c>
      <c r="E39" s="64">
        <f t="shared" si="1"/>
        <v>1.63364912690926E-2</v>
      </c>
      <c r="F39" s="63">
        <f>IF([19]Sheet1!F39=0,"x",IF([19]Sheet1!F39&lt;0.5,"Ə",[19]Sheet1!F39))</f>
        <v>3080.9389999999999</v>
      </c>
      <c r="G39" s="64">
        <f t="shared" si="2"/>
        <v>9.4175311950618068E-2</v>
      </c>
      <c r="H39" s="63">
        <f>IF([19]Sheet1!H39=0,"x",IF([19]Sheet1!H39&lt;0.5,"Ə",[19]Sheet1!H39))</f>
        <v>4372.1840000000002</v>
      </c>
      <c r="I39" s="64">
        <f t="shared" si="3"/>
        <v>0.13387468659511761</v>
      </c>
      <c r="J39" s="63">
        <f>IF([19]Sheet1!J39=0,"x",IF(AND([19]Sheet1!J39&lt;0.5,[19]Sheet1!J39&gt;-0.5),"Ə",[19]Sheet1!J39))</f>
        <v>3017.8159999999998</v>
      </c>
      <c r="K39" s="63">
        <f>IF([19]Sheet1!K39=0,"x",IF(AND([19]Sheet1!K39&lt;0.5,[19]Sheet1!K39&gt;-0.5),"Ə",[19]Sheet1!K39))</f>
        <v>3592.576</v>
      </c>
      <c r="L39" s="62"/>
    </row>
    <row r="40" spans="1:12">
      <c r="A40" s="62" t="str">
        <f>[18]Sheet1!A40</f>
        <v xml:space="preserve">     SWITZERLAND</v>
      </c>
      <c r="B40" s="63">
        <f>IF([19]Sheet1!B40=0,"x",IF([19]Sheet1!B40&lt;0.5,"Ə",[19]Sheet1!B40))</f>
        <v>70657.872000000003</v>
      </c>
      <c r="C40" s="64">
        <f t="shared" si="0"/>
        <v>1.7175885437975504</v>
      </c>
      <c r="D40" s="63">
        <f>IF([19]Sheet1!D40=0,"x",IF([19]Sheet1!D40&lt;0.5,"Ə",[19]Sheet1!D40))</f>
        <v>73861.380999999994</v>
      </c>
      <c r="E40" s="64">
        <f t="shared" si="1"/>
        <v>1.5477468238263614</v>
      </c>
      <c r="F40" s="63">
        <f>IF([19]Sheet1!F40=0,"x",IF([19]Sheet1!F40&lt;0.5,"Ə",[19]Sheet1!F40))</f>
        <v>140937.28400000001</v>
      </c>
      <c r="G40" s="64">
        <f t="shared" si="2"/>
        <v>4.308041375104426</v>
      </c>
      <c r="H40" s="63">
        <f>IF([19]Sheet1!H40=0,"x",IF([19]Sheet1!H40&lt;0.5,"Ə",[19]Sheet1!H40))</f>
        <v>171710.185</v>
      </c>
      <c r="I40" s="64">
        <f t="shared" si="3"/>
        <v>5.2577035188968866</v>
      </c>
      <c r="J40" s="63">
        <f>IF([19]Sheet1!J40=0,"x",IF(AND([19]Sheet1!J40&lt;0.5,[19]Sheet1!J40&gt;-0.5),"Ə",[19]Sheet1!J40))</f>
        <v>70279.412000000011</v>
      </c>
      <c r="K40" s="63">
        <f>IF([19]Sheet1!K40=0,"x",IF(AND([19]Sheet1!K40&lt;0.5,[19]Sheet1!K40&gt;-0.5),"Ə",[19]Sheet1!K40))</f>
        <v>97848.804000000004</v>
      </c>
      <c r="L40" s="62"/>
    </row>
    <row r="41" spans="1:12">
      <c r="A41" s="62" t="str">
        <f>[18]Sheet1!A41</f>
        <v xml:space="preserve">     FAROE ISLANDS</v>
      </c>
      <c r="B41" s="63">
        <f>IF([19]Sheet1!B41=0,"x",IF([19]Sheet1!B41&lt;0.5,"Ə",[19]Sheet1!B41))</f>
        <v>8.5860000000000003</v>
      </c>
      <c r="C41" s="64">
        <f t="shared" si="0"/>
        <v>2.0871298299283294E-4</v>
      </c>
      <c r="D41" s="63">
        <f>IF([19]Sheet1!D41=0,"x",IF([19]Sheet1!D41&lt;0.5,"Ə",[19]Sheet1!D41))</f>
        <v>842.74900000000002</v>
      </c>
      <c r="E41" s="64">
        <f t="shared" si="1"/>
        <v>1.7659595181856166E-2</v>
      </c>
      <c r="F41" s="63">
        <f>IF([19]Sheet1!F41=0,"x",IF([19]Sheet1!F41&lt;0.5,"Ə",[19]Sheet1!F41))</f>
        <v>441.76900000000001</v>
      </c>
      <c r="G41" s="64">
        <f t="shared" si="2"/>
        <v>1.3503588803644797E-2</v>
      </c>
      <c r="H41" s="63">
        <f>IF([19]Sheet1!H41=0,"x",IF([19]Sheet1!H41&lt;0.5,"Ə",[19]Sheet1!H41))</f>
        <v>394.68099999999998</v>
      </c>
      <c r="I41" s="64">
        <f t="shared" si="3"/>
        <v>1.2084988916305356E-2</v>
      </c>
      <c r="J41" s="63">
        <f>IF([19]Sheet1!J41=0,"x",IF(AND([19]Sheet1!J41&lt;0.5,[19]Sheet1!J41&gt;-0.5),"Ə",[19]Sheet1!J41))</f>
        <v>433.18299999999999</v>
      </c>
      <c r="K41" s="63">
        <f>IF([19]Sheet1!K41=0,"x",IF(AND([19]Sheet1!K41&lt;0.5,[19]Sheet1!K41&gt;-0.5),"Ə",[19]Sheet1!K41))</f>
        <v>-448.06800000000004</v>
      </c>
      <c r="L41" s="62"/>
    </row>
    <row r="42" spans="1:12">
      <c r="A42" s="62" t="str">
        <f>[18]Sheet1!A42</f>
        <v xml:space="preserve">     GIBRALTAR</v>
      </c>
      <c r="B42" s="63">
        <f>IF([19]Sheet1!B42=0,"x",IF([19]Sheet1!B42&lt;0.5,"Ə",[19]Sheet1!B42))</f>
        <v>354.56400000000002</v>
      </c>
      <c r="C42" s="64">
        <f t="shared" si="0"/>
        <v>8.618927335414724E-3</v>
      </c>
      <c r="D42" s="63">
        <f>IF([19]Sheet1!D42=0,"x",IF([19]Sheet1!D42&lt;0.5,"Ə",[19]Sheet1!D42))</f>
        <v>28.529</v>
      </c>
      <c r="E42" s="64">
        <f t="shared" si="1"/>
        <v>5.9781808218481957E-4</v>
      </c>
      <c r="F42" s="63">
        <f>IF([19]Sheet1!F42=0,"x",IF([19]Sheet1!F42&lt;0.5,"Ə",[19]Sheet1!F42))</f>
        <v>33527.680999999997</v>
      </c>
      <c r="G42" s="64">
        <f t="shared" si="2"/>
        <v>1.0248433406684814</v>
      </c>
      <c r="H42" s="63">
        <f>IF([19]Sheet1!H42=0,"x",IF([19]Sheet1!H42&lt;0.5,"Ə",[19]Sheet1!H42))</f>
        <v>23812.228999999999</v>
      </c>
      <c r="I42" s="64">
        <f t="shared" si="3"/>
        <v>0.72912180605989374</v>
      </c>
      <c r="J42" s="63">
        <f>IF([19]Sheet1!J42=0,"x",IF(AND([19]Sheet1!J42&lt;0.5,[19]Sheet1!J42&gt;-0.5),"Ə",[19]Sheet1!J42))</f>
        <v>33173.116999999998</v>
      </c>
      <c r="K42" s="63">
        <f>IF([19]Sheet1!K42=0,"x",IF(AND([19]Sheet1!K42&lt;0.5,[19]Sheet1!K42&gt;-0.5),"Ə",[19]Sheet1!K42))</f>
        <v>23783.7</v>
      </c>
      <c r="L42" s="62"/>
    </row>
    <row r="43" spans="1:12">
      <c r="A43" s="62" t="str">
        <f>[18]Sheet1!A43</f>
        <v xml:space="preserve">     ICELAND</v>
      </c>
      <c r="B43" s="63">
        <f>IF([19]Sheet1!B43=0,"x",IF([19]Sheet1!B43&lt;0.5,"Ə",[19]Sheet1!B43))</f>
        <v>7080.0240000000003</v>
      </c>
      <c r="C43" s="64">
        <f t="shared" si="0"/>
        <v>0.17210492996748769</v>
      </c>
      <c r="D43" s="63">
        <f>IF([19]Sheet1!D43=0,"x",IF([19]Sheet1!D43&lt;0.5,"Ə",[19]Sheet1!D43))</f>
        <v>4238.5959999999995</v>
      </c>
      <c r="E43" s="64">
        <f t="shared" si="1"/>
        <v>8.8818722418460075E-2</v>
      </c>
      <c r="F43" s="63">
        <f>IF([19]Sheet1!F43=0,"x",IF([19]Sheet1!F43&lt;0.5,"Ə",[19]Sheet1!F43))</f>
        <v>3266.4769999999999</v>
      </c>
      <c r="G43" s="64">
        <f t="shared" si="2"/>
        <v>9.9846667024085539E-2</v>
      </c>
      <c r="H43" s="63">
        <f>IF([19]Sheet1!H43=0,"x",IF([19]Sheet1!H43&lt;0.5,"Ə",[19]Sheet1!H43))</f>
        <v>1873.2760000000001</v>
      </c>
      <c r="I43" s="64">
        <f t="shared" si="3"/>
        <v>5.7359030957104165E-2</v>
      </c>
      <c r="J43" s="63">
        <f>IF([19]Sheet1!J43=0,"x",IF(AND([19]Sheet1!J43&lt;0.5,[19]Sheet1!J43&gt;-0.5),"Ə",[19]Sheet1!J43))</f>
        <v>-3813.5470000000005</v>
      </c>
      <c r="K43" s="63">
        <f>IF([19]Sheet1!K43=0,"x",IF(AND([19]Sheet1!K43&lt;0.5,[19]Sheet1!K43&gt;-0.5),"Ə",[19]Sheet1!K43))</f>
        <v>-2365.3199999999997</v>
      </c>
      <c r="L43" s="62"/>
    </row>
    <row r="44" spans="1:12">
      <c r="A44" s="62" t="str">
        <f>[18]Sheet1!A44</f>
        <v xml:space="preserve">     LIECHTENSTEIN</v>
      </c>
      <c r="B44" s="63">
        <f>IF([19]Sheet1!B44=0,"x",IF([19]Sheet1!B44&lt;0.5,"Ə",[19]Sheet1!B44))</f>
        <v>32.963000000000001</v>
      </c>
      <c r="C44" s="64">
        <f t="shared" si="0"/>
        <v>8.0128186098215161E-4</v>
      </c>
      <c r="D44" s="63">
        <f>IF([19]Sheet1!D44=0,"x",IF([19]Sheet1!D44&lt;0.5,"Ə",[19]Sheet1!D44))</f>
        <v>14.645</v>
      </c>
      <c r="E44" s="64">
        <f t="shared" si="1"/>
        <v>3.0688232372661791E-4</v>
      </c>
      <c r="F44" s="63">
        <f>IF([19]Sheet1!F44=0,"x",IF([19]Sheet1!F44&lt;0.5,"Ə",[19]Sheet1!F44))</f>
        <v>23.132000000000001</v>
      </c>
      <c r="G44" s="64">
        <f t="shared" si="2"/>
        <v>7.0707771755354378E-4</v>
      </c>
      <c r="H44" s="63">
        <f>IF([19]Sheet1!H44=0,"x",IF([19]Sheet1!H44&lt;0.5,"Ə",[19]Sheet1!H44))</f>
        <v>42.918999999999997</v>
      </c>
      <c r="I44" s="64">
        <f t="shared" si="3"/>
        <v>1.314164196652257E-3</v>
      </c>
      <c r="J44" s="63">
        <f>IF([19]Sheet1!J44=0,"x",IF(AND([19]Sheet1!J44&lt;0.5,[19]Sheet1!J44&gt;-0.5),"Ə",[19]Sheet1!J44))</f>
        <v>-9.8309999999999995</v>
      </c>
      <c r="K44" s="63">
        <f>IF([19]Sheet1!K44=0,"x",IF(AND([19]Sheet1!K44&lt;0.5,[19]Sheet1!K44&gt;-0.5),"Ə",[19]Sheet1!K44))</f>
        <v>28.273999999999997</v>
      </c>
      <c r="L44" s="62"/>
    </row>
    <row r="45" spans="1:12">
      <c r="A45" s="62" t="str">
        <f>[18]Sheet1!A45</f>
        <v xml:space="preserve">     MOLDOVA, REPUBLIC OF</v>
      </c>
      <c r="B45" s="63">
        <f>IF([19]Sheet1!B45=0,"x",IF([19]Sheet1!B45&lt;0.5,"Ə",[19]Sheet1!B45))</f>
        <v>228.01900000000001</v>
      </c>
      <c r="C45" s="64">
        <f t="shared" si="0"/>
        <v>5.5428052258377335E-3</v>
      </c>
      <c r="D45" s="63">
        <f>IF([19]Sheet1!D45=0,"x",IF([19]Sheet1!D45&lt;0.5,"Ə",[19]Sheet1!D45))</f>
        <v>39.890999999999998</v>
      </c>
      <c r="E45" s="64">
        <f t="shared" si="1"/>
        <v>8.3590595942495828E-4</v>
      </c>
      <c r="F45" s="63">
        <f>IF([19]Sheet1!F45=0,"x",IF([19]Sheet1!F45&lt;0.5,"Ə",[19]Sheet1!F45))</f>
        <v>1357.0820000000001</v>
      </c>
      <c r="G45" s="64">
        <f t="shared" si="2"/>
        <v>4.1482035409519204E-2</v>
      </c>
      <c r="H45" s="63">
        <f>IF([19]Sheet1!H45=0,"x",IF([19]Sheet1!H45&lt;0.5,"Ə",[19]Sheet1!H45))</f>
        <v>1477.135</v>
      </c>
      <c r="I45" s="64">
        <f t="shared" si="3"/>
        <v>4.5229337370906404E-2</v>
      </c>
      <c r="J45" s="63">
        <f>IF([19]Sheet1!J45=0,"x",IF(AND([19]Sheet1!J45&lt;0.5,[19]Sheet1!J45&gt;-0.5),"Ə",[19]Sheet1!J45))</f>
        <v>1129.0630000000001</v>
      </c>
      <c r="K45" s="63">
        <f>IF([19]Sheet1!K45=0,"x",IF(AND([19]Sheet1!K45&lt;0.5,[19]Sheet1!K45&gt;-0.5),"Ə",[19]Sheet1!K45))</f>
        <v>1437.2439999999999</v>
      </c>
      <c r="L45" s="62"/>
    </row>
    <row r="46" spans="1:12">
      <c r="A46" s="62" t="str">
        <f>[18]Sheet1!A46</f>
        <v xml:space="preserve">     MONTENEGRO</v>
      </c>
      <c r="B46" s="63" t="str">
        <f>IF([19]Sheet1!B46=0,"x",IF([19]Sheet1!B46&lt;0.5,"Ə",[19]Sheet1!B46))</f>
        <v>x</v>
      </c>
      <c r="C46" s="64" t="str">
        <f t="shared" si="0"/>
        <v>x</v>
      </c>
      <c r="D46" s="63">
        <f>IF([19]Sheet1!D46=0,"x",IF([19]Sheet1!D46&lt;0.5,"Ə",[19]Sheet1!D46))</f>
        <v>1.4850000000000001</v>
      </c>
      <c r="E46" s="64">
        <f t="shared" si="1"/>
        <v>3.1117804761627015E-5</v>
      </c>
      <c r="F46" s="63">
        <f>IF([19]Sheet1!F46=0,"x",IF([19]Sheet1!F46&lt;0.5,"Ə",[19]Sheet1!F46))</f>
        <v>250.03800000000001</v>
      </c>
      <c r="G46" s="64">
        <f t="shared" si="2"/>
        <v>7.6429317975814006E-3</v>
      </c>
      <c r="H46" s="63">
        <f>IF([19]Sheet1!H46=0,"x",IF([19]Sheet1!H46&lt;0.5,"Ə",[19]Sheet1!H46))</f>
        <v>457.48200000000003</v>
      </c>
      <c r="I46" s="64">
        <f t="shared" si="3"/>
        <v>1.4007932734054103E-2</v>
      </c>
      <c r="J46" s="63">
        <f>IF([19]Sheet1!J46=0,"x",IF(AND([19]Sheet1!J46&lt;0.5,[19]Sheet1!J46&gt;-0.5),"Ə",[19]Sheet1!J46))</f>
        <v>250.03800000000001</v>
      </c>
      <c r="K46" s="63">
        <f>IF([19]Sheet1!K46=0,"x",IF(AND([19]Sheet1!K46&lt;0.5,[19]Sheet1!K46&gt;-0.5),"Ə",[19]Sheet1!K46))</f>
        <v>455.99700000000001</v>
      </c>
      <c r="L46" s="62"/>
    </row>
    <row r="47" spans="1:12">
      <c r="A47" s="62" t="str">
        <f>[18]Sheet1!A47</f>
        <v xml:space="preserve">     MACEDONIA, THE FORMER YUGOSLAV REPU</v>
      </c>
      <c r="B47" s="63">
        <f>IF([19]Sheet1!B47=0,"x",IF([19]Sheet1!B47&lt;0.5,"Ə",[19]Sheet1!B47))</f>
        <v>617.15</v>
      </c>
      <c r="C47" s="64">
        <f t="shared" si="0"/>
        <v>1.500200529397005E-2</v>
      </c>
      <c r="D47" s="63">
        <f>IF([19]Sheet1!D47=0,"x",IF([19]Sheet1!D47&lt;0.5,"Ə",[19]Sheet1!D47))</f>
        <v>1172.0150000000001</v>
      </c>
      <c r="E47" s="64">
        <f t="shared" si="1"/>
        <v>2.455928211966215E-2</v>
      </c>
      <c r="F47" s="63">
        <f>IF([19]Sheet1!F47=0,"x",IF([19]Sheet1!F47&lt;0.5,"Ə",[19]Sheet1!F47))</f>
        <v>4646.643</v>
      </c>
      <c r="G47" s="64">
        <f t="shared" si="2"/>
        <v>0.14203431293127056</v>
      </c>
      <c r="H47" s="63">
        <f>IF([19]Sheet1!H47=0,"x",IF([19]Sheet1!H47&lt;0.5,"Ə",[19]Sheet1!H47))</f>
        <v>5249.5410000000002</v>
      </c>
      <c r="I47" s="64">
        <f t="shared" si="3"/>
        <v>0.16073903937785333</v>
      </c>
      <c r="J47" s="63">
        <f>IF([19]Sheet1!J47=0,"x",IF(AND([19]Sheet1!J47&lt;0.5,[19]Sheet1!J47&gt;-0.5),"Ə",[19]Sheet1!J47))</f>
        <v>4029.4929999999999</v>
      </c>
      <c r="K47" s="63">
        <f>IF([19]Sheet1!K47=0,"x",IF(AND([19]Sheet1!K47&lt;0.5,[19]Sheet1!K47&gt;-0.5),"Ə",[19]Sheet1!K47))</f>
        <v>4077.5259999999998</v>
      </c>
      <c r="L47" s="62"/>
    </row>
    <row r="48" spans="1:12">
      <c r="A48" s="62" t="str">
        <f>[18]Sheet1!A48</f>
        <v xml:space="preserve">     NORWAY</v>
      </c>
      <c r="B48" s="63">
        <f>IF([19]Sheet1!B48=0,"x",IF([19]Sheet1!B48&lt;0.5,"Ə",[19]Sheet1!B48))</f>
        <v>39525.525000000001</v>
      </c>
      <c r="C48" s="64">
        <f t="shared" si="0"/>
        <v>0.96080715433354225</v>
      </c>
      <c r="D48" s="63">
        <f>IF([19]Sheet1!D48=0,"x",IF([19]Sheet1!D48&lt;0.5,"Ə",[19]Sheet1!D48))</f>
        <v>48752.220999999998</v>
      </c>
      <c r="E48" s="64">
        <f t="shared" si="1"/>
        <v>1.0215906362112406</v>
      </c>
      <c r="F48" s="63">
        <f>IF([19]Sheet1!F48=0,"x",IF([19]Sheet1!F48&lt;0.5,"Ə",[19]Sheet1!F48))</f>
        <v>44416.381000000001</v>
      </c>
      <c r="G48" s="64">
        <f t="shared" si="2"/>
        <v>1.3576791154880075</v>
      </c>
      <c r="H48" s="63">
        <f>IF([19]Sheet1!H48=0,"x",IF([19]Sheet1!H48&lt;0.5,"Ə",[19]Sheet1!H48))</f>
        <v>53053.726000000002</v>
      </c>
      <c r="I48" s="64">
        <f t="shared" si="3"/>
        <v>1.6244858269810334</v>
      </c>
      <c r="J48" s="63">
        <f>IF([19]Sheet1!J48=0,"x",IF(AND([19]Sheet1!J48&lt;0.5,[19]Sheet1!J48&gt;-0.5),"Ə",[19]Sheet1!J48))</f>
        <v>4890.8559999999998</v>
      </c>
      <c r="K48" s="63">
        <f>IF([19]Sheet1!K48=0,"x",IF(AND([19]Sheet1!K48&lt;0.5,[19]Sheet1!K48&gt;-0.5),"Ə",[19]Sheet1!K48))</f>
        <v>4301.5050000000047</v>
      </c>
      <c r="L48" s="62"/>
    </row>
    <row r="49" spans="1:12">
      <c r="A49" s="62" t="str">
        <f>[18]Sheet1!A49</f>
        <v xml:space="preserve">     RUSSIA</v>
      </c>
      <c r="B49" s="63">
        <f>IF([19]Sheet1!B49=0,"x",IF([19]Sheet1!B49&lt;0.5,"Ə",[19]Sheet1!B49))</f>
        <v>231133.48199999999</v>
      </c>
      <c r="C49" s="64">
        <f t="shared" si="0"/>
        <v>5.6185136848055279</v>
      </c>
      <c r="D49" s="63">
        <f>IF([19]Sheet1!D49=0,"x",IF([19]Sheet1!D49&lt;0.5,"Ə",[19]Sheet1!D49))</f>
        <v>236463.31200000001</v>
      </c>
      <c r="E49" s="64">
        <f t="shared" si="1"/>
        <v>4.9550297482179761</v>
      </c>
      <c r="F49" s="63">
        <f>IF([19]Sheet1!F49=0,"x",IF([19]Sheet1!F49&lt;0.5,"Ə",[19]Sheet1!F49))</f>
        <v>46859.125</v>
      </c>
      <c r="G49" s="64">
        <f t="shared" si="2"/>
        <v>1.4323466691836504</v>
      </c>
      <c r="H49" s="63">
        <f>IF([19]Sheet1!H49=0,"x",IF([19]Sheet1!H49&lt;0.5,"Ə",[19]Sheet1!H49))</f>
        <v>43748.684999999998</v>
      </c>
      <c r="I49" s="64">
        <f t="shared" si="3"/>
        <v>1.339568850104095</v>
      </c>
      <c r="J49" s="63">
        <f>IF([19]Sheet1!J49=0,"x",IF(AND([19]Sheet1!J49&lt;0.5,[19]Sheet1!J49&gt;-0.5),"Ə",[19]Sheet1!J49))</f>
        <v>-184274.35699999999</v>
      </c>
      <c r="K49" s="63">
        <f>IF([19]Sheet1!K49=0,"x",IF(AND([19]Sheet1!K49&lt;0.5,[19]Sheet1!K49&gt;-0.5),"Ə",[19]Sheet1!K49))</f>
        <v>-192714.62700000001</v>
      </c>
      <c r="L49" s="62"/>
    </row>
    <row r="50" spans="1:12">
      <c r="A50" s="62" t="str">
        <f>[18]Sheet1!A50</f>
        <v xml:space="preserve">     SAN MARINO</v>
      </c>
      <c r="B50" s="63">
        <f>IF([19]Sheet1!B50=0,"x",IF([19]Sheet1!B50&lt;0.5,"Ə",[19]Sheet1!B50))</f>
        <v>304.767</v>
      </c>
      <c r="C50" s="64">
        <f t="shared" si="0"/>
        <v>7.4084357893986399E-3</v>
      </c>
      <c r="D50" s="63">
        <f>IF([19]Sheet1!D50=0,"x",IF([19]Sheet1!D50&lt;0.5,"Ə",[19]Sheet1!D50))</f>
        <v>173.00200000000001</v>
      </c>
      <c r="E50" s="64">
        <f t="shared" si="1"/>
        <v>3.6252137773542066E-3</v>
      </c>
      <c r="F50" s="63">
        <f>IF([19]Sheet1!F50=0,"x",IF([19]Sheet1!F50&lt;0.5,"Ə",[19]Sheet1!F50))</f>
        <v>259.14499999999998</v>
      </c>
      <c r="G50" s="64">
        <f t="shared" si="2"/>
        <v>7.9213062041938904E-3</v>
      </c>
      <c r="H50" s="63">
        <f>IF([19]Sheet1!H50=0,"x",IF([19]Sheet1!H50&lt;0.5,"Ə",[19]Sheet1!H50))</f>
        <v>375.22899999999998</v>
      </c>
      <c r="I50" s="64">
        <f t="shared" si="3"/>
        <v>1.1489375739081289E-2</v>
      </c>
      <c r="J50" s="63">
        <f>IF([19]Sheet1!J50=0,"x",IF(AND([19]Sheet1!J50&lt;0.5,[19]Sheet1!J50&gt;-0.5),"Ə",[19]Sheet1!J50))</f>
        <v>-45.622000000000014</v>
      </c>
      <c r="K50" s="63">
        <f>IF([19]Sheet1!K50=0,"x",IF(AND([19]Sheet1!K50&lt;0.5,[19]Sheet1!K50&gt;-0.5),"Ə",[19]Sheet1!K50))</f>
        <v>202.22699999999998</v>
      </c>
      <c r="L50" s="62"/>
    </row>
    <row r="51" spans="1:12">
      <c r="A51" s="62" t="str">
        <f>[18]Sheet1!A51</f>
        <v xml:space="preserve">     TURKEY</v>
      </c>
      <c r="B51" s="63">
        <f>IF([19]Sheet1!B51=0,"x",IF([19]Sheet1!B51&lt;0.5,"Ə",[19]Sheet1!B51))</f>
        <v>198569.916</v>
      </c>
      <c r="C51" s="64">
        <f t="shared" si="0"/>
        <v>4.826941474609395</v>
      </c>
      <c r="D51" s="63">
        <f>IF([19]Sheet1!D51=0,"x",IF([19]Sheet1!D51&lt;0.5,"Ə",[19]Sheet1!D51))</f>
        <v>254291.818</v>
      </c>
      <c r="E51" s="64">
        <f t="shared" si="1"/>
        <v>5.3286216464667948</v>
      </c>
      <c r="F51" s="63">
        <f>IF([19]Sheet1!F51=0,"x",IF([19]Sheet1!F51&lt;0.5,"Ə",[19]Sheet1!F51))</f>
        <v>85436.135999999999</v>
      </c>
      <c r="G51" s="64">
        <f t="shared" si="2"/>
        <v>2.6115332889276388</v>
      </c>
      <c r="H51" s="63">
        <f>IF([19]Sheet1!H51=0,"x",IF([19]Sheet1!H51&lt;0.5,"Ə",[19]Sheet1!H51))</f>
        <v>135659.55600000001</v>
      </c>
      <c r="I51" s="64">
        <f t="shared" si="3"/>
        <v>4.1538463484457218</v>
      </c>
      <c r="J51" s="63">
        <f>IF([19]Sheet1!J51=0,"x",IF(AND([19]Sheet1!J51&lt;0.5,[19]Sheet1!J51&gt;-0.5),"Ə",[19]Sheet1!J51))</f>
        <v>-113133.78</v>
      </c>
      <c r="K51" s="63">
        <f>IF([19]Sheet1!K51=0,"x",IF(AND([19]Sheet1!K51&lt;0.5,[19]Sheet1!K51&gt;-0.5),"Ə",[19]Sheet1!K51))</f>
        <v>-118632.26199999999</v>
      </c>
      <c r="L51" s="62"/>
    </row>
    <row r="52" spans="1:12">
      <c r="A52" s="62" t="str">
        <f>[18]Sheet1!A52</f>
        <v xml:space="preserve">     UKRAINE</v>
      </c>
      <c r="B52" s="63">
        <f>IF([19]Sheet1!B52=0,"x",IF([19]Sheet1!B52&lt;0.5,"Ə",[19]Sheet1!B52))</f>
        <v>79488.630999999994</v>
      </c>
      <c r="C52" s="64">
        <f t="shared" si="0"/>
        <v>1.9322512567000436</v>
      </c>
      <c r="D52" s="63">
        <f>IF([19]Sheet1!D52=0,"x",IF([19]Sheet1!D52&lt;0.5,"Ə",[19]Sheet1!D52))</f>
        <v>111677.18399999999</v>
      </c>
      <c r="E52" s="64">
        <f t="shared" si="1"/>
        <v>2.3401675475018826</v>
      </c>
      <c r="F52" s="63">
        <f>IF([19]Sheet1!F52=0,"x",IF([19]Sheet1!F52&lt;0.5,"Ə",[19]Sheet1!F52))</f>
        <v>5507.9049999999997</v>
      </c>
      <c r="G52" s="64">
        <f t="shared" si="2"/>
        <v>0.16836057824233749</v>
      </c>
      <c r="H52" s="63">
        <f>IF([19]Sheet1!H52=0,"x",IF([19]Sheet1!H52&lt;0.5,"Ə",[19]Sheet1!H52))</f>
        <v>6771.902</v>
      </c>
      <c r="I52" s="64">
        <f t="shared" si="3"/>
        <v>0.20735318044776938</v>
      </c>
      <c r="J52" s="63">
        <f>IF([19]Sheet1!J52=0,"x",IF(AND([19]Sheet1!J52&lt;0.5,[19]Sheet1!J52&gt;-0.5),"Ə",[19]Sheet1!J52))</f>
        <v>-73980.725999999995</v>
      </c>
      <c r="K52" s="63">
        <f>IF([19]Sheet1!K52=0,"x",IF(AND([19]Sheet1!K52&lt;0.5,[19]Sheet1!K52&gt;-0.5),"Ə",[19]Sheet1!K52))</f>
        <v>-104905.28199999999</v>
      </c>
      <c r="L52" s="62"/>
    </row>
    <row r="53" spans="1:12">
      <c r="A53" s="62" t="str">
        <f>[18]Sheet1!A53</f>
        <v xml:space="preserve">     HOLY SEE (VATICAN CITY STATE)</v>
      </c>
      <c r="B53" s="63">
        <f>IF([19]Sheet1!B53=0,"x",IF([19]Sheet1!B53&lt;0.5,"Ə",[19]Sheet1!B53))</f>
        <v>1.8660000000000001</v>
      </c>
      <c r="C53" s="64">
        <f t="shared" si="0"/>
        <v>4.5359704899211074E-5</v>
      </c>
      <c r="D53" s="63">
        <f>IF([19]Sheet1!D53=0,"x",IF([19]Sheet1!D53&lt;0.5,"Ə",[19]Sheet1!D53))</f>
        <v>1.3440000000000001</v>
      </c>
      <c r="E53" s="64">
        <f t="shared" si="1"/>
        <v>2.8163184915573543E-5</v>
      </c>
      <c r="F53" s="63" t="str">
        <f>IF([19]Sheet1!F53=0,"x",IF([19]Sheet1!F53&lt;0.5,"Ə",[19]Sheet1!F53))</f>
        <v>x</v>
      </c>
      <c r="G53" s="64" t="str">
        <f t="shared" si="2"/>
        <v>x</v>
      </c>
      <c r="H53" s="63">
        <f>IF([19]Sheet1!H53=0,"x",IF([19]Sheet1!H53&lt;0.5,"Ə",[19]Sheet1!H53))</f>
        <v>0.83599999999999997</v>
      </c>
      <c r="I53" s="64">
        <f t="shared" si="3"/>
        <v>2.5598016458940958E-5</v>
      </c>
      <c r="J53" s="63">
        <f>IF([19]Sheet1!J53=0,"x",IF(AND([19]Sheet1!J53&lt;0.5,[19]Sheet1!J53&gt;-0.5),"Ə",[19]Sheet1!J53))</f>
        <v>-1.8660000000000001</v>
      </c>
      <c r="K53" s="63">
        <f>IF([19]Sheet1!K53=0,"x",IF(AND([19]Sheet1!K53&lt;0.5,[19]Sheet1!K53&gt;-0.5),"Ə",[19]Sheet1!K53))</f>
        <v>-0.50800000000000012</v>
      </c>
      <c r="L53" s="62"/>
    </row>
    <row r="54" spans="1:12">
      <c r="A54" s="62" t="str">
        <f>[18]Sheet1!A54</f>
        <v xml:space="preserve">     KOSOVO</v>
      </c>
      <c r="B54" s="63" t="str">
        <f>IF([19]Sheet1!B54=0,"x",IF([19]Sheet1!B54&lt;0.5,"Ə",[19]Sheet1!B54))</f>
        <v>Ə</v>
      </c>
      <c r="C54" s="64" t="str">
        <f t="shared" si="0"/>
        <v>x</v>
      </c>
      <c r="D54" s="63" t="str">
        <f>IF([19]Sheet1!D54=0,"x",IF([19]Sheet1!D54&lt;0.5,"Ə",[19]Sheet1!D54))</f>
        <v>x</v>
      </c>
      <c r="E54" s="64" t="str">
        <f t="shared" si="1"/>
        <v>x</v>
      </c>
      <c r="F54" s="63">
        <f>IF([19]Sheet1!F54=0,"x",IF([19]Sheet1!F54&lt;0.5,"Ə",[19]Sheet1!F54))</f>
        <v>423.666</v>
      </c>
      <c r="G54" s="64">
        <f t="shared" si="2"/>
        <v>1.2950232936410152E-2</v>
      </c>
      <c r="H54" s="63">
        <f>IF([19]Sheet1!H54=0,"x",IF([19]Sheet1!H54&lt;0.5,"Ə",[19]Sheet1!H54))</f>
        <v>94.525000000000006</v>
      </c>
      <c r="I54" s="64">
        <f t="shared" si="3"/>
        <v>2.8943211791643475E-3</v>
      </c>
      <c r="J54" s="63">
        <f>IF([19]Sheet1!J54=0,"x",IF(AND([19]Sheet1!J54&lt;0.5,[19]Sheet1!J54&gt;-0.5),"Ə",[19]Sheet1!J54))</f>
        <v>423.447</v>
      </c>
      <c r="K54" s="63">
        <f>IF([19]Sheet1!K54=0,"x",IF(AND([19]Sheet1!K54&lt;0.5,[19]Sheet1!K54&gt;-0.5),"Ə",[19]Sheet1!K54))</f>
        <v>94.525000000000006</v>
      </c>
      <c r="L54" s="62"/>
    </row>
    <row r="55" spans="1:12">
      <c r="A55" s="62" t="str">
        <f>[18]Sheet1!A55</f>
        <v xml:space="preserve">     SERBIA</v>
      </c>
      <c r="B55" s="63">
        <f>IF([19]Sheet1!B55=0,"x",IF([19]Sheet1!B55&lt;0.5,"Ə",[19]Sheet1!B55))</f>
        <v>2580.0819999999999</v>
      </c>
      <c r="C55" s="64">
        <f t="shared" si="0"/>
        <v>6.271798399558752E-2</v>
      </c>
      <c r="D55" s="63">
        <f>IF([19]Sheet1!D55=0,"x",IF([19]Sheet1!D55&lt;0.5,"Ə",[19]Sheet1!D55))</f>
        <v>2411.3690000000001</v>
      </c>
      <c r="E55" s="64">
        <f t="shared" si="1"/>
        <v>5.0529636195447661E-2</v>
      </c>
      <c r="F55" s="63">
        <f>IF([19]Sheet1!F55=0,"x",IF([19]Sheet1!F55&lt;0.5,"Ə",[19]Sheet1!F55))</f>
        <v>7904.0910000000003</v>
      </c>
      <c r="G55" s="64">
        <f t="shared" si="2"/>
        <v>0.24160498978106115</v>
      </c>
      <c r="H55" s="63">
        <f>IF([19]Sheet1!H55=0,"x",IF([19]Sheet1!H55&lt;0.5,"Ə",[19]Sheet1!H55))</f>
        <v>5263.1629999999996</v>
      </c>
      <c r="I55" s="64">
        <f t="shared" si="3"/>
        <v>0.16115614007187687</v>
      </c>
      <c r="J55" s="63">
        <f>IF([19]Sheet1!J55=0,"x",IF(AND([19]Sheet1!J55&lt;0.5,[19]Sheet1!J55&gt;-0.5),"Ə",[19]Sheet1!J55))</f>
        <v>5324.009</v>
      </c>
      <c r="K55" s="63">
        <f>IF([19]Sheet1!K55=0,"x",IF(AND([19]Sheet1!K55&lt;0.5,[19]Sheet1!K55&gt;-0.5),"Ə",[19]Sheet1!K55))</f>
        <v>2851.7939999999994</v>
      </c>
      <c r="L55" s="62"/>
    </row>
    <row r="56" spans="1:12">
      <c r="A56" s="62" t="str">
        <f>[18]Sheet1!A56</f>
        <v>AFRICA</v>
      </c>
      <c r="B56" s="63">
        <f>IF([19]Sheet1!B56=0,"x",IF([19]Sheet1!B56&lt;0.5,"Ə",[19]Sheet1!B56))</f>
        <v>601231.12300000002</v>
      </c>
      <c r="C56" s="64">
        <f t="shared" si="0"/>
        <v>14.615040897910653</v>
      </c>
      <c r="D56" s="63">
        <f>IF([19]Sheet1!D56=0,"x",IF([19]Sheet1!D56&lt;0.5,"Ə",[19]Sheet1!D56))</f>
        <v>878255.69700000016</v>
      </c>
      <c r="E56" s="64">
        <f t="shared" si="1"/>
        <v>18.403629165005157</v>
      </c>
      <c r="F56" s="63">
        <f>IF([19]Sheet1!F56=0,"x",IF([19]Sheet1!F56&lt;0.5,"Ə",[19]Sheet1!F56))</f>
        <v>959330.87299999967</v>
      </c>
      <c r="G56" s="64">
        <f t="shared" si="2"/>
        <v>29.323944495049638</v>
      </c>
      <c r="H56" s="63">
        <f>IF([19]Sheet1!H56=0,"x",IF([19]Sheet1!H56&lt;0.5,"Ə",[19]Sheet1!H56))</f>
        <v>865634.34399999992</v>
      </c>
      <c r="I56" s="64">
        <f t="shared" si="3"/>
        <v>26.505409312364304</v>
      </c>
      <c r="J56" s="63">
        <f>IF([19]Sheet1!J56=0,"x",IF(AND([19]Sheet1!J56&lt;0.5,[19]Sheet1!J56&gt;-0.5),"Ə",[19]Sheet1!J56))</f>
        <v>358099.74999999965</v>
      </c>
      <c r="K56" s="63">
        <f>IF([19]Sheet1!K56=0,"x",IF(AND([19]Sheet1!K56&lt;0.5,[19]Sheet1!K56&gt;-0.5),"Ə",[19]Sheet1!K56))</f>
        <v>-12621.353000000236</v>
      </c>
      <c r="L56" s="62"/>
    </row>
    <row r="57" spans="1:12">
      <c r="A57" s="62" t="str">
        <f>[18]Sheet1!A57</f>
        <v xml:space="preserve">     ANGOLA</v>
      </c>
      <c r="B57" s="63">
        <f>IF([19]Sheet1!B57=0,"x",IF([19]Sheet1!B57&lt;0.5,"Ə",[19]Sheet1!B57))</f>
        <v>124872.96799999999</v>
      </c>
      <c r="C57" s="64">
        <f t="shared" si="0"/>
        <v>3.0354774803690394</v>
      </c>
      <c r="D57" s="63">
        <f>IF([19]Sheet1!D57=0,"x",IF([19]Sheet1!D57&lt;0.5,"Ə",[19]Sheet1!D57))</f>
        <v>235188.935</v>
      </c>
      <c r="E57" s="64">
        <f t="shared" si="1"/>
        <v>4.9283254959090819</v>
      </c>
      <c r="F57" s="63">
        <f>IF([19]Sheet1!F57=0,"x",IF([19]Sheet1!F57&lt;0.5,"Ə",[19]Sheet1!F57))</f>
        <v>348376.44300000003</v>
      </c>
      <c r="G57" s="64">
        <f t="shared" si="2"/>
        <v>10.648850949587681</v>
      </c>
      <c r="H57" s="63">
        <f>IF([19]Sheet1!H57=0,"x",IF([19]Sheet1!H57&lt;0.5,"Ə",[19]Sheet1!H57))</f>
        <v>288275.48599999998</v>
      </c>
      <c r="I57" s="64">
        <f t="shared" si="3"/>
        <v>8.8268907121258415</v>
      </c>
      <c r="J57" s="63">
        <f>IF([19]Sheet1!J57=0,"x",IF(AND([19]Sheet1!J57&lt;0.5,[19]Sheet1!J57&gt;-0.5),"Ə",[19]Sheet1!J57))</f>
        <v>223503.47500000003</v>
      </c>
      <c r="K57" s="63">
        <f>IF([19]Sheet1!K57=0,"x",IF(AND([19]Sheet1!K57&lt;0.5,[19]Sheet1!K57&gt;-0.5),"Ə",[19]Sheet1!K57))</f>
        <v>53086.550999999978</v>
      </c>
      <c r="L57" s="62"/>
    </row>
    <row r="58" spans="1:12">
      <c r="A58" s="62" t="str">
        <f>[18]Sheet1!A58</f>
        <v xml:space="preserve">     BURKINA FASO</v>
      </c>
      <c r="B58" s="63">
        <f>IF([19]Sheet1!B58=0,"x",IF([19]Sheet1!B58&lt;0.5,"Ə",[19]Sheet1!B58))</f>
        <v>668.17399999999998</v>
      </c>
      <c r="C58" s="64">
        <f t="shared" si="0"/>
        <v>1.6242323398352337E-2</v>
      </c>
      <c r="D58" s="63">
        <f>IF([19]Sheet1!D58=0,"x",IF([19]Sheet1!D58&lt;0.5,"Ə",[19]Sheet1!D58))</f>
        <v>314.86799999999999</v>
      </c>
      <c r="E58" s="64">
        <f t="shared" si="1"/>
        <v>6.5979804374976256E-3</v>
      </c>
      <c r="F58" s="63">
        <f>IF([19]Sheet1!F58=0,"x",IF([19]Sheet1!F58&lt;0.5,"Ə",[19]Sheet1!F58))</f>
        <v>2531.355</v>
      </c>
      <c r="G58" s="64">
        <f t="shared" si="2"/>
        <v>7.7376133309603592E-2</v>
      </c>
      <c r="H58" s="63">
        <f>IF([19]Sheet1!H58=0,"x",IF([19]Sheet1!H58&lt;0.5,"Ə",[19]Sheet1!H58))</f>
        <v>2806.384</v>
      </c>
      <c r="I58" s="64">
        <f t="shared" si="3"/>
        <v>8.5930459117354752E-2</v>
      </c>
      <c r="J58" s="63">
        <f>IF([19]Sheet1!J58=0,"x",IF(AND([19]Sheet1!J58&lt;0.5,[19]Sheet1!J58&gt;-0.5),"Ə",[19]Sheet1!J58))</f>
        <v>1863.181</v>
      </c>
      <c r="K58" s="63">
        <f>IF([19]Sheet1!K58=0,"x",IF(AND([19]Sheet1!K58&lt;0.5,[19]Sheet1!K58&gt;-0.5),"Ə",[19]Sheet1!K58))</f>
        <v>2491.5160000000001</v>
      </c>
      <c r="L58" s="62"/>
    </row>
    <row r="59" spans="1:12">
      <c r="A59" s="62" t="str">
        <f>[18]Sheet1!A59</f>
        <v xml:space="preserve">     BURUNDI</v>
      </c>
      <c r="B59" s="63" t="str">
        <f>IF([19]Sheet1!B59=0,"x",IF([19]Sheet1!B59&lt;0.5,"Ə",[19]Sheet1!B59))</f>
        <v>x</v>
      </c>
      <c r="C59" s="64" t="str">
        <f t="shared" si="0"/>
        <v>x</v>
      </c>
      <c r="D59" s="63" t="str">
        <f>IF([19]Sheet1!D59=0,"x",IF([19]Sheet1!D59&lt;0.5,"Ə",[19]Sheet1!D59))</f>
        <v>x</v>
      </c>
      <c r="E59" s="64" t="str">
        <f t="shared" si="1"/>
        <v>x</v>
      </c>
      <c r="F59" s="63">
        <f>IF([19]Sheet1!F59=0,"x",IF([19]Sheet1!F59&lt;0.5,"Ə",[19]Sheet1!F59))</f>
        <v>403.88600000000002</v>
      </c>
      <c r="G59" s="64">
        <f t="shared" si="2"/>
        <v>1.2345616074348545E-2</v>
      </c>
      <c r="H59" s="63" t="str">
        <f>IF([19]Sheet1!H59=0,"x",IF([19]Sheet1!H59&lt;0.5,"Ə",[19]Sheet1!H59))</f>
        <v>x</v>
      </c>
      <c r="I59" s="64" t="str">
        <f t="shared" si="3"/>
        <v>x</v>
      </c>
      <c r="J59" s="63">
        <f>IF([19]Sheet1!J59=0,"x",IF(AND([19]Sheet1!J59&lt;0.5,[19]Sheet1!J59&gt;-0.5),"Ə",[19]Sheet1!J59))</f>
        <v>403.88600000000002</v>
      </c>
      <c r="K59" s="63" t="str">
        <f>IF([19]Sheet1!K59=0,"x",IF(AND([19]Sheet1!K59&lt;0.5,[19]Sheet1!K59&gt;-0.5),"Ə",[19]Sheet1!K59))</f>
        <v>x</v>
      </c>
      <c r="L59" s="62"/>
    </row>
    <row r="60" spans="1:12">
      <c r="A60" s="62" t="str">
        <f>[18]Sheet1!A60</f>
        <v xml:space="preserve">     BENIN</v>
      </c>
      <c r="B60" s="63">
        <f>IF([19]Sheet1!B60=0,"x",IF([19]Sheet1!B60&lt;0.5,"Ə",[19]Sheet1!B60))</f>
        <v>523.24099999999999</v>
      </c>
      <c r="C60" s="64">
        <f t="shared" si="0"/>
        <v>1.2719216158182261E-2</v>
      </c>
      <c r="D60" s="63">
        <f>IF([19]Sheet1!D60=0,"x",IF([19]Sheet1!D60&lt;0.5,"Ə",[19]Sheet1!D60))</f>
        <v>10</v>
      </c>
      <c r="E60" s="64">
        <f t="shared" si="1"/>
        <v>2.0954750681230315E-4</v>
      </c>
      <c r="F60" s="63">
        <f>IF([19]Sheet1!F60=0,"x",IF([19]Sheet1!F60&lt;0.5,"Ə",[19]Sheet1!F60))</f>
        <v>464.98599999999999</v>
      </c>
      <c r="G60" s="64">
        <f t="shared" si="2"/>
        <v>1.4213264723082831E-2</v>
      </c>
      <c r="H60" s="63">
        <f>IF([19]Sheet1!H60=0,"x",IF([19]Sheet1!H60&lt;0.5,"Ə",[19]Sheet1!H60))</f>
        <v>1382.816</v>
      </c>
      <c r="I60" s="64">
        <f t="shared" si="3"/>
        <v>4.2341323836946054E-2</v>
      </c>
      <c r="J60" s="63">
        <f>IF([19]Sheet1!J60=0,"x",IF(AND([19]Sheet1!J60&lt;0.5,[19]Sheet1!J60&gt;-0.5),"Ə",[19]Sheet1!J60))</f>
        <v>-58.254999999999995</v>
      </c>
      <c r="K60" s="63">
        <f>IF([19]Sheet1!K60=0,"x",IF(AND([19]Sheet1!K60&lt;0.5,[19]Sheet1!K60&gt;-0.5),"Ə",[19]Sheet1!K60))</f>
        <v>1372.816</v>
      </c>
      <c r="L60" s="62"/>
    </row>
    <row r="61" spans="1:12">
      <c r="A61" s="62" t="str">
        <f>[18]Sheet1!A61</f>
        <v xml:space="preserve">     BOTSWANA</v>
      </c>
      <c r="B61" s="63" t="str">
        <f>IF([19]Sheet1!B61=0,"x",IF([19]Sheet1!B61&lt;0.5,"Ə",[19]Sheet1!B61))</f>
        <v>x</v>
      </c>
      <c r="C61" s="64" t="str">
        <f t="shared" si="0"/>
        <v>x</v>
      </c>
      <c r="D61" s="63" t="str">
        <f>IF([19]Sheet1!D61=0,"x",IF([19]Sheet1!D61&lt;0.5,"Ə",[19]Sheet1!D61))</f>
        <v>x</v>
      </c>
      <c r="E61" s="64" t="str">
        <f t="shared" si="1"/>
        <v>x</v>
      </c>
      <c r="F61" s="63">
        <f>IF([19]Sheet1!F61=0,"x",IF([19]Sheet1!F61&lt;0.5,"Ə",[19]Sheet1!F61))</f>
        <v>73.512</v>
      </c>
      <c r="G61" s="64">
        <f t="shared" si="2"/>
        <v>2.2470472580319945E-3</v>
      </c>
      <c r="H61" s="63">
        <f>IF([19]Sheet1!H61=0,"x",IF([19]Sheet1!H61&lt;0.5,"Ə",[19]Sheet1!H61))</f>
        <v>68.602000000000004</v>
      </c>
      <c r="I61" s="64">
        <f t="shared" si="3"/>
        <v>2.1005683314787894E-3</v>
      </c>
      <c r="J61" s="63">
        <f>IF([19]Sheet1!J61=0,"x",IF(AND([19]Sheet1!J61&lt;0.5,[19]Sheet1!J61&gt;-0.5),"Ə",[19]Sheet1!J61))</f>
        <v>73.512</v>
      </c>
      <c r="K61" s="63">
        <f>IF([19]Sheet1!K61=0,"x",IF(AND([19]Sheet1!K61&lt;0.5,[19]Sheet1!K61&gt;-0.5),"Ə",[19]Sheet1!K61))</f>
        <v>68.602000000000004</v>
      </c>
      <c r="L61" s="62"/>
    </row>
    <row r="62" spans="1:12">
      <c r="A62" s="62" t="str">
        <f>[18]Sheet1!A62</f>
        <v xml:space="preserve">     CONGO, DEMOCRATIC REPUBLIC OF THE</v>
      </c>
      <c r="B62" s="63">
        <f>IF([19]Sheet1!B62=0,"x",IF([19]Sheet1!B62&lt;0.5,"Ə",[19]Sheet1!B62))</f>
        <v>952.57</v>
      </c>
      <c r="C62" s="64">
        <f t="shared" si="0"/>
        <v>2.3155570255006162E-2</v>
      </c>
      <c r="D62" s="63">
        <f>IF([19]Sheet1!D62=0,"x",IF([19]Sheet1!D62&lt;0.5,"Ə",[19]Sheet1!D62))</f>
        <v>606.94600000000003</v>
      </c>
      <c r="E62" s="64">
        <f t="shared" si="1"/>
        <v>1.2718402106970015E-2</v>
      </c>
      <c r="F62" s="63">
        <f>IF([19]Sheet1!F62=0,"x",IF([19]Sheet1!F62&lt;0.5,"Ə",[19]Sheet1!F62))</f>
        <v>4015.8389999999999</v>
      </c>
      <c r="G62" s="64">
        <f t="shared" si="2"/>
        <v>0.12275247597192225</v>
      </c>
      <c r="H62" s="63">
        <f>IF([19]Sheet1!H62=0,"x",IF([19]Sheet1!H62&lt;0.5,"Ə",[19]Sheet1!H62))</f>
        <v>1871.248</v>
      </c>
      <c r="I62" s="64">
        <f t="shared" si="3"/>
        <v>5.7296934333445397E-2</v>
      </c>
      <c r="J62" s="63">
        <f>IF([19]Sheet1!J62=0,"x",IF(AND([19]Sheet1!J62&lt;0.5,[19]Sheet1!J62&gt;-0.5),"Ə",[19]Sheet1!J62))</f>
        <v>3063.2689999999998</v>
      </c>
      <c r="K62" s="63">
        <f>IF([19]Sheet1!K62=0,"x",IF(AND([19]Sheet1!K62&lt;0.5,[19]Sheet1!K62&gt;-0.5),"Ə",[19]Sheet1!K62))</f>
        <v>1264.3020000000001</v>
      </c>
      <c r="L62" s="62"/>
    </row>
    <row r="63" spans="1:12">
      <c r="A63" s="62" t="str">
        <f>[18]Sheet1!A63</f>
        <v xml:space="preserve">     CENTRAL AFRICAN REPUBLIC</v>
      </c>
      <c r="B63" s="63">
        <f>IF([19]Sheet1!B63=0,"x",IF([19]Sheet1!B63&lt;0.5,"Ə",[19]Sheet1!B63))</f>
        <v>811.64499999999998</v>
      </c>
      <c r="C63" s="64">
        <f t="shared" si="0"/>
        <v>1.9729891577127637E-2</v>
      </c>
      <c r="D63" s="63">
        <f>IF([19]Sheet1!D63=0,"x",IF([19]Sheet1!D63&lt;0.5,"Ə",[19]Sheet1!D63))</f>
        <v>386.86799999999999</v>
      </c>
      <c r="E63" s="64">
        <f t="shared" si="1"/>
        <v>8.1067224865462081E-3</v>
      </c>
      <c r="F63" s="63">
        <f>IF([19]Sheet1!F63=0,"x",IF([19]Sheet1!F63&lt;0.5,"Ə",[19]Sheet1!F63))</f>
        <v>34.548000000000002</v>
      </c>
      <c r="G63" s="64">
        <f t="shared" si="2"/>
        <v>1.0560315141812133E-3</v>
      </c>
      <c r="H63" s="63">
        <f>IF([19]Sheet1!H63=0,"x",IF([19]Sheet1!H63&lt;0.5,"Ə",[19]Sheet1!H63))</f>
        <v>37.25</v>
      </c>
      <c r="I63" s="64">
        <f t="shared" si="3"/>
        <v>1.140581474994678E-3</v>
      </c>
      <c r="J63" s="63">
        <f>IF([19]Sheet1!J63=0,"x",IF(AND([19]Sheet1!J63&lt;0.5,[19]Sheet1!J63&gt;-0.5),"Ə",[19]Sheet1!J63))</f>
        <v>-777.09699999999998</v>
      </c>
      <c r="K63" s="63">
        <f>IF([19]Sheet1!K63=0,"x",IF(AND([19]Sheet1!K63&lt;0.5,[19]Sheet1!K63&gt;-0.5),"Ə",[19]Sheet1!K63))</f>
        <v>-349.61799999999999</v>
      </c>
      <c r="L63" s="62"/>
    </row>
    <row r="64" spans="1:12">
      <c r="A64" s="62" t="str">
        <f>[18]Sheet1!A64</f>
        <v xml:space="preserve">     CONGO</v>
      </c>
      <c r="B64" s="63">
        <f>IF([19]Sheet1!B64=0,"x",IF([19]Sheet1!B64&lt;0.5,"Ə",[19]Sheet1!B64))</f>
        <v>1339.5050000000001</v>
      </c>
      <c r="C64" s="64">
        <f t="shared" si="0"/>
        <v>3.2561388805475745E-2</v>
      </c>
      <c r="D64" s="63">
        <f>IF([19]Sheet1!D64=0,"x",IF([19]Sheet1!D64&lt;0.5,"Ə",[19]Sheet1!D64))</f>
        <v>13622.084000000001</v>
      </c>
      <c r="E64" s="64">
        <f t="shared" si="1"/>
        <v>0.28544737397877656</v>
      </c>
      <c r="F64" s="63">
        <f>IF([19]Sheet1!F64=0,"x",IF([19]Sheet1!F64&lt;0.5,"Ə",[19]Sheet1!F64))</f>
        <v>1956.183</v>
      </c>
      <c r="G64" s="64">
        <f t="shared" si="2"/>
        <v>5.9794804200114286E-2</v>
      </c>
      <c r="H64" s="63">
        <f>IF([19]Sheet1!H64=0,"x",IF([19]Sheet1!H64&lt;0.5,"Ə",[19]Sheet1!H64))</f>
        <v>3442.7049999999999</v>
      </c>
      <c r="I64" s="64">
        <f t="shared" si="3"/>
        <v>0.1054143770972229</v>
      </c>
      <c r="J64" s="63">
        <f>IF([19]Sheet1!J64=0,"x",IF(AND([19]Sheet1!J64&lt;0.5,[19]Sheet1!J64&gt;-0.5),"Ə",[19]Sheet1!J64))</f>
        <v>616.67799999999988</v>
      </c>
      <c r="K64" s="63">
        <f>IF([19]Sheet1!K64=0,"x",IF(AND([19]Sheet1!K64&lt;0.5,[19]Sheet1!K64&gt;-0.5),"Ə",[19]Sheet1!K64))</f>
        <v>-10179.379000000001</v>
      </c>
      <c r="L64" s="62"/>
    </row>
    <row r="65" spans="1:12">
      <c r="A65" s="62" t="str">
        <f>[18]Sheet1!A65</f>
        <v xml:space="preserve">     COTE D'IVOIRE</v>
      </c>
      <c r="B65" s="63">
        <f>IF([19]Sheet1!B65=0,"x",IF([19]Sheet1!B65&lt;0.5,"Ə",[19]Sheet1!B65))</f>
        <v>4108.05</v>
      </c>
      <c r="C65" s="64">
        <f t="shared" si="0"/>
        <v>9.9860630070313011E-2</v>
      </c>
      <c r="D65" s="63">
        <f>IF([19]Sheet1!D65=0,"x",IF([19]Sheet1!D65&lt;0.5,"Ə",[19]Sheet1!D65))</f>
        <v>8537.4549999999999</v>
      </c>
      <c r="E65" s="64">
        <f t="shared" si="1"/>
        <v>0.17890024097722312</v>
      </c>
      <c r="F65" s="63">
        <f>IF([19]Sheet1!F65=0,"x",IF([19]Sheet1!F65&lt;0.5,"Ə",[19]Sheet1!F65))</f>
        <v>9515.0630000000001</v>
      </c>
      <c r="G65" s="64">
        <f t="shared" si="2"/>
        <v>0.29084770138415067</v>
      </c>
      <c r="H65" s="63">
        <f>IF([19]Sheet1!H65=0,"x",IF([19]Sheet1!H65&lt;0.5,"Ə",[19]Sheet1!H65))</f>
        <v>10160.084999999999</v>
      </c>
      <c r="I65" s="64">
        <f t="shared" si="3"/>
        <v>0.31109811370124296</v>
      </c>
      <c r="J65" s="63">
        <f>IF([19]Sheet1!J65=0,"x",IF(AND([19]Sheet1!J65&lt;0.5,[19]Sheet1!J65&gt;-0.5),"Ə",[19]Sheet1!J65))</f>
        <v>5407.0129999999999</v>
      </c>
      <c r="K65" s="63">
        <f>IF([19]Sheet1!K65=0,"x",IF(AND([19]Sheet1!K65&lt;0.5,[19]Sheet1!K65&gt;-0.5),"Ə",[19]Sheet1!K65))</f>
        <v>1622.6299999999992</v>
      </c>
      <c r="L65" s="62"/>
    </row>
    <row r="66" spans="1:12">
      <c r="A66" s="62" t="str">
        <f>[18]Sheet1!A66</f>
        <v xml:space="preserve">     CAMEROON</v>
      </c>
      <c r="B66" s="63">
        <f>IF([19]Sheet1!B66=0,"x",IF([19]Sheet1!B66&lt;0.5,"Ə",[19]Sheet1!B66))</f>
        <v>2084.5230000000001</v>
      </c>
      <c r="C66" s="64">
        <f t="shared" si="0"/>
        <v>5.0671676385647464E-2</v>
      </c>
      <c r="D66" s="63">
        <f>IF([19]Sheet1!D66=0,"x",IF([19]Sheet1!D66&lt;0.5,"Ə",[19]Sheet1!D66))</f>
        <v>63399.446000000004</v>
      </c>
      <c r="E66" s="64">
        <f t="shared" si="1"/>
        <v>1.3285195842581243</v>
      </c>
      <c r="F66" s="63">
        <f>IF([19]Sheet1!F66=0,"x",IF([19]Sheet1!F66&lt;0.5,"Ə",[19]Sheet1!F66))</f>
        <v>6048.3029999999999</v>
      </c>
      <c r="G66" s="64">
        <f t="shared" si="2"/>
        <v>0.18487896767734094</v>
      </c>
      <c r="H66" s="63">
        <f>IF([19]Sheet1!H66=0,"x",IF([19]Sheet1!H66&lt;0.5,"Ə",[19]Sheet1!H66))</f>
        <v>9625.4110000000001</v>
      </c>
      <c r="I66" s="64">
        <f t="shared" si="3"/>
        <v>0.2947265899546308</v>
      </c>
      <c r="J66" s="63">
        <f>IF([19]Sheet1!J66=0,"x",IF(AND([19]Sheet1!J66&lt;0.5,[19]Sheet1!J66&gt;-0.5),"Ə",[19]Sheet1!J66))</f>
        <v>3963.7799999999997</v>
      </c>
      <c r="K66" s="63">
        <f>IF([19]Sheet1!K66=0,"x",IF(AND([19]Sheet1!K66&lt;0.5,[19]Sheet1!K66&gt;-0.5),"Ə",[19]Sheet1!K66))</f>
        <v>-53774.035000000003</v>
      </c>
      <c r="L66" s="62"/>
    </row>
    <row r="67" spans="1:12">
      <c r="A67" s="62" t="str">
        <f>[18]Sheet1!A67</f>
        <v xml:space="preserve">     CAPE VERDE</v>
      </c>
      <c r="B67" s="63">
        <f>IF([19]Sheet1!B67=0,"x",IF([19]Sheet1!B67&lt;0.5,"Ə",[19]Sheet1!B67))</f>
        <v>3834.5259999999998</v>
      </c>
      <c r="C67" s="64">
        <f t="shared" si="0"/>
        <v>9.3211665481432074E-2</v>
      </c>
      <c r="D67" s="63">
        <f>IF([19]Sheet1!D67=0,"x",IF([19]Sheet1!D67&lt;0.5,"Ə",[19]Sheet1!D67))</f>
        <v>3433.2289999999998</v>
      </c>
      <c r="E67" s="64">
        <f t="shared" si="1"/>
        <v>7.1942457726569653E-2</v>
      </c>
      <c r="F67" s="63">
        <f>IF([19]Sheet1!F67=0,"x",IF([19]Sheet1!F67&lt;0.5,"Ə",[19]Sheet1!F67))</f>
        <v>59452.105000000003</v>
      </c>
      <c r="G67" s="64">
        <f t="shared" si="2"/>
        <v>1.817277308799655</v>
      </c>
      <c r="H67" s="63">
        <f>IF([19]Sheet1!H67=0,"x",IF([19]Sheet1!H67&lt;0.5,"Ə",[19]Sheet1!H67))</f>
        <v>59885.006000000001</v>
      </c>
      <c r="I67" s="64">
        <f t="shared" si="3"/>
        <v>1.8336571402293995</v>
      </c>
      <c r="J67" s="63">
        <f>IF([19]Sheet1!J67=0,"x",IF(AND([19]Sheet1!J67&lt;0.5,[19]Sheet1!J67&gt;-0.5),"Ə",[19]Sheet1!J67))</f>
        <v>55617.579000000005</v>
      </c>
      <c r="K67" s="63">
        <f>IF([19]Sheet1!K67=0,"x",IF(AND([19]Sheet1!K67&lt;0.5,[19]Sheet1!K67&gt;-0.5),"Ə",[19]Sheet1!K67))</f>
        <v>56451.777000000002</v>
      </c>
      <c r="L67" s="62"/>
    </row>
    <row r="68" spans="1:12">
      <c r="A68" s="62" t="str">
        <f>[18]Sheet1!A68</f>
        <v xml:space="preserve">     DJIBOUTI</v>
      </c>
      <c r="B68" s="63" t="str">
        <f>IF([19]Sheet1!B68=0,"x",IF([19]Sheet1!B68&lt;0.5,"Ə",[19]Sheet1!B68))</f>
        <v>Ə</v>
      </c>
      <c r="C68" s="64" t="str">
        <f t="shared" si="0"/>
        <v>x</v>
      </c>
      <c r="D68" s="63" t="str">
        <f>IF([19]Sheet1!D68=0,"x",IF([19]Sheet1!D68&lt;0.5,"Ə",[19]Sheet1!D68))</f>
        <v>x</v>
      </c>
      <c r="E68" s="64" t="str">
        <f t="shared" si="1"/>
        <v>x</v>
      </c>
      <c r="F68" s="63">
        <f>IF([19]Sheet1!F68=0,"x",IF([19]Sheet1!F68&lt;0.5,"Ə",[19]Sheet1!F68))</f>
        <v>4.9160000000000004</v>
      </c>
      <c r="G68" s="64">
        <f t="shared" si="2"/>
        <v>1.5026777016657533E-4</v>
      </c>
      <c r="H68" s="63">
        <f>IF([19]Sheet1!H68=0,"x",IF([19]Sheet1!H68&lt;0.5,"Ə",[19]Sheet1!H68))</f>
        <v>105.652</v>
      </c>
      <c r="I68" s="64">
        <f t="shared" si="3"/>
        <v>3.2350258790909453E-3</v>
      </c>
      <c r="J68" s="63">
        <f>IF([19]Sheet1!J68=0,"x",IF(AND([19]Sheet1!J68&lt;0.5,[19]Sheet1!J68&gt;-0.5),"Ə",[19]Sheet1!J68))</f>
        <v>4.5180000000000007</v>
      </c>
      <c r="K68" s="63">
        <f>IF([19]Sheet1!K68=0,"x",IF(AND([19]Sheet1!K68&lt;0.5,[19]Sheet1!K68&gt;-0.5),"Ə",[19]Sheet1!K68))</f>
        <v>105.652</v>
      </c>
      <c r="L68" s="62"/>
    </row>
    <row r="69" spans="1:12">
      <c r="A69" s="62" t="str">
        <f>[18]Sheet1!A69</f>
        <v xml:space="preserve">     ALGERIA</v>
      </c>
      <c r="B69" s="63">
        <f>IF([19]Sheet1!B69=0,"x",IF([19]Sheet1!B69&lt;0.5,"Ə",[19]Sheet1!B69))</f>
        <v>165048.57800000001</v>
      </c>
      <c r="C69" s="64">
        <f t="shared" si="0"/>
        <v>4.0120872412188753</v>
      </c>
      <c r="D69" s="63">
        <f>IF([19]Sheet1!D69=0,"x",IF([19]Sheet1!D69&lt;0.5,"Ə",[19]Sheet1!D69))</f>
        <v>151369.54399999999</v>
      </c>
      <c r="E69" s="64">
        <f t="shared" si="1"/>
        <v>3.1719110552515217</v>
      </c>
      <c r="F69" s="63">
        <f>IF([19]Sheet1!F69=0,"x",IF([19]Sheet1!F69&lt;0.5,"Ə",[19]Sheet1!F69))</f>
        <v>69528.649000000005</v>
      </c>
      <c r="G69" s="64">
        <f t="shared" si="2"/>
        <v>2.1252878453874064</v>
      </c>
      <c r="H69" s="63">
        <f>IF([19]Sheet1!H69=0,"x",IF([19]Sheet1!H69&lt;0.5,"Ə",[19]Sheet1!H69))</f>
        <v>57960.288999999997</v>
      </c>
      <c r="I69" s="64">
        <f t="shared" si="3"/>
        <v>1.7747230045298741</v>
      </c>
      <c r="J69" s="63">
        <f>IF([19]Sheet1!J69=0,"x",IF(AND([19]Sheet1!J69&lt;0.5,[19]Sheet1!J69&gt;-0.5),"Ə",[19]Sheet1!J69))</f>
        <v>-95519.929000000004</v>
      </c>
      <c r="K69" s="63">
        <f>IF([19]Sheet1!K69=0,"x",IF(AND([19]Sheet1!K69&lt;0.5,[19]Sheet1!K69&gt;-0.5),"Ə",[19]Sheet1!K69))</f>
        <v>-93409.255000000005</v>
      </c>
      <c r="L69" s="62"/>
    </row>
    <row r="70" spans="1:12">
      <c r="A70" s="62" t="str">
        <f>[18]Sheet1!A70</f>
        <v xml:space="preserve">     EGYPT</v>
      </c>
      <c r="B70" s="63">
        <f>IF([19]Sheet1!B70=0,"x",IF([19]Sheet1!B70&lt;0.5,"Ə",[19]Sheet1!B70))</f>
        <v>17959.507000000001</v>
      </c>
      <c r="C70" s="64">
        <f t="shared" si="0"/>
        <v>0.43656909842192698</v>
      </c>
      <c r="D70" s="63">
        <f>IF([19]Sheet1!D70=0,"x",IF([19]Sheet1!D70&lt;0.5,"Ə",[19]Sheet1!D70))</f>
        <v>17979.806</v>
      </c>
      <c r="E70" s="64">
        <f t="shared" si="1"/>
        <v>0.37676235202688885</v>
      </c>
      <c r="F70" s="63">
        <f>IF([19]Sheet1!F70=0,"x",IF([19]Sheet1!F70&lt;0.5,"Ə",[19]Sheet1!F70))</f>
        <v>26081.56</v>
      </c>
      <c r="G70" s="64">
        <f t="shared" si="2"/>
        <v>0.79723715697024911</v>
      </c>
      <c r="H70" s="63">
        <f>IF([19]Sheet1!H70=0,"x",IF([19]Sheet1!H70&lt;0.5,"Ə",[19]Sheet1!H70))</f>
        <v>67374.527000000002</v>
      </c>
      <c r="I70" s="64">
        <f t="shared" si="3"/>
        <v>2.0629835538987584</v>
      </c>
      <c r="J70" s="63">
        <f>IF([19]Sheet1!J70=0,"x",IF(AND([19]Sheet1!J70&lt;0.5,[19]Sheet1!J70&gt;-0.5),"Ə",[19]Sheet1!J70))</f>
        <v>8122.0529999999999</v>
      </c>
      <c r="K70" s="63">
        <f>IF([19]Sheet1!K70=0,"x",IF(AND([19]Sheet1!K70&lt;0.5,[19]Sheet1!K70&gt;-0.5),"Ə",[19]Sheet1!K70))</f>
        <v>49394.721000000005</v>
      </c>
      <c r="L70" s="62"/>
    </row>
    <row r="71" spans="1:12">
      <c r="A71" s="62" t="str">
        <f>[18]Sheet1!A71</f>
        <v xml:space="preserve">     ERITREA</v>
      </c>
      <c r="B71" s="63" t="str">
        <f>IF([19]Sheet1!B71=0,"x",IF([19]Sheet1!B71&lt;0.5,"Ə",[19]Sheet1!B71))</f>
        <v>x</v>
      </c>
      <c r="C71" s="64" t="str">
        <f t="shared" ref="C71:C134" si="4">IF(B71=0,0,IF(OR(B71="x",B71="Ə"),"x",B71/$B$7*100))</f>
        <v>x</v>
      </c>
      <c r="D71" s="63" t="str">
        <f>IF([19]Sheet1!D71=0,"x",IF([19]Sheet1!D71&lt;0.5,"Ə",[19]Sheet1!D71))</f>
        <v>x</v>
      </c>
      <c r="E71" s="64" t="str">
        <f t="shared" ref="E71:E134" si="5">IF(D71=0,0,IF(OR(D71="x",D71="Ə"),"x",D71/$D$7*100))</f>
        <v>x</v>
      </c>
      <c r="F71" s="63">
        <f>IF([19]Sheet1!F71=0,"x",IF([19]Sheet1!F71&lt;0.5,"Ə",[19]Sheet1!F71))</f>
        <v>99.96</v>
      </c>
      <c r="G71" s="64">
        <f t="shared" ref="G71:G134" si="6">IF(F71=0,0,IF(OR(F71="x",F71="Ə"),"x",F71/$F$7*100))</f>
        <v>3.0554854161616903E-3</v>
      </c>
      <c r="H71" s="63" t="str">
        <f>IF([19]Sheet1!H71=0,"x",IF([19]Sheet1!H71&lt;0.5,"Ə",[19]Sheet1!H71))</f>
        <v>x</v>
      </c>
      <c r="I71" s="64" t="str">
        <f t="shared" ref="I71:I134" si="7">IF(H71=0,0,IF(OR(H71="x",H71="Ə"),"x",H71/$H$7*100))</f>
        <v>x</v>
      </c>
      <c r="J71" s="63">
        <f>IF([19]Sheet1!J71=0,"x",IF(AND([19]Sheet1!J71&lt;0.5,[19]Sheet1!J71&gt;-0.5),"Ə",[19]Sheet1!J71))</f>
        <v>99.96</v>
      </c>
      <c r="K71" s="63" t="str">
        <f>IF([19]Sheet1!K71=0,"x",IF(AND([19]Sheet1!K71&lt;0.5,[19]Sheet1!K71&gt;-0.5),"Ə",[19]Sheet1!K71))</f>
        <v>x</v>
      </c>
      <c r="L71" s="62"/>
    </row>
    <row r="72" spans="1:12">
      <c r="A72" s="62" t="str">
        <f>[18]Sheet1!A72</f>
        <v xml:space="preserve">     ETHIOPIA</v>
      </c>
      <c r="B72" s="63">
        <f>IF([19]Sheet1!B72=0,"x",IF([19]Sheet1!B72&lt;0.5,"Ə",[19]Sheet1!B72))</f>
        <v>1125.9059999999999</v>
      </c>
      <c r="C72" s="64">
        <f t="shared" si="4"/>
        <v>2.7369112488880569E-2</v>
      </c>
      <c r="D72" s="63">
        <f>IF([19]Sheet1!D72=0,"x",IF([19]Sheet1!D72&lt;0.5,"Ə",[19]Sheet1!D72))</f>
        <v>1966.4570000000001</v>
      </c>
      <c r="E72" s="64">
        <f t="shared" si="5"/>
        <v>4.1206616160360122E-2</v>
      </c>
      <c r="F72" s="63">
        <f>IF([19]Sheet1!F72=0,"x",IF([19]Sheet1!F72&lt;0.5,"Ə",[19]Sheet1!F72))</f>
        <v>2748.0250000000001</v>
      </c>
      <c r="G72" s="64">
        <f t="shared" si="6"/>
        <v>8.3999102748576721E-2</v>
      </c>
      <c r="H72" s="63">
        <f>IF([19]Sheet1!H72=0,"x",IF([19]Sheet1!H72&lt;0.5,"Ə",[19]Sheet1!H72))</f>
        <v>3229.721</v>
      </c>
      <c r="I72" s="64">
        <f t="shared" si="7"/>
        <v>9.8892884349027807E-2</v>
      </c>
      <c r="J72" s="63">
        <f>IF([19]Sheet1!J72=0,"x",IF(AND([19]Sheet1!J72&lt;0.5,[19]Sheet1!J72&gt;-0.5),"Ə",[19]Sheet1!J72))</f>
        <v>1622.1190000000001</v>
      </c>
      <c r="K72" s="63">
        <f>IF([19]Sheet1!K72=0,"x",IF(AND([19]Sheet1!K72&lt;0.5,[19]Sheet1!K72&gt;-0.5),"Ə",[19]Sheet1!K72))</f>
        <v>1263.2639999999999</v>
      </c>
      <c r="L72" s="62"/>
    </row>
    <row r="73" spans="1:12">
      <c r="A73" s="62" t="str">
        <f>[18]Sheet1!A73</f>
        <v xml:space="preserve">     GABON</v>
      </c>
      <c r="B73" s="63">
        <f>IF([19]Sheet1!B73=0,"x",IF([19]Sheet1!B73&lt;0.5,"Ə",[19]Sheet1!B73))</f>
        <v>46796.807000000001</v>
      </c>
      <c r="C73" s="64">
        <f t="shared" si="4"/>
        <v>1.1375612838935343</v>
      </c>
      <c r="D73" s="63">
        <f>IF([19]Sheet1!D73=0,"x",IF([19]Sheet1!D73&lt;0.5,"Ə",[19]Sheet1!D73))</f>
        <v>804.36599999999999</v>
      </c>
      <c r="E73" s="64">
        <f t="shared" si="5"/>
        <v>1.6855288986458501E-2</v>
      </c>
      <c r="F73" s="63">
        <f>IF([19]Sheet1!F73=0,"x",IF([19]Sheet1!F73&lt;0.5,"Ə",[19]Sheet1!F73))</f>
        <v>1872.3420000000001</v>
      </c>
      <c r="G73" s="64">
        <f t="shared" si="6"/>
        <v>5.7232029562495124E-2</v>
      </c>
      <c r="H73" s="63">
        <f>IF([19]Sheet1!H73=0,"x",IF([19]Sheet1!H73&lt;0.5,"Ə",[19]Sheet1!H73))</f>
        <v>3099.15</v>
      </c>
      <c r="I73" s="64">
        <f t="shared" si="7"/>
        <v>9.4894847737711577E-2</v>
      </c>
      <c r="J73" s="63">
        <f>IF([19]Sheet1!J73=0,"x",IF(AND([19]Sheet1!J73&lt;0.5,[19]Sheet1!J73&gt;-0.5),"Ə",[19]Sheet1!J73))</f>
        <v>-44924.465000000004</v>
      </c>
      <c r="K73" s="63">
        <f>IF([19]Sheet1!K73=0,"x",IF(AND([19]Sheet1!K73&lt;0.5,[19]Sheet1!K73&gt;-0.5),"Ə",[19]Sheet1!K73))</f>
        <v>2294.7840000000001</v>
      </c>
      <c r="L73" s="62"/>
    </row>
    <row r="74" spans="1:12">
      <c r="A74" s="62" t="str">
        <f>[18]Sheet1!A74</f>
        <v xml:space="preserve">     GHANA</v>
      </c>
      <c r="B74" s="63">
        <f>IF([19]Sheet1!B74=0,"x",IF([19]Sheet1!B74&lt;0.5,"Ə",[19]Sheet1!B74))</f>
        <v>2521.395</v>
      </c>
      <c r="C74" s="64">
        <f t="shared" si="4"/>
        <v>6.1291389675426751E-2</v>
      </c>
      <c r="D74" s="63">
        <f>IF([19]Sheet1!D74=0,"x",IF([19]Sheet1!D74&lt;0.5,"Ə",[19]Sheet1!D74))</f>
        <v>2639.6329999999998</v>
      </c>
      <c r="E74" s="64">
        <f t="shared" si="5"/>
        <v>5.5312851404948016E-2</v>
      </c>
      <c r="F74" s="63">
        <f>IF([19]Sheet1!F74=0,"x",IF([19]Sheet1!F74&lt;0.5,"Ə",[19]Sheet1!F74))</f>
        <v>5828.0259999999998</v>
      </c>
      <c r="G74" s="64">
        <f t="shared" si="6"/>
        <v>0.17814574277722239</v>
      </c>
      <c r="H74" s="63">
        <f>IF([19]Sheet1!H74=0,"x",IF([19]Sheet1!H74&lt;0.5,"Ə",[19]Sheet1!H74))</f>
        <v>3844.317</v>
      </c>
      <c r="I74" s="64">
        <f t="shared" si="7"/>
        <v>0.11771159071696953</v>
      </c>
      <c r="J74" s="63">
        <f>IF([19]Sheet1!J74=0,"x",IF(AND([19]Sheet1!J74&lt;0.5,[19]Sheet1!J74&gt;-0.5),"Ə",[19]Sheet1!J74))</f>
        <v>3306.6309999999999</v>
      </c>
      <c r="K74" s="63">
        <f>IF([19]Sheet1!K74=0,"x",IF(AND([19]Sheet1!K74&lt;0.5,[19]Sheet1!K74&gt;-0.5),"Ə",[19]Sheet1!K74))</f>
        <v>1204.6840000000002</v>
      </c>
      <c r="L74" s="62"/>
    </row>
    <row r="75" spans="1:12">
      <c r="A75" s="62" t="str">
        <f>[18]Sheet1!A75</f>
        <v xml:space="preserve">     GAMBIA</v>
      </c>
      <c r="B75" s="63">
        <f>IF([19]Sheet1!B75=0,"x",IF([19]Sheet1!B75&lt;0.5,"Ə",[19]Sheet1!B75))</f>
        <v>52.021000000000001</v>
      </c>
      <c r="C75" s="64">
        <f t="shared" si="4"/>
        <v>1.2645537023375452E-3</v>
      </c>
      <c r="D75" s="63">
        <f>IF([19]Sheet1!D75=0,"x",IF([19]Sheet1!D75&lt;0.5,"Ə",[19]Sheet1!D75))</f>
        <v>482.43099999999998</v>
      </c>
      <c r="E75" s="64">
        <f t="shared" si="5"/>
        <v>1.010922132589662E-2</v>
      </c>
      <c r="F75" s="63">
        <f>IF([19]Sheet1!F75=0,"x",IF([19]Sheet1!F75&lt;0.5,"Ə",[19]Sheet1!F75))</f>
        <v>283.57</v>
      </c>
      <c r="G75" s="64">
        <f t="shared" si="6"/>
        <v>8.6679071574726936E-3</v>
      </c>
      <c r="H75" s="63">
        <f>IF([19]Sheet1!H75=0,"x",IF([19]Sheet1!H75&lt;0.5,"Ə",[19]Sheet1!H75))</f>
        <v>381.15100000000001</v>
      </c>
      <c r="I75" s="64">
        <f t="shared" si="7"/>
        <v>1.1670705228877759E-2</v>
      </c>
      <c r="J75" s="63">
        <f>IF([19]Sheet1!J75=0,"x",IF(AND([19]Sheet1!J75&lt;0.5,[19]Sheet1!J75&gt;-0.5),"Ə",[19]Sheet1!J75))</f>
        <v>231.54899999999998</v>
      </c>
      <c r="K75" s="63">
        <f>IF([19]Sheet1!K75=0,"x",IF(AND([19]Sheet1!K75&lt;0.5,[19]Sheet1!K75&gt;-0.5),"Ə",[19]Sheet1!K75))</f>
        <v>-101.27999999999997</v>
      </c>
      <c r="L75" s="62"/>
    </row>
    <row r="76" spans="1:12">
      <c r="A76" s="62" t="str">
        <f>[18]Sheet1!A76</f>
        <v xml:space="preserve">     GUINEA</v>
      </c>
      <c r="B76" s="63">
        <f>IF([19]Sheet1!B76=0,"x",IF([19]Sheet1!B76&lt;0.5,"Ə",[19]Sheet1!B76))</f>
        <v>137.32</v>
      </c>
      <c r="C76" s="64">
        <f t="shared" si="4"/>
        <v>3.3380464505678802E-3</v>
      </c>
      <c r="D76" s="63">
        <f>IF([19]Sheet1!D76=0,"x",IF([19]Sheet1!D76&lt;0.5,"Ə",[19]Sheet1!D76))</f>
        <v>4.4470000000000001</v>
      </c>
      <c r="E76" s="64">
        <f t="shared" si="5"/>
        <v>9.3185776279431208E-5</v>
      </c>
      <c r="F76" s="63">
        <f>IF([19]Sheet1!F76=0,"x",IF([19]Sheet1!F76&lt;0.5,"Ə",[19]Sheet1!F76))</f>
        <v>4180.9440000000004</v>
      </c>
      <c r="G76" s="64">
        <f t="shared" si="6"/>
        <v>0.12779925387943902</v>
      </c>
      <c r="H76" s="63">
        <f>IF([19]Sheet1!H76=0,"x",IF([19]Sheet1!H76&lt;0.5,"Ə",[19]Sheet1!H76))</f>
        <v>3143.7289999999998</v>
      </c>
      <c r="I76" s="64">
        <f t="shared" si="7"/>
        <v>9.625984053163876E-2</v>
      </c>
      <c r="J76" s="63">
        <f>IF([19]Sheet1!J76=0,"x",IF(AND([19]Sheet1!J76&lt;0.5,[19]Sheet1!J76&gt;-0.5),"Ə",[19]Sheet1!J76))</f>
        <v>4043.6240000000003</v>
      </c>
      <c r="K76" s="63">
        <f>IF([19]Sheet1!K76=0,"x",IF(AND([19]Sheet1!K76&lt;0.5,[19]Sheet1!K76&gt;-0.5),"Ə",[19]Sheet1!K76))</f>
        <v>3139.2819999999997</v>
      </c>
      <c r="L76" s="62"/>
    </row>
    <row r="77" spans="1:12">
      <c r="A77" s="62" t="str">
        <f>[18]Sheet1!A77</f>
        <v xml:space="preserve">     EQUATORIAL GUINEA</v>
      </c>
      <c r="B77" s="63">
        <f>IF([19]Sheet1!B77=0,"x",IF([19]Sheet1!B77&lt;0.5,"Ə",[19]Sheet1!B77))</f>
        <v>107647.391</v>
      </c>
      <c r="C77" s="64">
        <f t="shared" si="4"/>
        <v>2.6167491366184299</v>
      </c>
      <c r="D77" s="63">
        <f>IF([19]Sheet1!D77=0,"x",IF([19]Sheet1!D77&lt;0.5,"Ə",[19]Sheet1!D77))</f>
        <v>56136.135000000002</v>
      </c>
      <c r="E77" s="64">
        <f t="shared" si="5"/>
        <v>1.1763187131328867</v>
      </c>
      <c r="F77" s="63">
        <f>IF([19]Sheet1!F77=0,"x",IF([19]Sheet1!F77&lt;0.5,"Ə",[19]Sheet1!F77))</f>
        <v>2034.489</v>
      </c>
      <c r="G77" s="64">
        <f t="shared" si="6"/>
        <v>6.2188390044431587E-2</v>
      </c>
      <c r="H77" s="63">
        <f>IF([19]Sheet1!H77=0,"x",IF([19]Sheet1!H77&lt;0.5,"Ə",[19]Sheet1!H77))</f>
        <v>3197.098</v>
      </c>
      <c r="I77" s="64">
        <f t="shared" si="7"/>
        <v>9.7893979934027792E-2</v>
      </c>
      <c r="J77" s="63">
        <f>IF([19]Sheet1!J77=0,"x",IF(AND([19]Sheet1!J77&lt;0.5,[19]Sheet1!J77&gt;-0.5),"Ə",[19]Sheet1!J77))</f>
        <v>-105612.902</v>
      </c>
      <c r="K77" s="63">
        <f>IF([19]Sheet1!K77=0,"x",IF(AND([19]Sheet1!K77&lt;0.5,[19]Sheet1!K77&gt;-0.5),"Ə",[19]Sheet1!K77))</f>
        <v>-52939.037000000004</v>
      </c>
      <c r="L77" s="62"/>
    </row>
    <row r="78" spans="1:12">
      <c r="A78" s="62" t="str">
        <f>[18]Sheet1!A78</f>
        <v xml:space="preserve">     GUINEA-BISSAU</v>
      </c>
      <c r="B78" s="63">
        <f>IF([19]Sheet1!B78=0,"x",IF([19]Sheet1!B78&lt;0.5,"Ə",[19]Sheet1!B78))</f>
        <v>54.454000000000001</v>
      </c>
      <c r="C78" s="64">
        <f t="shared" si="4"/>
        <v>1.3236963400759057E-3</v>
      </c>
      <c r="D78" s="63">
        <f>IF([19]Sheet1!D78=0,"x",IF([19]Sheet1!D78&lt;0.5,"Ə",[19]Sheet1!D78))</f>
        <v>238.245</v>
      </c>
      <c r="E78" s="64">
        <f t="shared" si="5"/>
        <v>4.9923645760497157E-3</v>
      </c>
      <c r="F78" s="63">
        <f>IF([19]Sheet1!F78=0,"x",IF([19]Sheet1!F78&lt;0.5,"Ə",[19]Sheet1!F78))</f>
        <v>22190.34</v>
      </c>
      <c r="G78" s="64">
        <f t="shared" si="6"/>
        <v>0.67829392006471989</v>
      </c>
      <c r="H78" s="63">
        <f>IF([19]Sheet1!H78=0,"x",IF([19]Sheet1!H78&lt;0.5,"Ə",[19]Sheet1!H78))</f>
        <v>25322.024000000001</v>
      </c>
      <c r="I78" s="64">
        <f t="shared" si="7"/>
        <v>0.77535118077236609</v>
      </c>
      <c r="J78" s="63">
        <f>IF([19]Sheet1!J78=0,"x",IF(AND([19]Sheet1!J78&lt;0.5,[19]Sheet1!J78&gt;-0.5),"Ə",[19]Sheet1!J78))</f>
        <v>22135.885999999999</v>
      </c>
      <c r="K78" s="63">
        <f>IF([19]Sheet1!K78=0,"x",IF(AND([19]Sheet1!K78&lt;0.5,[19]Sheet1!K78&gt;-0.5),"Ə",[19]Sheet1!K78))</f>
        <v>25083.779000000002</v>
      </c>
      <c r="L78" s="62"/>
    </row>
    <row r="79" spans="1:12">
      <c r="A79" s="62" t="str">
        <f>[18]Sheet1!A79</f>
        <v xml:space="preserve">     KENYA</v>
      </c>
      <c r="B79" s="63">
        <f>IF([19]Sheet1!B79=0,"x",IF([19]Sheet1!B79&lt;0.5,"Ə",[19]Sheet1!B79))</f>
        <v>878.70699999999999</v>
      </c>
      <c r="C79" s="64">
        <f t="shared" si="4"/>
        <v>2.136006978181729E-2</v>
      </c>
      <c r="D79" s="63">
        <f>IF([19]Sheet1!D79=0,"x",IF([19]Sheet1!D79&lt;0.5,"Ə",[19]Sheet1!D79))</f>
        <v>1762.1089999999999</v>
      </c>
      <c r="E79" s="64">
        <f t="shared" si="5"/>
        <v>3.6924554768152061E-2</v>
      </c>
      <c r="F79" s="63">
        <f>IF([19]Sheet1!F79=0,"x",IF([19]Sheet1!F79&lt;0.5,"Ə",[19]Sheet1!F79))</f>
        <v>2798.154</v>
      </c>
      <c r="G79" s="64">
        <f t="shared" si="6"/>
        <v>8.5531399951725678E-2</v>
      </c>
      <c r="H79" s="63">
        <f>IF([19]Sheet1!H79=0,"x",IF([19]Sheet1!H79&lt;0.5,"Ə",[19]Sheet1!H79))</f>
        <v>2904.1709999999998</v>
      </c>
      <c r="I79" s="64">
        <f t="shared" si="7"/>
        <v>8.8924661552128026E-2</v>
      </c>
      <c r="J79" s="63">
        <f>IF([19]Sheet1!J79=0,"x",IF(AND([19]Sheet1!J79&lt;0.5,[19]Sheet1!J79&gt;-0.5),"Ə",[19]Sheet1!J79))</f>
        <v>1919.4470000000001</v>
      </c>
      <c r="K79" s="63">
        <f>IF([19]Sheet1!K79=0,"x",IF(AND([19]Sheet1!K79&lt;0.5,[19]Sheet1!K79&gt;-0.5),"Ə",[19]Sheet1!K79))</f>
        <v>1142.0619999999999</v>
      </c>
      <c r="L79" s="62"/>
    </row>
    <row r="80" spans="1:12">
      <c r="A80" s="62" t="str">
        <f>[18]Sheet1!A80</f>
        <v xml:space="preserve">     COMOROS</v>
      </c>
      <c r="B80" s="63" t="str">
        <f>IF([19]Sheet1!B80=0,"x",IF([19]Sheet1!B80&lt;0.5,"Ə",[19]Sheet1!B80))</f>
        <v>x</v>
      </c>
      <c r="C80" s="64" t="str">
        <f t="shared" si="4"/>
        <v>x</v>
      </c>
      <c r="D80" s="63" t="str">
        <f>IF([19]Sheet1!D80=0,"x",IF([19]Sheet1!D80&lt;0.5,"Ə",[19]Sheet1!D80))</f>
        <v>x</v>
      </c>
      <c r="E80" s="64" t="str">
        <f t="shared" si="5"/>
        <v>x</v>
      </c>
      <c r="F80" s="63">
        <f>IF([19]Sheet1!F80=0,"x",IF([19]Sheet1!F80&lt;0.5,"Ə",[19]Sheet1!F80))</f>
        <v>47.951999999999998</v>
      </c>
      <c r="G80" s="64">
        <f t="shared" si="6"/>
        <v>1.4657526678249838E-3</v>
      </c>
      <c r="H80" s="63">
        <f>IF([19]Sheet1!H80=0,"x",IF([19]Sheet1!H80&lt;0.5,"Ə",[19]Sheet1!H80))</f>
        <v>107.646</v>
      </c>
      <c r="I80" s="64">
        <f t="shared" si="7"/>
        <v>3.2960814350946875E-3</v>
      </c>
      <c r="J80" s="63">
        <f>IF([19]Sheet1!J80=0,"x",IF(AND([19]Sheet1!J80&lt;0.5,[19]Sheet1!J80&gt;-0.5),"Ə",[19]Sheet1!J80))</f>
        <v>47.951999999999998</v>
      </c>
      <c r="K80" s="63">
        <f>IF([19]Sheet1!K80=0,"x",IF(AND([19]Sheet1!K80&lt;0.5,[19]Sheet1!K80&gt;-0.5),"Ə",[19]Sheet1!K80))</f>
        <v>107.646</v>
      </c>
      <c r="L80" s="62"/>
    </row>
    <row r="81" spans="1:12">
      <c r="A81" s="62" t="str">
        <f>[18]Sheet1!A81</f>
        <v xml:space="preserve">     LIBERIA</v>
      </c>
      <c r="B81" s="63">
        <f>IF([19]Sheet1!B81=0,"x",IF([19]Sheet1!B81&lt;0.5,"Ə",[19]Sheet1!B81))</f>
        <v>28.51</v>
      </c>
      <c r="C81" s="64">
        <f t="shared" si="4"/>
        <v>6.9303600572160121E-4</v>
      </c>
      <c r="D81" s="63">
        <f>IF([19]Sheet1!D81=0,"x",IF([19]Sheet1!D81&lt;0.5,"Ə",[19]Sheet1!D81))</f>
        <v>33.475000000000001</v>
      </c>
      <c r="E81" s="64">
        <f t="shared" si="5"/>
        <v>7.0146027905418481E-4</v>
      </c>
      <c r="F81" s="63">
        <f>IF([19]Sheet1!F81=0,"x",IF([19]Sheet1!F81&lt;0.5,"Ə",[19]Sheet1!F81))</f>
        <v>228.173</v>
      </c>
      <c r="G81" s="64">
        <f t="shared" si="6"/>
        <v>6.9745825716472729E-3</v>
      </c>
      <c r="H81" s="63">
        <f>IF([19]Sheet1!H81=0,"x",IF([19]Sheet1!H81&lt;0.5,"Ə",[19]Sheet1!H81))</f>
        <v>147.916</v>
      </c>
      <c r="I81" s="64">
        <f t="shared" si="7"/>
        <v>4.5291342135654437E-3</v>
      </c>
      <c r="J81" s="63">
        <f>IF([19]Sheet1!J81=0,"x",IF(AND([19]Sheet1!J81&lt;0.5,[19]Sheet1!J81&gt;-0.5),"Ə",[19]Sheet1!J81))</f>
        <v>199.66300000000001</v>
      </c>
      <c r="K81" s="63">
        <f>IF([19]Sheet1!K81=0,"x",IF(AND([19]Sheet1!K81&lt;0.5,[19]Sheet1!K81&gt;-0.5),"Ə",[19]Sheet1!K81))</f>
        <v>114.441</v>
      </c>
      <c r="L81" s="62"/>
    </row>
    <row r="82" spans="1:12">
      <c r="A82" s="62" t="str">
        <f>[18]Sheet1!A82</f>
        <v xml:space="preserve">     LIBYA</v>
      </c>
      <c r="B82" s="63" t="str">
        <f>IF([19]Sheet1!B82=0,"x",IF([19]Sheet1!B82&lt;0.5,"Ə",[19]Sheet1!B82))</f>
        <v>Ə</v>
      </c>
      <c r="C82" s="64" t="str">
        <f t="shared" si="4"/>
        <v>x</v>
      </c>
      <c r="D82" s="63">
        <f>IF([19]Sheet1!D82=0,"x",IF([19]Sheet1!D82&lt;0.5,"Ə",[19]Sheet1!D82))</f>
        <v>7554.3379999999997</v>
      </c>
      <c r="E82" s="64">
        <f t="shared" si="5"/>
        <v>0.15829926935174404</v>
      </c>
      <c r="F82" s="63">
        <f>IF([19]Sheet1!F82=0,"x",IF([19]Sheet1!F82&lt;0.5,"Ə",[19]Sheet1!F82))</f>
        <v>2220.2170000000001</v>
      </c>
      <c r="G82" s="64">
        <f t="shared" si="6"/>
        <v>6.7865552863287909E-2</v>
      </c>
      <c r="H82" s="63">
        <f>IF([19]Sheet1!H82=0,"x",IF([19]Sheet1!H82&lt;0.5,"Ə",[19]Sheet1!H82))</f>
        <v>5981.5240000000003</v>
      </c>
      <c r="I82" s="64">
        <f t="shared" si="7"/>
        <v>0.18315209306405547</v>
      </c>
      <c r="J82" s="63">
        <f>IF([19]Sheet1!J82=0,"x",IF(AND([19]Sheet1!J82&lt;0.5,[19]Sheet1!J82&gt;-0.5),"Ə",[19]Sheet1!J82))</f>
        <v>2219.8430000000003</v>
      </c>
      <c r="K82" s="63">
        <f>IF([19]Sheet1!K82=0,"x",IF(AND([19]Sheet1!K82&lt;0.5,[19]Sheet1!K82&gt;-0.5),"Ə",[19]Sheet1!K82))</f>
        <v>-1572.8139999999994</v>
      </c>
      <c r="L82" s="62"/>
    </row>
    <row r="83" spans="1:12">
      <c r="A83" s="62" t="str">
        <f>[18]Sheet1!A83</f>
        <v xml:space="preserve">     MOROCCO</v>
      </c>
      <c r="B83" s="63">
        <f>IF([19]Sheet1!B83=0,"x",IF([19]Sheet1!B83&lt;0.5,"Ə",[19]Sheet1!B83))</f>
        <v>31894.401000000002</v>
      </c>
      <c r="C83" s="64">
        <f t="shared" si="4"/>
        <v>0.77530579705096614</v>
      </c>
      <c r="D83" s="63">
        <f>IF([19]Sheet1!D83=0,"x",IF([19]Sheet1!D83&lt;0.5,"Ə",[19]Sheet1!D83))</f>
        <v>41825.321000000004</v>
      </c>
      <c r="E83" s="64">
        <f t="shared" si="5"/>
        <v>0.87643917371742663</v>
      </c>
      <c r="F83" s="63">
        <f>IF([19]Sheet1!F83=0,"x",IF([19]Sheet1!F83&lt;0.5,"Ə",[19]Sheet1!F83))</f>
        <v>144005.83100000001</v>
      </c>
      <c r="G83" s="64">
        <f t="shared" si="6"/>
        <v>4.4018378997873659</v>
      </c>
      <c r="H83" s="63">
        <f>IF([19]Sheet1!H83=0,"x",IF([19]Sheet1!H83&lt;0.5,"Ə",[19]Sheet1!H83))</f>
        <v>149399.42000000001</v>
      </c>
      <c r="I83" s="64">
        <f t="shared" si="7"/>
        <v>4.5745559953543466</v>
      </c>
      <c r="J83" s="63">
        <f>IF([19]Sheet1!J83=0,"x",IF(AND([19]Sheet1!J83&lt;0.5,[19]Sheet1!J83&gt;-0.5),"Ə",[19]Sheet1!J83))</f>
        <v>112111.43000000001</v>
      </c>
      <c r="K83" s="63">
        <f>IF([19]Sheet1!K83=0,"x",IF(AND([19]Sheet1!K83&lt;0.5,[19]Sheet1!K83&gt;-0.5),"Ə",[19]Sheet1!K83))</f>
        <v>107574.09900000002</v>
      </c>
      <c r="L83" s="62"/>
    </row>
    <row r="84" spans="1:12">
      <c r="A84" s="62" t="str">
        <f>[18]Sheet1!A84</f>
        <v xml:space="preserve">     MADAGASCAR</v>
      </c>
      <c r="B84" s="63">
        <f>IF([19]Sheet1!B84=0,"x",IF([19]Sheet1!B84&lt;0.5,"Ə",[19]Sheet1!B84))</f>
        <v>1396.7550000000001</v>
      </c>
      <c r="C84" s="64">
        <f t="shared" si="4"/>
        <v>3.3953051777329893E-2</v>
      </c>
      <c r="D84" s="63">
        <f>IF([19]Sheet1!D84=0,"x",IF([19]Sheet1!D84&lt;0.5,"Ə",[19]Sheet1!D84))</f>
        <v>2088.7950000000001</v>
      </c>
      <c r="E84" s="64">
        <f t="shared" si="5"/>
        <v>4.3770178449200468E-2</v>
      </c>
      <c r="F84" s="63">
        <f>IF([19]Sheet1!F84=0,"x",IF([19]Sheet1!F84&lt;0.5,"Ə",[19]Sheet1!F84))</f>
        <v>3067.2890000000002</v>
      </c>
      <c r="G84" s="64">
        <f t="shared" si="6"/>
        <v>9.3758071295049789E-2</v>
      </c>
      <c r="H84" s="63">
        <f>IF([19]Sheet1!H84=0,"x",IF([19]Sheet1!H84&lt;0.5,"Ə",[19]Sheet1!H84))</f>
        <v>1396.4069999999999</v>
      </c>
      <c r="I84" s="64">
        <f t="shared" si="7"/>
        <v>4.2757475322225319E-2</v>
      </c>
      <c r="J84" s="63">
        <f>IF([19]Sheet1!J84=0,"x",IF(AND([19]Sheet1!J84&lt;0.5,[19]Sheet1!J84&gt;-0.5),"Ə",[19]Sheet1!J84))</f>
        <v>1670.5340000000001</v>
      </c>
      <c r="K84" s="63">
        <f>IF([19]Sheet1!K84=0,"x",IF(AND([19]Sheet1!K84&lt;0.5,[19]Sheet1!K84&gt;-0.5),"Ə",[19]Sheet1!K84))</f>
        <v>-692.38800000000015</v>
      </c>
      <c r="L84" s="62"/>
    </row>
    <row r="85" spans="1:12">
      <c r="A85" s="62" t="str">
        <f>[18]Sheet1!A85</f>
        <v xml:space="preserve">     MALI</v>
      </c>
      <c r="B85" s="63">
        <f>IF([19]Sheet1!B85=0,"x",IF([19]Sheet1!B85&lt;0.5,"Ə",[19]Sheet1!B85))</f>
        <v>2445.7939999999999</v>
      </c>
      <c r="C85" s="64">
        <f t="shared" si="4"/>
        <v>5.9453640988349973E-2</v>
      </c>
      <c r="D85" s="63">
        <f>IF([19]Sheet1!D85=0,"x",IF([19]Sheet1!D85&lt;0.5,"Ə",[19]Sheet1!D85))</f>
        <v>885.60500000000002</v>
      </c>
      <c r="E85" s="64">
        <f t="shared" si="5"/>
        <v>1.8557631977050969E-2</v>
      </c>
      <c r="F85" s="63">
        <f>IF([19]Sheet1!F85=0,"x",IF([19]Sheet1!F85&lt;0.5,"Ə",[19]Sheet1!F85))</f>
        <v>3921.1019999999999</v>
      </c>
      <c r="G85" s="64">
        <f t="shared" si="6"/>
        <v>0.11985664241979227</v>
      </c>
      <c r="H85" s="63">
        <f>IF([19]Sheet1!H85=0,"x",IF([19]Sheet1!H85&lt;0.5,"Ə",[19]Sheet1!H85))</f>
        <v>1960.8420000000001</v>
      </c>
      <c r="I85" s="64">
        <f t="shared" si="7"/>
        <v>6.0040270082993674E-2</v>
      </c>
      <c r="J85" s="63">
        <f>IF([19]Sheet1!J85=0,"x",IF(AND([19]Sheet1!J85&lt;0.5,[19]Sheet1!J85&gt;-0.5),"Ə",[19]Sheet1!J85))</f>
        <v>1475.308</v>
      </c>
      <c r="K85" s="63">
        <f>IF([19]Sheet1!K85=0,"x",IF(AND([19]Sheet1!K85&lt;0.5,[19]Sheet1!K85&gt;-0.5),"Ə",[19]Sheet1!K85))</f>
        <v>1075.2370000000001</v>
      </c>
      <c r="L85" s="62"/>
    </row>
    <row r="86" spans="1:12">
      <c r="A86" s="62" t="str">
        <f>[18]Sheet1!A86</f>
        <v xml:space="preserve">     MAURITANIA</v>
      </c>
      <c r="B86" s="63">
        <f>IF([19]Sheet1!B86=0,"x",IF([19]Sheet1!B86&lt;0.5,"Ə",[19]Sheet1!B86))</f>
        <v>5208.91</v>
      </c>
      <c r="C86" s="64">
        <f t="shared" si="4"/>
        <v>0.12662091127896546</v>
      </c>
      <c r="D86" s="63">
        <f>IF([19]Sheet1!D86=0,"x",IF([19]Sheet1!D86&lt;0.5,"Ə",[19]Sheet1!D86))</f>
        <v>3828.482</v>
      </c>
      <c r="E86" s="64">
        <f t="shared" si="5"/>
        <v>8.0224885797577986E-2</v>
      </c>
      <c r="F86" s="63">
        <f>IF([19]Sheet1!F86=0,"x",IF([19]Sheet1!F86&lt;0.5,"Ə",[19]Sheet1!F86))</f>
        <v>2774.4929999999999</v>
      </c>
      <c r="G86" s="64">
        <f t="shared" si="6"/>
        <v>8.4808152248326302E-2</v>
      </c>
      <c r="H86" s="63">
        <f>IF([19]Sheet1!H86=0,"x",IF([19]Sheet1!H86&lt;0.5,"Ə",[19]Sheet1!H86))</f>
        <v>5575.1880000000001</v>
      </c>
      <c r="I86" s="64">
        <f t="shared" si="7"/>
        <v>0.17071023227953366</v>
      </c>
      <c r="J86" s="63">
        <f>IF([19]Sheet1!J86=0,"x",IF(AND([19]Sheet1!J86&lt;0.5,[19]Sheet1!J86&gt;-0.5),"Ə",[19]Sheet1!J86))</f>
        <v>-2434.4169999999999</v>
      </c>
      <c r="K86" s="63">
        <f>IF([19]Sheet1!K86=0,"x",IF(AND([19]Sheet1!K86&lt;0.5,[19]Sheet1!K86&gt;-0.5),"Ə",[19]Sheet1!K86))</f>
        <v>1746.7060000000001</v>
      </c>
      <c r="L86" s="62"/>
    </row>
    <row r="87" spans="1:12">
      <c r="A87" s="62" t="str">
        <f>[18]Sheet1!A87</f>
        <v xml:space="preserve">     MAURITIUS</v>
      </c>
      <c r="B87" s="63">
        <f>IF([19]Sheet1!B87=0,"x",IF([19]Sheet1!B87&lt;0.5,"Ə",[19]Sheet1!B87))</f>
        <v>3843.0279999999998</v>
      </c>
      <c r="C87" s="64">
        <f t="shared" si="4"/>
        <v>9.3418336548448735E-2</v>
      </c>
      <c r="D87" s="63">
        <f>IF([19]Sheet1!D87=0,"x",IF([19]Sheet1!D87&lt;0.5,"Ə",[19]Sheet1!D87))</f>
        <v>1780.2529999999999</v>
      </c>
      <c r="E87" s="64">
        <f t="shared" si="5"/>
        <v>3.7304757764512309E-2</v>
      </c>
      <c r="F87" s="63">
        <f>IF([19]Sheet1!F87=0,"x",IF([19]Sheet1!F87&lt;0.5,"Ə",[19]Sheet1!F87))</f>
        <v>4768.1750000000002</v>
      </c>
      <c r="G87" s="64">
        <f t="shared" si="6"/>
        <v>0.14574919141863513</v>
      </c>
      <c r="H87" s="63">
        <f>IF([19]Sheet1!H87=0,"x",IF([19]Sheet1!H87&lt;0.5,"Ə",[19]Sheet1!H87))</f>
        <v>1650.6590000000001</v>
      </c>
      <c r="I87" s="64">
        <f t="shared" si="7"/>
        <v>5.0542579246529939E-2</v>
      </c>
      <c r="J87" s="63">
        <f>IF([19]Sheet1!J87=0,"x",IF(AND([19]Sheet1!J87&lt;0.5,[19]Sheet1!J87&gt;-0.5),"Ə",[19]Sheet1!J87))</f>
        <v>925.14700000000039</v>
      </c>
      <c r="K87" s="63">
        <f>IF([19]Sheet1!K87=0,"x",IF(AND([19]Sheet1!K87&lt;0.5,[19]Sheet1!K87&gt;-0.5),"Ə",[19]Sheet1!K87))</f>
        <v>-129.59399999999982</v>
      </c>
      <c r="L87" s="62"/>
    </row>
    <row r="88" spans="1:12">
      <c r="A88" s="62" t="str">
        <f>[18]Sheet1!A88</f>
        <v xml:space="preserve">     MALAWI</v>
      </c>
      <c r="B88" s="63">
        <f>IF([19]Sheet1!B88=0,"x",IF([19]Sheet1!B88&lt;0.5,"Ə",[19]Sheet1!B88))</f>
        <v>553.99</v>
      </c>
      <c r="C88" s="64">
        <f t="shared" si="4"/>
        <v>1.3466678948078212E-2</v>
      </c>
      <c r="D88" s="63">
        <f>IF([19]Sheet1!D88=0,"x",IF([19]Sheet1!D88&lt;0.5,"Ə",[19]Sheet1!D88))</f>
        <v>1204.9159999999999</v>
      </c>
      <c r="E88" s="64">
        <f t="shared" si="5"/>
        <v>2.5248714371825305E-2</v>
      </c>
      <c r="F88" s="63">
        <f>IF([19]Sheet1!F88=0,"x",IF([19]Sheet1!F88&lt;0.5,"Ə",[19]Sheet1!F88))</f>
        <v>696.00599999999997</v>
      </c>
      <c r="G88" s="64">
        <f t="shared" si="6"/>
        <v>2.1274871774320064E-2</v>
      </c>
      <c r="H88" s="63">
        <f>IF([19]Sheet1!H88=0,"x",IF([19]Sheet1!H88&lt;0.5,"Ə",[19]Sheet1!H88))</f>
        <v>1367.0029999999999</v>
      </c>
      <c r="I88" s="64">
        <f t="shared" si="7"/>
        <v>4.185713551844697E-2</v>
      </c>
      <c r="J88" s="63">
        <f>IF([19]Sheet1!J88=0,"x",IF(AND([19]Sheet1!J88&lt;0.5,[19]Sheet1!J88&gt;-0.5),"Ə",[19]Sheet1!J88))</f>
        <v>142.01599999999996</v>
      </c>
      <c r="K88" s="63">
        <f>IF([19]Sheet1!K88=0,"x",IF(AND([19]Sheet1!K88&lt;0.5,[19]Sheet1!K88&gt;-0.5),"Ə",[19]Sheet1!K88))</f>
        <v>162.08699999999999</v>
      </c>
      <c r="L88" s="62"/>
    </row>
    <row r="89" spans="1:12">
      <c r="A89" s="62" t="str">
        <f>[18]Sheet1!A89</f>
        <v xml:space="preserve">     MOZAMBIQUE</v>
      </c>
      <c r="B89" s="63">
        <f>IF([19]Sheet1!B89=0,"x",IF([19]Sheet1!B89&lt;0.5,"Ə",[19]Sheet1!B89))</f>
        <v>6573.2169999999996</v>
      </c>
      <c r="C89" s="64">
        <f t="shared" si="4"/>
        <v>0.159785200084929</v>
      </c>
      <c r="D89" s="63">
        <f>IF([19]Sheet1!D89=0,"x",IF([19]Sheet1!D89&lt;0.5,"Ə",[19]Sheet1!D89))</f>
        <v>9455.0030000000006</v>
      </c>
      <c r="E89" s="64">
        <f t="shared" si="5"/>
        <v>0.19812723055528467</v>
      </c>
      <c r="F89" s="63">
        <f>IF([19]Sheet1!F89=0,"x",IF([19]Sheet1!F89&lt;0.5,"Ə",[19]Sheet1!F89))</f>
        <v>42975.870999999999</v>
      </c>
      <c r="G89" s="64">
        <f t="shared" si="6"/>
        <v>1.3136469296453193</v>
      </c>
      <c r="H89" s="63">
        <f>IF([19]Sheet1!H89=0,"x",IF([19]Sheet1!H89&lt;0.5,"Ə",[19]Sheet1!H89))</f>
        <v>41296.319000000003</v>
      </c>
      <c r="I89" s="64">
        <f t="shared" si="7"/>
        <v>1.2644782936072683</v>
      </c>
      <c r="J89" s="63">
        <f>IF([19]Sheet1!J89=0,"x",IF(AND([19]Sheet1!J89&lt;0.5,[19]Sheet1!J89&gt;-0.5),"Ə",[19]Sheet1!J89))</f>
        <v>36402.654000000002</v>
      </c>
      <c r="K89" s="63">
        <f>IF([19]Sheet1!K89=0,"x",IF(AND([19]Sheet1!K89&lt;0.5,[19]Sheet1!K89&gt;-0.5),"Ə",[19]Sheet1!K89))</f>
        <v>31841.316000000003</v>
      </c>
      <c r="L89" s="62"/>
    </row>
    <row r="90" spans="1:12">
      <c r="A90" s="62" t="str">
        <f>[18]Sheet1!A90</f>
        <v xml:space="preserve">     NAMIBIA</v>
      </c>
      <c r="B90" s="63">
        <f>IF([19]Sheet1!B90=0,"x",IF([19]Sheet1!B90&lt;0.5,"Ə",[19]Sheet1!B90))</f>
        <v>7652.25</v>
      </c>
      <c r="C90" s="64">
        <f t="shared" si="4"/>
        <v>0.18601489915058303</v>
      </c>
      <c r="D90" s="63">
        <f>IF([19]Sheet1!D90=0,"x",IF([19]Sheet1!D90&lt;0.5,"Ə",[19]Sheet1!D90))</f>
        <v>6277.5910000000003</v>
      </c>
      <c r="E90" s="64">
        <f t="shared" si="5"/>
        <v>0.13154535428373529</v>
      </c>
      <c r="F90" s="63">
        <f>IF([19]Sheet1!F90=0,"x",IF([19]Sheet1!F90&lt;0.5,"Ə",[19]Sheet1!F90))</f>
        <v>1755.4649999999999</v>
      </c>
      <c r="G90" s="64">
        <f t="shared" si="6"/>
        <v>5.3659440837157686E-2</v>
      </c>
      <c r="H90" s="63">
        <f>IF([19]Sheet1!H90=0,"x",IF([19]Sheet1!H90&lt;0.5,"Ə",[19]Sheet1!H90))</f>
        <v>827.32</v>
      </c>
      <c r="I90" s="64">
        <f t="shared" si="7"/>
        <v>2.5332238010539517E-2</v>
      </c>
      <c r="J90" s="63">
        <f>IF([19]Sheet1!J90=0,"x",IF(AND([19]Sheet1!J90&lt;0.5,[19]Sheet1!J90&gt;-0.5),"Ə",[19]Sheet1!J90))</f>
        <v>-5896.7849999999999</v>
      </c>
      <c r="K90" s="63">
        <f>IF([19]Sheet1!K90=0,"x",IF(AND([19]Sheet1!K90&lt;0.5,[19]Sheet1!K90&gt;-0.5),"Ə",[19]Sheet1!K90))</f>
        <v>-5450.2710000000006</v>
      </c>
      <c r="L90" s="62"/>
    </row>
    <row r="91" spans="1:12">
      <c r="A91" s="62" t="str">
        <f>[18]Sheet1!A91</f>
        <v xml:space="preserve">     NIGER</v>
      </c>
      <c r="B91" s="63" t="str">
        <f>IF([19]Sheet1!B91=0,"x",IF([19]Sheet1!B91&lt;0.5,"Ə",[19]Sheet1!B91))</f>
        <v>x</v>
      </c>
      <c r="C91" s="64" t="str">
        <f t="shared" si="4"/>
        <v>x</v>
      </c>
      <c r="D91" s="63">
        <f>IF([19]Sheet1!D91=0,"x",IF([19]Sheet1!D91&lt;0.5,"Ə",[19]Sheet1!D91))</f>
        <v>1.5109999999999999</v>
      </c>
      <c r="E91" s="64">
        <f t="shared" si="5"/>
        <v>3.1662628279338998E-5</v>
      </c>
      <c r="F91" s="63">
        <f>IF([19]Sheet1!F91=0,"x",IF([19]Sheet1!F91&lt;0.5,"Ə",[19]Sheet1!F91))</f>
        <v>168.06100000000001</v>
      </c>
      <c r="G91" s="64">
        <f t="shared" si="6"/>
        <v>5.1371341989350731E-3</v>
      </c>
      <c r="H91" s="63">
        <f>IF([19]Sheet1!H91=0,"x",IF([19]Sheet1!H91&lt;0.5,"Ə",[19]Sheet1!H91))</f>
        <v>5295.8789999999999</v>
      </c>
      <c r="I91" s="64">
        <f t="shared" si="7"/>
        <v>0.1621578921131098</v>
      </c>
      <c r="J91" s="63">
        <f>IF([19]Sheet1!J91=0,"x",IF(AND([19]Sheet1!J91&lt;0.5,[19]Sheet1!J91&gt;-0.5),"Ə",[19]Sheet1!J91))</f>
        <v>168.06100000000001</v>
      </c>
      <c r="K91" s="63">
        <f>IF([19]Sheet1!K91=0,"x",IF(AND([19]Sheet1!K91&lt;0.5,[19]Sheet1!K91&gt;-0.5),"Ə",[19]Sheet1!K91))</f>
        <v>5294.3679999999995</v>
      </c>
      <c r="L91" s="62"/>
    </row>
    <row r="92" spans="1:12">
      <c r="A92" s="62" t="str">
        <f>[18]Sheet1!A92</f>
        <v xml:space="preserve">     NIGERIA</v>
      </c>
      <c r="B92" s="63">
        <f>IF([19]Sheet1!B92=0,"x",IF([19]Sheet1!B92&lt;0.5,"Ə",[19]Sheet1!B92))</f>
        <v>871.05200000000002</v>
      </c>
      <c r="C92" s="64">
        <f t="shared" si="4"/>
        <v>2.1173988034227011E-2</v>
      </c>
      <c r="D92" s="63">
        <f>IF([19]Sheet1!D92=0,"x",IF([19]Sheet1!D92&lt;0.5,"Ə",[19]Sheet1!D92))</f>
        <v>182066.22200000001</v>
      </c>
      <c r="E92" s="64">
        <f t="shared" si="5"/>
        <v>3.8151522894835295</v>
      </c>
      <c r="F92" s="63">
        <f>IF([19]Sheet1!F92=0,"x",IF([19]Sheet1!F92&lt;0.5,"Ə",[19]Sheet1!F92))</f>
        <v>4566.0420000000004</v>
      </c>
      <c r="G92" s="64">
        <f t="shared" si="6"/>
        <v>0.13957057563607203</v>
      </c>
      <c r="H92" s="63">
        <f>IF([19]Sheet1!H92=0,"x",IF([19]Sheet1!H92&lt;0.5,"Ə",[19]Sheet1!H92))</f>
        <v>4558.0829999999996</v>
      </c>
      <c r="I92" s="64">
        <f t="shared" si="7"/>
        <v>0.13956684647753465</v>
      </c>
      <c r="J92" s="63">
        <f>IF([19]Sheet1!J92=0,"x",IF(AND([19]Sheet1!J92&lt;0.5,[19]Sheet1!J92&gt;-0.5),"Ə",[19]Sheet1!J92))</f>
        <v>3694.9900000000002</v>
      </c>
      <c r="K92" s="63">
        <f>IF([19]Sheet1!K92=0,"x",IF(AND([19]Sheet1!K92&lt;0.5,[19]Sheet1!K92&gt;-0.5),"Ə",[19]Sheet1!K92))</f>
        <v>-177508.139</v>
      </c>
      <c r="L92" s="62"/>
    </row>
    <row r="93" spans="1:12">
      <c r="A93" s="62" t="str">
        <f>[18]Sheet1!A93</f>
        <v xml:space="preserve">     RWANDA</v>
      </c>
      <c r="B93" s="63" t="str">
        <f>IF([19]Sheet1!B93=0,"x",IF([19]Sheet1!B93&lt;0.5,"Ə",[19]Sheet1!B93))</f>
        <v>Ə</v>
      </c>
      <c r="C93" s="64" t="str">
        <f t="shared" si="4"/>
        <v>x</v>
      </c>
      <c r="D93" s="63" t="str">
        <f>IF([19]Sheet1!D93=0,"x",IF([19]Sheet1!D93&lt;0.5,"Ə",[19]Sheet1!D93))</f>
        <v>x</v>
      </c>
      <c r="E93" s="64" t="str">
        <f t="shared" si="5"/>
        <v>x</v>
      </c>
      <c r="F93" s="63">
        <f>IF([19]Sheet1!F93=0,"x",IF([19]Sheet1!F93&lt;0.5,"Ə",[19]Sheet1!F93))</f>
        <v>1067.7280000000001</v>
      </c>
      <c r="G93" s="64">
        <f t="shared" si="6"/>
        <v>3.2637328255577129E-2</v>
      </c>
      <c r="H93" s="63">
        <f>IF([19]Sheet1!H93=0,"x",IF([19]Sheet1!H93&lt;0.5,"Ə",[19]Sheet1!H93))</f>
        <v>1857.316</v>
      </c>
      <c r="I93" s="64">
        <f t="shared" si="7"/>
        <v>5.6870341551978933E-2</v>
      </c>
      <c r="J93" s="63">
        <f>IF([19]Sheet1!J93=0,"x",IF(AND([19]Sheet1!J93&lt;0.5,[19]Sheet1!J93&gt;-0.5),"Ə",[19]Sheet1!J93))</f>
        <v>1067.6790000000001</v>
      </c>
      <c r="K93" s="63">
        <f>IF([19]Sheet1!K93=0,"x",IF(AND([19]Sheet1!K93&lt;0.5,[19]Sheet1!K93&gt;-0.5),"Ə",[19]Sheet1!K93))</f>
        <v>1857.316</v>
      </c>
      <c r="L93" s="62"/>
    </row>
    <row r="94" spans="1:12">
      <c r="A94" s="62" t="str">
        <f>[18]Sheet1!A94</f>
        <v xml:space="preserve">     SEYCHELLES</v>
      </c>
      <c r="B94" s="63">
        <f>IF([19]Sheet1!B94=0,"x",IF([19]Sheet1!B94&lt;0.5,"Ə",[19]Sheet1!B94))</f>
        <v>1007.384</v>
      </c>
      <c r="C94" s="64">
        <f t="shared" si="4"/>
        <v>2.4488017663551367E-2</v>
      </c>
      <c r="D94" s="63" t="str">
        <f>IF([19]Sheet1!D94=0,"x",IF([19]Sheet1!D94&lt;0.5,"Ə",[19]Sheet1!D94))</f>
        <v>x</v>
      </c>
      <c r="E94" s="64" t="str">
        <f t="shared" si="5"/>
        <v>x</v>
      </c>
      <c r="F94" s="63">
        <f>IF([19]Sheet1!F94=0,"x",IF([19]Sheet1!F94&lt;0.5,"Ə",[19]Sheet1!F94))</f>
        <v>313.80900000000003</v>
      </c>
      <c r="G94" s="64">
        <f t="shared" si="6"/>
        <v>9.5922251196507002E-3</v>
      </c>
      <c r="H94" s="63">
        <f>IF([19]Sheet1!H94=0,"x",IF([19]Sheet1!H94&lt;0.5,"Ə",[19]Sheet1!H94))</f>
        <v>913.81799999999998</v>
      </c>
      <c r="I94" s="64">
        <f t="shared" si="7"/>
        <v>2.7980775364206349E-2</v>
      </c>
      <c r="J94" s="63">
        <f>IF([19]Sheet1!J94=0,"x",IF(AND([19]Sheet1!J94&lt;0.5,[19]Sheet1!J94&gt;-0.5),"Ə",[19]Sheet1!J94))</f>
        <v>-693.57500000000005</v>
      </c>
      <c r="K94" s="63">
        <f>IF([19]Sheet1!K94=0,"x",IF(AND([19]Sheet1!K94&lt;0.5,[19]Sheet1!K94&gt;-0.5),"Ə",[19]Sheet1!K94))</f>
        <v>913.81799999999998</v>
      </c>
      <c r="L94" s="62"/>
    </row>
    <row r="95" spans="1:12">
      <c r="A95" s="62" t="str">
        <f>[18]Sheet1!A95</f>
        <v xml:space="preserve">     SUDAN</v>
      </c>
      <c r="B95" s="63">
        <f>IF([19]Sheet1!B95=0,"x",IF([19]Sheet1!B95&lt;0.5,"Ə",[19]Sheet1!B95))</f>
        <v>11.523</v>
      </c>
      <c r="C95" s="64">
        <f t="shared" si="4"/>
        <v>2.8010711658821503E-4</v>
      </c>
      <c r="D95" s="63" t="str">
        <f>IF([19]Sheet1!D95=0,"x",IF([19]Sheet1!D95&lt;0.5,"Ə",[19]Sheet1!D95))</f>
        <v>x</v>
      </c>
      <c r="E95" s="64" t="str">
        <f t="shared" si="5"/>
        <v>x</v>
      </c>
      <c r="F95" s="63">
        <f>IF([19]Sheet1!F95=0,"x",IF([19]Sheet1!F95&lt;0.5,"Ə",[19]Sheet1!F95))</f>
        <v>3367.2289999999998</v>
      </c>
      <c r="G95" s="64">
        <f t="shared" si="6"/>
        <v>0.10292636156839449</v>
      </c>
      <c r="H95" s="63">
        <f>IF([19]Sheet1!H95=0,"x",IF([19]Sheet1!H95&lt;0.5,"Ə",[19]Sheet1!H95))</f>
        <v>2246.4029999999998</v>
      </c>
      <c r="I95" s="64">
        <f t="shared" si="7"/>
        <v>6.8784044219395143E-2</v>
      </c>
      <c r="J95" s="63">
        <f>IF([19]Sheet1!J95=0,"x",IF(AND([19]Sheet1!J95&lt;0.5,[19]Sheet1!J95&gt;-0.5),"Ə",[19]Sheet1!J95))</f>
        <v>3355.7059999999997</v>
      </c>
      <c r="K95" s="63">
        <f>IF([19]Sheet1!K95=0,"x",IF(AND([19]Sheet1!K95&lt;0.5,[19]Sheet1!K95&gt;-0.5),"Ə",[19]Sheet1!K95))</f>
        <v>2246.4029999999998</v>
      </c>
      <c r="L95" s="62"/>
    </row>
    <row r="96" spans="1:12">
      <c r="A96" s="62" t="str">
        <f>[18]Sheet1!A96</f>
        <v xml:space="preserve">     SAINT HELENA, ASCENSION AND TRISTAN</v>
      </c>
      <c r="B96" s="63">
        <f>IF([19]Sheet1!B96=0,"x",IF([19]Sheet1!B96&lt;0.5,"Ə",[19]Sheet1!B96))</f>
        <v>53.430999999999997</v>
      </c>
      <c r="C96" s="64">
        <f t="shared" si="4"/>
        <v>1.2988287205089749E-3</v>
      </c>
      <c r="D96" s="63" t="str">
        <f>IF([19]Sheet1!D96=0,"x",IF([19]Sheet1!D96&lt;0.5,"Ə",[19]Sheet1!D96))</f>
        <v>x</v>
      </c>
      <c r="E96" s="64" t="str">
        <f t="shared" si="5"/>
        <v>x</v>
      </c>
      <c r="F96" s="63" t="str">
        <f>IF([19]Sheet1!F96=0,"x",IF([19]Sheet1!F96&lt;0.5,"Ə",[19]Sheet1!F96))</f>
        <v>x</v>
      </c>
      <c r="G96" s="64" t="str">
        <f t="shared" si="6"/>
        <v>x</v>
      </c>
      <c r="H96" s="63" t="str">
        <f>IF([19]Sheet1!H96=0,"x",IF([19]Sheet1!H96&lt;0.5,"Ə",[19]Sheet1!H96))</f>
        <v>x</v>
      </c>
      <c r="I96" s="64" t="str">
        <f t="shared" si="7"/>
        <v>x</v>
      </c>
      <c r="J96" s="63">
        <f>IF([19]Sheet1!J96=0,"x",IF(AND([19]Sheet1!J96&lt;0.5,[19]Sheet1!J96&gt;-0.5),"Ə",[19]Sheet1!J96))</f>
        <v>-53.430999999999997</v>
      </c>
      <c r="K96" s="63" t="str">
        <f>IF([19]Sheet1!K96=0,"x",IF(AND([19]Sheet1!K96&lt;0.5,[19]Sheet1!K96&gt;-0.5),"Ə",[19]Sheet1!K96))</f>
        <v>x</v>
      </c>
      <c r="L96" s="62"/>
    </row>
    <row r="97" spans="1:13">
      <c r="A97" s="62" t="str">
        <f>[18]Sheet1!A97</f>
        <v xml:space="preserve">     SIERRA LEONE</v>
      </c>
      <c r="B97" s="63">
        <f>IF([19]Sheet1!B97=0,"x",IF([19]Sheet1!B97&lt;0.5,"Ə",[19]Sheet1!B97))</f>
        <v>69.304000000000002</v>
      </c>
      <c r="C97" s="64">
        <f t="shared" si="4"/>
        <v>1.6846779144345789E-3</v>
      </c>
      <c r="D97" s="63">
        <f>IF([19]Sheet1!D97=0,"x",IF([19]Sheet1!D97&lt;0.5,"Ə",[19]Sheet1!D97))</f>
        <v>27.957999999999998</v>
      </c>
      <c r="E97" s="64">
        <f t="shared" si="5"/>
        <v>5.8585291954583703E-4</v>
      </c>
      <c r="F97" s="63">
        <f>IF([19]Sheet1!F97=0,"x",IF([19]Sheet1!F97&lt;0.5,"Ə",[19]Sheet1!F97))</f>
        <v>164.36699999999999</v>
      </c>
      <c r="G97" s="64">
        <f t="shared" si="6"/>
        <v>5.0242194017431829E-3</v>
      </c>
      <c r="H97" s="63">
        <f>IF([19]Sheet1!H97=0,"x",IF([19]Sheet1!H97&lt;0.5,"Ə",[19]Sheet1!H97))</f>
        <v>741.38</v>
      </c>
      <c r="I97" s="64">
        <f t="shared" si="7"/>
        <v>2.2700786414269914E-2</v>
      </c>
      <c r="J97" s="63">
        <f>IF([19]Sheet1!J97=0,"x",IF(AND([19]Sheet1!J97&lt;0.5,[19]Sheet1!J97&gt;-0.5),"Ə",[19]Sheet1!J97))</f>
        <v>95.062999999999988</v>
      </c>
      <c r="K97" s="63">
        <f>IF([19]Sheet1!K97=0,"x",IF(AND([19]Sheet1!K97&lt;0.5,[19]Sheet1!K97&gt;-0.5),"Ə",[19]Sheet1!K97))</f>
        <v>713.42200000000003</v>
      </c>
      <c r="L97" s="62"/>
    </row>
    <row r="98" spans="1:13">
      <c r="A98" s="62" t="str">
        <f>[18]Sheet1!A98</f>
        <v xml:space="preserve">     SENEGAL</v>
      </c>
      <c r="B98" s="63">
        <f>IF([19]Sheet1!B98=0,"x",IF([19]Sheet1!B98&lt;0.5,"Ə",[19]Sheet1!B98))</f>
        <v>5810.4549999999999</v>
      </c>
      <c r="C98" s="64">
        <f t="shared" si="4"/>
        <v>0.14124358206331483</v>
      </c>
      <c r="D98" s="63">
        <f>IF([19]Sheet1!D98=0,"x",IF([19]Sheet1!D98&lt;0.5,"Ə",[19]Sheet1!D98))</f>
        <v>7150.0330000000004</v>
      </c>
      <c r="E98" s="64">
        <f t="shared" si="5"/>
        <v>0.14982715887756923</v>
      </c>
      <c r="F98" s="63">
        <f>IF([19]Sheet1!F98=0,"x",IF([19]Sheet1!F98&lt;0.5,"Ə",[19]Sheet1!F98))</f>
        <v>12455.592000000001</v>
      </c>
      <c r="G98" s="64">
        <f t="shared" si="6"/>
        <v>0.3807310894923992</v>
      </c>
      <c r="H98" s="63">
        <f>IF([19]Sheet1!H98=0,"x",IF([19]Sheet1!H98&lt;0.5,"Ə",[19]Sheet1!H98))</f>
        <v>7241.8339999999998</v>
      </c>
      <c r="I98" s="64">
        <f t="shared" si="7"/>
        <v>0.22174232766138546</v>
      </c>
      <c r="J98" s="63">
        <f>IF([19]Sheet1!J98=0,"x",IF(AND([19]Sheet1!J98&lt;0.5,[19]Sheet1!J98&gt;-0.5),"Ə",[19]Sheet1!J98))</f>
        <v>6645.1370000000006</v>
      </c>
      <c r="K98" s="63">
        <f>IF([19]Sheet1!K98=0,"x",IF(AND([19]Sheet1!K98&lt;0.5,[19]Sheet1!K98&gt;-0.5),"Ə",[19]Sheet1!K98))</f>
        <v>91.800999999999476</v>
      </c>
      <c r="L98" s="62"/>
      <c r="M98" s="65"/>
    </row>
    <row r="99" spans="1:13">
      <c r="A99" s="62" t="str">
        <f>[18]Sheet1!A99</f>
        <v xml:space="preserve">     SOMALIA</v>
      </c>
      <c r="B99" s="63" t="str">
        <f>IF([19]Sheet1!B99=0,"x",IF([19]Sheet1!B99&lt;0.5,"Ə",[19]Sheet1!B99))</f>
        <v>x</v>
      </c>
      <c r="C99" s="64" t="str">
        <f t="shared" si="4"/>
        <v>x</v>
      </c>
      <c r="D99" s="63" t="str">
        <f>IF([19]Sheet1!D99=0,"x",IF([19]Sheet1!D99&lt;0.5,"Ə",[19]Sheet1!D99))</f>
        <v>x</v>
      </c>
      <c r="E99" s="64" t="str">
        <f t="shared" si="5"/>
        <v>x</v>
      </c>
      <c r="F99" s="63">
        <f>IF([19]Sheet1!F99=0,"x",IF([19]Sheet1!F99&lt;0.5,"Ə",[19]Sheet1!F99))</f>
        <v>65.239000000000004</v>
      </c>
      <c r="G99" s="64">
        <f t="shared" si="6"/>
        <v>1.9941657969685129E-3</v>
      </c>
      <c r="H99" s="63">
        <f>IF([19]Sheet1!H99=0,"x",IF([19]Sheet1!H99&lt;0.5,"Ə",[19]Sheet1!H99))</f>
        <v>182.334</v>
      </c>
      <c r="I99" s="64">
        <f t="shared" si="7"/>
        <v>5.583000876823614E-3</v>
      </c>
      <c r="J99" s="63">
        <f>IF([19]Sheet1!J99=0,"x",IF(AND([19]Sheet1!J99&lt;0.5,[19]Sheet1!J99&gt;-0.5),"Ə",[19]Sheet1!J99))</f>
        <v>65.239000000000004</v>
      </c>
      <c r="K99" s="63">
        <f>IF([19]Sheet1!K99=0,"x",IF(AND([19]Sheet1!K99&lt;0.5,[19]Sheet1!K99&gt;-0.5),"Ə",[19]Sheet1!K99))</f>
        <v>182.334</v>
      </c>
      <c r="L99" s="62"/>
    </row>
    <row r="100" spans="1:13">
      <c r="A100" s="62" t="str">
        <f>[18]Sheet1!A100</f>
        <v xml:space="preserve">     SAO TOME AND PRINCIPE</v>
      </c>
      <c r="B100" s="63">
        <f>IF([19]Sheet1!B100=0,"x",IF([19]Sheet1!B100&lt;0.5,"Ə",[19]Sheet1!B100))</f>
        <v>170.17500000000001</v>
      </c>
      <c r="C100" s="64">
        <f t="shared" si="4"/>
        <v>4.1367029910092425E-3</v>
      </c>
      <c r="D100" s="63">
        <f>IF([19]Sheet1!D100=0,"x",IF([19]Sheet1!D100&lt;0.5,"Ə",[19]Sheet1!D100))</f>
        <v>58.512999999999998</v>
      </c>
      <c r="E100" s="64">
        <f t="shared" si="5"/>
        <v>1.2261253266108293E-3</v>
      </c>
      <c r="F100" s="63">
        <f>IF([19]Sheet1!F100=0,"x",IF([19]Sheet1!F100&lt;0.5,"Ə",[19]Sheet1!F100))</f>
        <v>13107.278</v>
      </c>
      <c r="G100" s="64">
        <f t="shared" si="6"/>
        <v>0.40065122823706456</v>
      </c>
      <c r="H100" s="63">
        <f>IF([19]Sheet1!H100=0,"x",IF([19]Sheet1!H100&lt;0.5,"Ə",[19]Sheet1!H100))</f>
        <v>10842.05</v>
      </c>
      <c r="I100" s="64">
        <f t="shared" si="7"/>
        <v>0.33197963438835026</v>
      </c>
      <c r="J100" s="63">
        <f>IF([19]Sheet1!J100=0,"x",IF(AND([19]Sheet1!J100&lt;0.5,[19]Sheet1!J100&gt;-0.5),"Ə",[19]Sheet1!J100))</f>
        <v>12937.103000000001</v>
      </c>
      <c r="K100" s="63">
        <f>IF([19]Sheet1!K100=0,"x",IF(AND([19]Sheet1!K100&lt;0.5,[19]Sheet1!K100&gt;-0.5),"Ə",[19]Sheet1!K100))</f>
        <v>10783.536999999998</v>
      </c>
      <c r="L100" s="62"/>
    </row>
    <row r="101" spans="1:13">
      <c r="A101" s="62" t="str">
        <f>[18]Sheet1!A101</f>
        <v xml:space="preserve">     SWAZILAND</v>
      </c>
      <c r="B101" s="63">
        <f>IF([19]Sheet1!B101=0,"x",IF([19]Sheet1!B101&lt;0.5,"Ə",[19]Sheet1!B101))</f>
        <v>62.801000000000002</v>
      </c>
      <c r="C101" s="64">
        <f t="shared" si="4"/>
        <v>1.5265995859460638E-3</v>
      </c>
      <c r="D101" s="63">
        <f>IF([19]Sheet1!D101=0,"x",IF([19]Sheet1!D101&lt;0.5,"Ə",[19]Sheet1!D101))</f>
        <v>7916.6959999999999</v>
      </c>
      <c r="E101" s="64">
        <f t="shared" si="5"/>
        <v>0.1658923908990933</v>
      </c>
      <c r="F101" s="63">
        <f>IF([19]Sheet1!F101=0,"x",IF([19]Sheet1!F101&lt;0.5,"Ə",[19]Sheet1!F101))</f>
        <v>345.79399999999998</v>
      </c>
      <c r="G101" s="64">
        <f t="shared" si="6"/>
        <v>1.0569913205244252E-2</v>
      </c>
      <c r="H101" s="63">
        <f>IF([19]Sheet1!H101=0,"x",IF([19]Sheet1!H101&lt;0.5,"Ə",[19]Sheet1!H101))</f>
        <v>606.86</v>
      </c>
      <c r="I101" s="64">
        <f t="shared" si="7"/>
        <v>1.8581832856785781E-2</v>
      </c>
      <c r="J101" s="63">
        <f>IF([19]Sheet1!J101=0,"x",IF(AND([19]Sheet1!J101&lt;0.5,[19]Sheet1!J101&gt;-0.5),"Ə",[19]Sheet1!J101))</f>
        <v>282.99299999999999</v>
      </c>
      <c r="K101" s="63">
        <f>IF([19]Sheet1!K101=0,"x",IF(AND([19]Sheet1!K101&lt;0.5,[19]Sheet1!K101&gt;-0.5),"Ə",[19]Sheet1!K101))</f>
        <v>-7309.8360000000002</v>
      </c>
      <c r="L101" s="62"/>
    </row>
    <row r="102" spans="1:13">
      <c r="A102" s="62" t="str">
        <f>[18]Sheet1!A102</f>
        <v xml:space="preserve">     CHAD</v>
      </c>
      <c r="B102" s="63">
        <f>IF([19]Sheet1!B102=0,"x",IF([19]Sheet1!B102&lt;0.5,"Ə",[19]Sheet1!B102))</f>
        <v>769.78099999999995</v>
      </c>
      <c r="C102" s="64">
        <f t="shared" si="4"/>
        <v>1.8712239548242016E-2</v>
      </c>
      <c r="D102" s="63">
        <f>IF([19]Sheet1!D102=0,"x",IF([19]Sheet1!D102&lt;0.5,"Ə",[19]Sheet1!D102))</f>
        <v>377.488</v>
      </c>
      <c r="E102" s="64">
        <f t="shared" si="5"/>
        <v>7.910166925156269E-3</v>
      </c>
      <c r="F102" s="63">
        <f>IF([19]Sheet1!F102=0,"x",IF([19]Sheet1!F102&lt;0.5,"Ə",[19]Sheet1!F102))</f>
        <v>244.125</v>
      </c>
      <c r="G102" s="64">
        <f t="shared" si="6"/>
        <v>7.4621886476637922E-3</v>
      </c>
      <c r="H102" s="63">
        <f>IF([19]Sheet1!H102=0,"x",IF([19]Sheet1!H102&lt;0.5,"Ə",[19]Sheet1!H102))</f>
        <v>2.1440000000000001</v>
      </c>
      <c r="I102" s="64">
        <f t="shared" si="7"/>
        <v>6.5648501540633276E-5</v>
      </c>
      <c r="J102" s="63">
        <f>IF([19]Sheet1!J102=0,"x",IF(AND([19]Sheet1!J102&lt;0.5,[19]Sheet1!J102&gt;-0.5),"Ə",[19]Sheet1!J102))</f>
        <v>-525.65599999999995</v>
      </c>
      <c r="K102" s="63">
        <f>IF([19]Sheet1!K102=0,"x",IF(AND([19]Sheet1!K102&lt;0.5,[19]Sheet1!K102&gt;-0.5),"Ə",[19]Sheet1!K102))</f>
        <v>-375.34399999999999</v>
      </c>
      <c r="L102" s="62"/>
    </row>
    <row r="103" spans="1:13">
      <c r="A103" s="62" t="str">
        <f>[18]Sheet1!A103</f>
        <v xml:space="preserve">     TOGO</v>
      </c>
      <c r="B103" s="63">
        <f>IF([19]Sheet1!B103=0,"x",IF([19]Sheet1!B103&lt;0.5,"Ə",[19]Sheet1!B103))</f>
        <v>11.339</v>
      </c>
      <c r="C103" s="64">
        <f t="shared" si="4"/>
        <v>2.7563434825946112E-4</v>
      </c>
      <c r="D103" s="63">
        <f>IF([19]Sheet1!D103=0,"x",IF([19]Sheet1!D103&lt;0.5,"Ə",[19]Sheet1!D103))</f>
        <v>671.19399999999996</v>
      </c>
      <c r="E103" s="64">
        <f t="shared" si="5"/>
        <v>1.4064702928737698E-2</v>
      </c>
      <c r="F103" s="63">
        <f>IF([19]Sheet1!F103=0,"x",IF([19]Sheet1!F103&lt;0.5,"Ə",[19]Sheet1!F103))</f>
        <v>1619.239</v>
      </c>
      <c r="G103" s="64">
        <f t="shared" si="6"/>
        <v>4.9495409661667066E-2</v>
      </c>
      <c r="H103" s="63">
        <f>IF([19]Sheet1!H103=0,"x",IF([19]Sheet1!H103&lt;0.5,"Ə",[19]Sheet1!H103))</f>
        <v>2377.7260000000001</v>
      </c>
      <c r="I103" s="64">
        <f t="shared" si="7"/>
        <v>7.2805106797669689E-2</v>
      </c>
      <c r="J103" s="63">
        <f>IF([19]Sheet1!J103=0,"x",IF(AND([19]Sheet1!J103&lt;0.5,[19]Sheet1!J103&gt;-0.5),"Ə",[19]Sheet1!J103))</f>
        <v>1607.9</v>
      </c>
      <c r="K103" s="63">
        <f>IF([19]Sheet1!K103=0,"x",IF(AND([19]Sheet1!K103&lt;0.5,[19]Sheet1!K103&gt;-0.5),"Ə",[19]Sheet1!K103))</f>
        <v>1706.5320000000002</v>
      </c>
      <c r="L103" s="62"/>
    </row>
    <row r="104" spans="1:13">
      <c r="A104" s="62" t="str">
        <f>[18]Sheet1!A104</f>
        <v xml:space="preserve">     TUNISIA</v>
      </c>
      <c r="B104" s="63">
        <f>IF([19]Sheet1!B104=0,"x",IF([19]Sheet1!B104&lt;0.5,"Ə",[19]Sheet1!B104))</f>
        <v>8217.5709999999999</v>
      </c>
      <c r="C104" s="64">
        <f t="shared" si="4"/>
        <v>0.19975701797873249</v>
      </c>
      <c r="D104" s="63">
        <f>IF([19]Sheet1!D104=0,"x",IF([19]Sheet1!D104&lt;0.5,"Ə",[19]Sheet1!D104))</f>
        <v>8654.3979999999992</v>
      </c>
      <c r="E104" s="64">
        <f t="shared" si="5"/>
        <v>0.18135075238613824</v>
      </c>
      <c r="F104" s="63">
        <f>IF([19]Sheet1!F104=0,"x",IF([19]Sheet1!F104&lt;0.5,"Ə",[19]Sheet1!F104))</f>
        <v>99156.629000000001</v>
      </c>
      <c r="G104" s="64">
        <f t="shared" si="6"/>
        <v>3.0309287097364481</v>
      </c>
      <c r="H104" s="63">
        <f>IF([19]Sheet1!H104=0,"x",IF([19]Sheet1!H104&lt;0.5,"Ə",[19]Sheet1!H104))</f>
        <v>21622.413</v>
      </c>
      <c r="I104" s="64">
        <f t="shared" si="7"/>
        <v>0.6620704352344724</v>
      </c>
      <c r="J104" s="63">
        <f>IF([19]Sheet1!J104=0,"x",IF(AND([19]Sheet1!J104&lt;0.5,[19]Sheet1!J104&gt;-0.5),"Ə",[19]Sheet1!J104))</f>
        <v>90939.058000000005</v>
      </c>
      <c r="K104" s="63">
        <f>IF([19]Sheet1!K104=0,"x",IF(AND([19]Sheet1!K104&lt;0.5,[19]Sheet1!K104&gt;-0.5),"Ə",[19]Sheet1!K104))</f>
        <v>12968.015000000001</v>
      </c>
      <c r="L104" s="62"/>
    </row>
    <row r="105" spans="1:13">
      <c r="A105" s="62" t="str">
        <f>[18]Sheet1!A105</f>
        <v xml:space="preserve">     TANZANIA, UNITED REPUBLIC OF</v>
      </c>
      <c r="B105" s="63">
        <f>IF([19]Sheet1!B105=0,"x",IF([19]Sheet1!B105&lt;0.5,"Ə",[19]Sheet1!B105))</f>
        <v>4464.2070000000003</v>
      </c>
      <c r="C105" s="64">
        <f t="shared" si="4"/>
        <v>0.10851828088370438</v>
      </c>
      <c r="D105" s="63">
        <f>IF([19]Sheet1!D105=0,"x",IF([19]Sheet1!D105&lt;0.5,"Ə",[19]Sheet1!D105))</f>
        <v>4296.03</v>
      </c>
      <c r="E105" s="64">
        <f t="shared" si="5"/>
        <v>9.0022237569085853E-2</v>
      </c>
      <c r="F105" s="63">
        <f>IF([19]Sheet1!F105=0,"x",IF([19]Sheet1!F105&lt;0.5,"Ə",[19]Sheet1!F105))</f>
        <v>1163.5650000000001</v>
      </c>
      <c r="G105" s="64">
        <f t="shared" si="6"/>
        <v>3.5566785596800495E-2</v>
      </c>
      <c r="H105" s="63">
        <f>IF([19]Sheet1!H105=0,"x",IF([19]Sheet1!H105&lt;0.5,"Ə",[19]Sheet1!H105))</f>
        <v>423.822</v>
      </c>
      <c r="I105" s="64">
        <f t="shared" si="7"/>
        <v>1.297727575557569E-2</v>
      </c>
      <c r="J105" s="63">
        <f>IF([19]Sheet1!J105=0,"x",IF(AND([19]Sheet1!J105&lt;0.5,[19]Sheet1!J105&gt;-0.5),"Ə",[19]Sheet1!J105))</f>
        <v>-3300.6420000000003</v>
      </c>
      <c r="K105" s="63">
        <f>IF([19]Sheet1!K105=0,"x",IF(AND([19]Sheet1!K105&lt;0.5,[19]Sheet1!K105&gt;-0.5),"Ə",[19]Sheet1!K105))</f>
        <v>-3872.2079999999996</v>
      </c>
      <c r="L105" s="62"/>
    </row>
    <row r="106" spans="1:13">
      <c r="A106" s="62" t="str">
        <f>[18]Sheet1!A106</f>
        <v xml:space="preserve">     UGANDA</v>
      </c>
      <c r="B106" s="63">
        <f>IF([19]Sheet1!B106=0,"x",IF([19]Sheet1!B106&lt;0.5,"Ə",[19]Sheet1!B106))</f>
        <v>6484.8069999999998</v>
      </c>
      <c r="C106" s="64">
        <f t="shared" si="4"/>
        <v>0.1576360835200098</v>
      </c>
      <c r="D106" s="63">
        <f>IF([19]Sheet1!D106=0,"x",IF([19]Sheet1!D106&lt;0.5,"Ə",[19]Sheet1!D106))</f>
        <v>5465.0050000000001</v>
      </c>
      <c r="E106" s="64">
        <f t="shared" si="5"/>
        <v>0.11451781724667706</v>
      </c>
      <c r="F106" s="63">
        <f>IF([19]Sheet1!F106=0,"x",IF([19]Sheet1!F106&lt;0.5,"Ə",[19]Sheet1!F106))</f>
        <v>903.05700000000002</v>
      </c>
      <c r="G106" s="64">
        <f t="shared" si="6"/>
        <v>2.760381646121176E-2</v>
      </c>
      <c r="H106" s="63">
        <f>IF([19]Sheet1!H106=0,"x",IF([19]Sheet1!H106&lt;0.5,"Ə",[19]Sheet1!H106))</f>
        <v>3362.4520000000002</v>
      </c>
      <c r="I106" s="64">
        <f t="shared" si="7"/>
        <v>0.10295705937607531</v>
      </c>
      <c r="J106" s="63">
        <f>IF([19]Sheet1!J106=0,"x",IF(AND([19]Sheet1!J106&lt;0.5,[19]Sheet1!J106&gt;-0.5),"Ə",[19]Sheet1!J106))</f>
        <v>-5581.75</v>
      </c>
      <c r="K106" s="63">
        <f>IF([19]Sheet1!K106=0,"x",IF(AND([19]Sheet1!K106&lt;0.5,[19]Sheet1!K106&gt;-0.5),"Ə",[19]Sheet1!K106))</f>
        <v>-2102.5529999999999</v>
      </c>
      <c r="L106" s="62"/>
    </row>
    <row r="107" spans="1:13">
      <c r="A107" s="62" t="str">
        <f>[18]Sheet1!A107</f>
        <v xml:space="preserve">     CEUTA</v>
      </c>
      <c r="B107" s="63" t="str">
        <f>IF([19]Sheet1!B107=0,"x",IF([19]Sheet1!B107&lt;0.5,"Ə",[19]Sheet1!B107))</f>
        <v>x</v>
      </c>
      <c r="C107" s="64" t="str">
        <f t="shared" si="4"/>
        <v>x</v>
      </c>
      <c r="D107" s="63" t="str">
        <f>IF([19]Sheet1!D107=0,"x",IF([19]Sheet1!D107&lt;0.5,"Ə",[19]Sheet1!D107))</f>
        <v>x</v>
      </c>
      <c r="E107" s="64" t="str">
        <f t="shared" si="5"/>
        <v>x</v>
      </c>
      <c r="F107" s="63">
        <f>IF([19]Sheet1!F107=0,"x",IF([19]Sheet1!F107&lt;0.5,"Ə",[19]Sheet1!F107))</f>
        <v>359.08</v>
      </c>
      <c r="G107" s="64">
        <f t="shared" si="6"/>
        <v>1.0976027443330731E-2</v>
      </c>
      <c r="H107" s="63">
        <f>IF([19]Sheet1!H107=0,"x",IF([19]Sheet1!H107&lt;0.5,"Ə",[19]Sheet1!H107))</f>
        <v>483.18900000000002</v>
      </c>
      <c r="I107" s="64">
        <f t="shared" si="7"/>
        <v>1.4795071740166536E-2</v>
      </c>
      <c r="J107" s="63">
        <f>IF([19]Sheet1!J107=0,"x",IF(AND([19]Sheet1!J107&lt;0.5,[19]Sheet1!J107&gt;-0.5),"Ə",[19]Sheet1!J107))</f>
        <v>359.08</v>
      </c>
      <c r="K107" s="63">
        <f>IF([19]Sheet1!K107=0,"x",IF(AND([19]Sheet1!K107&lt;0.5,[19]Sheet1!K107&gt;-0.5),"Ə",[19]Sheet1!K107))</f>
        <v>483.18900000000002</v>
      </c>
      <c r="L107" s="62"/>
    </row>
    <row r="108" spans="1:13">
      <c r="A108" s="62" t="str">
        <f>[18]Sheet1!A108</f>
        <v xml:space="preserve">     MELILLA</v>
      </c>
      <c r="B108" s="63" t="str">
        <f>IF([19]Sheet1!B108=0,"x",IF([19]Sheet1!B108&lt;0.5,"Ə",[19]Sheet1!B108))</f>
        <v>x</v>
      </c>
      <c r="C108" s="64" t="str">
        <f t="shared" si="4"/>
        <v>x</v>
      </c>
      <c r="D108" s="63" t="str">
        <f>IF([19]Sheet1!D108=0,"x",IF([19]Sheet1!D108&lt;0.5,"Ə",[19]Sheet1!D108))</f>
        <v>x</v>
      </c>
      <c r="E108" s="64" t="str">
        <f t="shared" si="5"/>
        <v>x</v>
      </c>
      <c r="F108" s="63">
        <f>IF([19]Sheet1!F108=0,"x",IF([19]Sheet1!F108&lt;0.5,"Ə",[19]Sheet1!F108))</f>
        <v>116.242</v>
      </c>
      <c r="G108" s="64">
        <f t="shared" si="6"/>
        <v>3.5531786289062354E-3</v>
      </c>
      <c r="H108" s="63">
        <f>IF([19]Sheet1!H108=0,"x",IF([19]Sheet1!H108&lt;0.5,"Ə",[19]Sheet1!H108))</f>
        <v>191.82499999999999</v>
      </c>
      <c r="I108" s="64">
        <f t="shared" si="7"/>
        <v>5.8736118507611837E-3</v>
      </c>
      <c r="J108" s="63">
        <f>IF([19]Sheet1!J108=0,"x",IF(AND([19]Sheet1!J108&lt;0.5,[19]Sheet1!J108&gt;-0.5),"Ə",[19]Sheet1!J108))</f>
        <v>116.242</v>
      </c>
      <c r="K108" s="63">
        <f>IF([19]Sheet1!K108=0,"x",IF(AND([19]Sheet1!K108&lt;0.5,[19]Sheet1!K108&gt;-0.5),"Ə",[19]Sheet1!K108))</f>
        <v>191.82499999999999</v>
      </c>
      <c r="L108" s="62"/>
    </row>
    <row r="109" spans="1:13">
      <c r="A109" s="62" t="str">
        <f>[18]Sheet1!A109</f>
        <v xml:space="preserve">     SOUTH AFRICA</v>
      </c>
      <c r="B109" s="63">
        <f>IF([19]Sheet1!B109=0,"x",IF([19]Sheet1!B109&lt;0.5,"Ə",[19]Sheet1!B109))</f>
        <v>31797.987000000001</v>
      </c>
      <c r="C109" s="64">
        <f t="shared" si="4"/>
        <v>0.77296211506374612</v>
      </c>
      <c r="D109" s="63">
        <f>IF([19]Sheet1!D109=0,"x",IF([19]Sheet1!D109&lt;0.5,"Ə",[19]Sheet1!D109))</f>
        <v>27627.17</v>
      </c>
      <c r="E109" s="64">
        <f t="shared" si="5"/>
        <v>0.57892045937796566</v>
      </c>
      <c r="F109" s="63">
        <f>IF([19]Sheet1!F109=0,"x",IF([19]Sheet1!F109&lt;0.5,"Ə",[19]Sheet1!F109))</f>
        <v>42741.218999999997</v>
      </c>
      <c r="G109" s="64">
        <f t="shared" si="6"/>
        <v>1.3064743029559118</v>
      </c>
      <c r="H109" s="63">
        <f>IF([19]Sheet1!H109=0,"x",IF([19]Sheet1!H109&lt;0.5,"Ə",[19]Sheet1!H109))</f>
        <v>44392.428999999996</v>
      </c>
      <c r="I109" s="64">
        <f t="shared" si="7"/>
        <v>1.3592800576487656</v>
      </c>
      <c r="J109" s="63">
        <f>IF([19]Sheet1!J109=0,"x",IF(AND([19]Sheet1!J109&lt;0.5,[19]Sheet1!J109&gt;-0.5),"Ə",[19]Sheet1!J109))</f>
        <v>10943.231999999996</v>
      </c>
      <c r="K109" s="63">
        <f>IF([19]Sheet1!K109=0,"x",IF(AND([19]Sheet1!K109&lt;0.5,[19]Sheet1!K109&gt;-0.5),"Ə",[19]Sheet1!K109))</f>
        <v>16765.258999999998</v>
      </c>
      <c r="L109" s="62"/>
    </row>
    <row r="110" spans="1:13">
      <c r="A110" s="62" t="str">
        <f>[18]Sheet1!A110</f>
        <v xml:space="preserve">     ZAMBIA</v>
      </c>
      <c r="B110" s="63">
        <f>IF([19]Sheet1!B110=0,"x",IF([19]Sheet1!B110&lt;0.5,"Ə",[19]Sheet1!B110))</f>
        <v>2.7290000000000001</v>
      </c>
      <c r="C110" s="64">
        <f t="shared" si="4"/>
        <v>6.6337960702008057E-5</v>
      </c>
      <c r="D110" s="63">
        <f>IF([19]Sheet1!D110=0,"x",IF([19]Sheet1!D110&lt;0.5,"Ə",[19]Sheet1!D110))</f>
        <v>4.5599999999999996</v>
      </c>
      <c r="E110" s="64">
        <f t="shared" si="5"/>
        <v>9.555366310641022E-5</v>
      </c>
      <c r="F110" s="63">
        <f>IF([19]Sheet1!F110=0,"x",IF([19]Sheet1!F110&lt;0.5,"Ə",[19]Sheet1!F110))</f>
        <v>212.23500000000001</v>
      </c>
      <c r="G110" s="64">
        <f t="shared" si="6"/>
        <v>6.4874044347646709E-3</v>
      </c>
      <c r="H110" s="63">
        <f>IF([19]Sheet1!H110=0,"x",IF([19]Sheet1!H110&lt;0.5,"Ə",[19]Sheet1!H110))</f>
        <v>439.63400000000001</v>
      </c>
      <c r="I110" s="64">
        <f t="shared" si="7"/>
        <v>1.3461433454437861E-2</v>
      </c>
      <c r="J110" s="63">
        <f>IF([19]Sheet1!J110=0,"x",IF(AND([19]Sheet1!J110&lt;0.5,[19]Sheet1!J110&gt;-0.5),"Ə",[19]Sheet1!J110))</f>
        <v>209.506</v>
      </c>
      <c r="K110" s="63">
        <f>IF([19]Sheet1!K110=0,"x",IF(AND([19]Sheet1!K110&lt;0.5,[19]Sheet1!K110&gt;-0.5),"Ə",[19]Sheet1!K110))</f>
        <v>435.07400000000001</v>
      </c>
      <c r="L110" s="62"/>
    </row>
    <row r="111" spans="1:13">
      <c r="A111" s="62" t="str">
        <f>[18]Sheet1!A111</f>
        <v xml:space="preserve">     ZIMBABWE</v>
      </c>
      <c r="B111" s="63">
        <f>IF([19]Sheet1!B111=0,"x",IF([19]Sheet1!B111&lt;0.5,"Ə",[19]Sheet1!B111))</f>
        <v>411.613</v>
      </c>
      <c r="C111" s="64">
        <f t="shared" si="4"/>
        <v>1.0005704294040177E-2</v>
      </c>
      <c r="D111" s="63">
        <f>IF([19]Sheet1!D111=0,"x",IF([19]Sheet1!D111&lt;0.5,"Ə",[19]Sheet1!D111))</f>
        <v>122.136</v>
      </c>
      <c r="E111" s="64">
        <f t="shared" si="5"/>
        <v>2.5593294292027453E-3</v>
      </c>
      <c r="F111" s="63">
        <f>IF([19]Sheet1!F111=0,"x",IF([19]Sheet1!F111&lt;0.5,"Ə",[19]Sheet1!F111))</f>
        <v>210.571</v>
      </c>
      <c r="G111" s="64">
        <f t="shared" si="6"/>
        <v>6.4365408119906285E-3</v>
      </c>
      <c r="H111" s="63">
        <f>IF([19]Sheet1!H111=0,"x",IF([19]Sheet1!H111&lt;0.5,"Ə",[19]Sheet1!H111))</f>
        <v>25.687000000000001</v>
      </c>
      <c r="I111" s="64">
        <f t="shared" si="7"/>
        <v>7.8652661337418246E-4</v>
      </c>
      <c r="J111" s="63">
        <f>IF([19]Sheet1!J111=0,"x",IF(AND([19]Sheet1!J111&lt;0.5,[19]Sheet1!J111&gt;-0.5),"Ə",[19]Sheet1!J111))</f>
        <v>-201.042</v>
      </c>
      <c r="K111" s="63">
        <f>IF([19]Sheet1!K111=0,"x",IF(AND([19]Sheet1!K111&lt;0.5,[19]Sheet1!K111&gt;-0.5),"Ə",[19]Sheet1!K111))</f>
        <v>-96.448999999999998</v>
      </c>
      <c r="L111" s="62"/>
    </row>
    <row r="112" spans="1:13">
      <c r="A112" s="62" t="str">
        <f>[18]Sheet1!A112</f>
        <v>AMERICA</v>
      </c>
      <c r="B112" s="63">
        <f>IF([19]Sheet1!B112=0,"x",IF([19]Sheet1!B112&lt;0.5,"Ə",[19]Sheet1!B112))</f>
        <v>902053.71499999985</v>
      </c>
      <c r="C112" s="64">
        <f t="shared" si="4"/>
        <v>21.92759395264579</v>
      </c>
      <c r="D112" s="63">
        <f>IF([19]Sheet1!D112=0,"x",IF([19]Sheet1!D112&lt;0.5,"Ə",[19]Sheet1!D112))</f>
        <v>849507.86399999994</v>
      </c>
      <c r="E112" s="64">
        <f t="shared" si="5"/>
        <v>17.801225491864507</v>
      </c>
      <c r="F112" s="63">
        <f>IF([19]Sheet1!F112=0,"x",IF([19]Sheet1!F112&lt;0.5,"Ə",[19]Sheet1!F112))</f>
        <v>1180881.2020000003</v>
      </c>
      <c r="G112" s="64">
        <f t="shared" si="6"/>
        <v>36.09609134584322</v>
      </c>
      <c r="H112" s="63">
        <f>IF([19]Sheet1!H112=0,"x",IF([19]Sheet1!H112&lt;0.5,"Ə",[19]Sheet1!H112))</f>
        <v>1169314.8510000003</v>
      </c>
      <c r="I112" s="64">
        <f t="shared" si="7"/>
        <v>35.803996174141275</v>
      </c>
      <c r="J112" s="63">
        <f>IF([19]Sheet1!J112=0,"x",IF(AND([19]Sheet1!J112&lt;0.5,[19]Sheet1!J112&gt;-0.5),"Ə",[19]Sheet1!J112))</f>
        <v>278827.48700000043</v>
      </c>
      <c r="K112" s="63">
        <f>IF([19]Sheet1!K112=0,"x",IF(AND([19]Sheet1!K112&lt;0.5,[19]Sheet1!K112&gt;-0.5),"Ə",[19]Sheet1!K112))</f>
        <v>319806.98700000031</v>
      </c>
      <c r="L112" s="62"/>
    </row>
    <row r="113" spans="1:12">
      <c r="A113" s="62" t="str">
        <f>[18]Sheet1!A113</f>
        <v xml:space="preserve">     ANTIGUA AND BARBUDA</v>
      </c>
      <c r="B113" s="63">
        <f>IF([19]Sheet1!B113=0,"x",IF([19]Sheet1!B113&lt;0.5,"Ə",[19]Sheet1!B113))</f>
        <v>0.65800000000000003</v>
      </c>
      <c r="C113" s="64">
        <f t="shared" si="4"/>
        <v>1.5995008480000476E-5</v>
      </c>
      <c r="D113" s="63">
        <f>IF([19]Sheet1!D113=0,"x",IF([19]Sheet1!D113&lt;0.5,"Ə",[19]Sheet1!D113))</f>
        <v>10.179</v>
      </c>
      <c r="E113" s="64">
        <f t="shared" si="5"/>
        <v>2.1329840718424336E-4</v>
      </c>
      <c r="F113" s="63">
        <f>IF([19]Sheet1!F113=0,"x",IF([19]Sheet1!F113&lt;0.5,"Ə",[19]Sheet1!F113))</f>
        <v>53.098999999999997</v>
      </c>
      <c r="G113" s="64">
        <f t="shared" si="6"/>
        <v>1.6230814337011765E-3</v>
      </c>
      <c r="H113" s="63">
        <f>IF([19]Sheet1!H113=0,"x",IF([19]Sheet1!H113&lt;0.5,"Ə",[19]Sheet1!H113))</f>
        <v>24.587</v>
      </c>
      <c r="I113" s="64">
        <f t="shared" si="7"/>
        <v>7.5284501277031262E-4</v>
      </c>
      <c r="J113" s="63">
        <f>IF([19]Sheet1!J113=0,"x",IF(AND([19]Sheet1!J113&lt;0.5,[19]Sheet1!J113&gt;-0.5),"Ə",[19]Sheet1!J113))</f>
        <v>52.440999999999995</v>
      </c>
      <c r="K113" s="63">
        <f>IF([19]Sheet1!K113=0,"x",IF(AND([19]Sheet1!K113&lt;0.5,[19]Sheet1!K113&gt;-0.5),"Ə",[19]Sheet1!K113))</f>
        <v>14.407999999999999</v>
      </c>
      <c r="L113" s="62"/>
    </row>
    <row r="114" spans="1:12">
      <c r="A114" s="62" t="str">
        <f>[18]Sheet1!A114</f>
        <v xml:space="preserve">     ANGUILHA</v>
      </c>
      <c r="B114" s="63" t="str">
        <f>IF([19]Sheet1!B114=0,"x",IF([19]Sheet1!B114&lt;0.5,"Ə",[19]Sheet1!B114))</f>
        <v>x</v>
      </c>
      <c r="C114" s="64" t="str">
        <f t="shared" si="4"/>
        <v>x</v>
      </c>
      <c r="D114" s="63" t="str">
        <f>IF([19]Sheet1!D114=0,"x",IF([19]Sheet1!D114&lt;0.5,"Ə",[19]Sheet1!D114))</f>
        <v>x</v>
      </c>
      <c r="E114" s="64" t="str">
        <f t="shared" si="5"/>
        <v>x</v>
      </c>
      <c r="F114" s="63">
        <f>IF([19]Sheet1!F114=0,"x",IF([19]Sheet1!F114&lt;0.5,"Ə",[19]Sheet1!F114))</f>
        <v>19.321000000000002</v>
      </c>
      <c r="G114" s="64">
        <f t="shared" si="6"/>
        <v>5.9058657188535443E-4</v>
      </c>
      <c r="H114" s="63">
        <f>IF([19]Sheet1!H114=0,"x",IF([19]Sheet1!H114&lt;0.5,"Ə",[19]Sheet1!H114))</f>
        <v>30.132000000000001</v>
      </c>
      <c r="I114" s="64">
        <f t="shared" si="7"/>
        <v>9.2263089945072855E-4</v>
      </c>
      <c r="J114" s="63">
        <f>IF([19]Sheet1!J114=0,"x",IF(AND([19]Sheet1!J114&lt;0.5,[19]Sheet1!J114&gt;-0.5),"Ə",[19]Sheet1!J114))</f>
        <v>19.321000000000002</v>
      </c>
      <c r="K114" s="63">
        <f>IF([19]Sheet1!K114=0,"x",IF(AND([19]Sheet1!K114&lt;0.5,[19]Sheet1!K114&gt;-0.5),"Ə",[19]Sheet1!K114))</f>
        <v>30.132000000000001</v>
      </c>
      <c r="L114" s="62"/>
    </row>
    <row r="115" spans="1:12">
      <c r="A115" s="62" t="str">
        <f>[18]Sheet1!A115</f>
        <v xml:space="preserve">     ARGENTINA</v>
      </c>
      <c r="B115" s="63">
        <f>IF([19]Sheet1!B115=0,"x",IF([19]Sheet1!B115&lt;0.5,"Ə",[19]Sheet1!B115))</f>
        <v>14974.79</v>
      </c>
      <c r="C115" s="64">
        <f t="shared" si="4"/>
        <v>0.36401503500946253</v>
      </c>
      <c r="D115" s="63">
        <f>IF([19]Sheet1!D115=0,"x",IF([19]Sheet1!D115&lt;0.5,"Ə",[19]Sheet1!D115))</f>
        <v>18782.120999999999</v>
      </c>
      <c r="E115" s="64">
        <f t="shared" si="5"/>
        <v>0.39357466281970016</v>
      </c>
      <c r="F115" s="63">
        <f>IF([19]Sheet1!F115=0,"x",IF([19]Sheet1!F115&lt;0.5,"Ə",[19]Sheet1!F115))</f>
        <v>11661.959000000001</v>
      </c>
      <c r="G115" s="64">
        <f t="shared" si="6"/>
        <v>0.35647204530187648</v>
      </c>
      <c r="H115" s="63">
        <f>IF([19]Sheet1!H115=0,"x",IF([19]Sheet1!H115&lt;0.5,"Ə",[19]Sheet1!H115))</f>
        <v>9931.2510000000002</v>
      </c>
      <c r="I115" s="64">
        <f t="shared" si="7"/>
        <v>0.3040912997079831</v>
      </c>
      <c r="J115" s="63">
        <f>IF([19]Sheet1!J115=0,"x",IF(AND([19]Sheet1!J115&lt;0.5,[19]Sheet1!J115&gt;-0.5),"Ə",[19]Sheet1!J115))</f>
        <v>-3312.8310000000001</v>
      </c>
      <c r="K115" s="63">
        <f>IF([19]Sheet1!K115=0,"x",IF(AND([19]Sheet1!K115&lt;0.5,[19]Sheet1!K115&gt;-0.5),"Ə",[19]Sheet1!K115))</f>
        <v>-8850.869999999999</v>
      </c>
      <c r="L115" s="62"/>
    </row>
    <row r="116" spans="1:12">
      <c r="A116" s="62" t="str">
        <f>[18]Sheet1!A116</f>
        <v xml:space="preserve">     ARUBA</v>
      </c>
      <c r="B116" s="63">
        <f>IF([19]Sheet1!B116=0,"x",IF([19]Sheet1!B116&lt;0.5,"Ə",[19]Sheet1!B116))</f>
        <v>1.335</v>
      </c>
      <c r="C116" s="64">
        <f t="shared" si="4"/>
        <v>3.2451878906991841E-5</v>
      </c>
      <c r="D116" s="63" t="str">
        <f>IF([19]Sheet1!D116=0,"x",IF([19]Sheet1!D116&lt;0.5,"Ə",[19]Sheet1!D116))</f>
        <v>x</v>
      </c>
      <c r="E116" s="64" t="str">
        <f t="shared" si="5"/>
        <v>x</v>
      </c>
      <c r="F116" s="63">
        <f>IF([19]Sheet1!F116=0,"x",IF([19]Sheet1!F116&lt;0.5,"Ə",[19]Sheet1!F116))</f>
        <v>76.688000000000002</v>
      </c>
      <c r="G116" s="64">
        <f t="shared" si="6"/>
        <v>2.344128307268985E-3</v>
      </c>
      <c r="H116" s="63">
        <f>IF([19]Sheet1!H116=0,"x",IF([19]Sheet1!H116&lt;0.5,"Ə",[19]Sheet1!H116))</f>
        <v>302.84699999999998</v>
      </c>
      <c r="I116" s="64">
        <f t="shared" si="7"/>
        <v>9.2730651800728391E-3</v>
      </c>
      <c r="J116" s="63">
        <f>IF([19]Sheet1!J116=0,"x",IF(AND([19]Sheet1!J116&lt;0.5,[19]Sheet1!J116&gt;-0.5),"Ə",[19]Sheet1!J116))</f>
        <v>75.353000000000009</v>
      </c>
      <c r="K116" s="63">
        <f>IF([19]Sheet1!K116=0,"x",IF(AND([19]Sheet1!K116&lt;0.5,[19]Sheet1!K116&gt;-0.5),"Ə",[19]Sheet1!K116))</f>
        <v>302.84699999999998</v>
      </c>
      <c r="L116" s="62"/>
    </row>
    <row r="117" spans="1:12">
      <c r="A117" s="62" t="str">
        <f>[18]Sheet1!A117</f>
        <v xml:space="preserve">     BARBADOS</v>
      </c>
      <c r="B117" s="63" t="str">
        <f>IF([19]Sheet1!B117=0,"x",IF([19]Sheet1!B117&lt;0.5,"Ə",[19]Sheet1!B117))</f>
        <v>x</v>
      </c>
      <c r="C117" s="64" t="str">
        <f t="shared" si="4"/>
        <v>x</v>
      </c>
      <c r="D117" s="63" t="str">
        <f>IF([19]Sheet1!D117=0,"x",IF([19]Sheet1!D117&lt;0.5,"Ə",[19]Sheet1!D117))</f>
        <v>x</v>
      </c>
      <c r="E117" s="64" t="str">
        <f t="shared" si="5"/>
        <v>x</v>
      </c>
      <c r="F117" s="63">
        <f>IF([19]Sheet1!F117=0,"x",IF([19]Sheet1!F117&lt;0.5,"Ə",[19]Sheet1!F117))</f>
        <v>174.959</v>
      </c>
      <c r="G117" s="64">
        <f t="shared" si="6"/>
        <v>5.3479859236317843E-3</v>
      </c>
      <c r="H117" s="63">
        <f>IF([19]Sheet1!H117=0,"x",IF([19]Sheet1!H117&lt;0.5,"Ə",[19]Sheet1!H117))</f>
        <v>236.66800000000001</v>
      </c>
      <c r="I117" s="64">
        <f t="shared" si="7"/>
        <v>7.2466882288333007E-3</v>
      </c>
      <c r="J117" s="63">
        <f>IF([19]Sheet1!J117=0,"x",IF(AND([19]Sheet1!J117&lt;0.5,[19]Sheet1!J117&gt;-0.5),"Ə",[19]Sheet1!J117))</f>
        <v>174.959</v>
      </c>
      <c r="K117" s="63">
        <f>IF([19]Sheet1!K117=0,"x",IF(AND([19]Sheet1!K117&lt;0.5,[19]Sheet1!K117&gt;-0.5),"Ə",[19]Sheet1!K117))</f>
        <v>236.66800000000001</v>
      </c>
      <c r="L117" s="62"/>
    </row>
    <row r="118" spans="1:12">
      <c r="A118" s="62" t="str">
        <f>[18]Sheet1!A118</f>
        <v xml:space="preserve">     SAINT BARTHELEMY</v>
      </c>
      <c r="B118" s="63" t="str">
        <f>IF([19]Sheet1!B118=0,"x",IF([19]Sheet1!B118&lt;0.5,"Ə",[19]Sheet1!B118))</f>
        <v>x</v>
      </c>
      <c r="C118" s="64" t="str">
        <f t="shared" si="4"/>
        <v>x</v>
      </c>
      <c r="D118" s="63" t="str">
        <f>IF([19]Sheet1!D118=0,"x",IF([19]Sheet1!D118&lt;0.5,"Ə",[19]Sheet1!D118))</f>
        <v>x</v>
      </c>
      <c r="E118" s="64" t="str">
        <f t="shared" si="5"/>
        <v>x</v>
      </c>
      <c r="F118" s="63">
        <f>IF([19]Sheet1!F118=0,"x",IF([19]Sheet1!F118&lt;0.5,"Ə",[19]Sheet1!F118))</f>
        <v>1479.318</v>
      </c>
      <c r="G118" s="64">
        <f t="shared" si="6"/>
        <v>4.5218433121903559E-2</v>
      </c>
      <c r="H118" s="63">
        <f>IF([19]Sheet1!H118=0,"x",IF([19]Sheet1!H118&lt;0.5,"Ə",[19]Sheet1!H118))</f>
        <v>1209.182</v>
      </c>
      <c r="I118" s="64">
        <f t="shared" si="7"/>
        <v>3.7024713801262141E-2</v>
      </c>
      <c r="J118" s="63">
        <f>IF([19]Sheet1!J118=0,"x",IF(AND([19]Sheet1!J118&lt;0.5,[19]Sheet1!J118&gt;-0.5),"Ə",[19]Sheet1!J118))</f>
        <v>1479.318</v>
      </c>
      <c r="K118" s="63">
        <f>IF([19]Sheet1!K118=0,"x",IF(AND([19]Sheet1!K118&lt;0.5,[19]Sheet1!K118&gt;-0.5),"Ə",[19]Sheet1!K118))</f>
        <v>1209.182</v>
      </c>
      <c r="L118" s="62"/>
    </row>
    <row r="119" spans="1:12">
      <c r="A119" s="62" t="str">
        <f>[18]Sheet1!A119</f>
        <v xml:space="preserve">     BERMUDA</v>
      </c>
      <c r="B119" s="63">
        <f>IF([19]Sheet1!B119=0,"x",IF([19]Sheet1!B119&lt;0.5,"Ə",[19]Sheet1!B119))</f>
        <v>0.74299999999999999</v>
      </c>
      <c r="C119" s="64">
        <f t="shared" si="4"/>
        <v>1.8061232979696586E-5</v>
      </c>
      <c r="D119" s="63">
        <f>IF([19]Sheet1!D119=0,"x",IF([19]Sheet1!D119&lt;0.5,"Ə",[19]Sheet1!D119))</f>
        <v>0.503</v>
      </c>
      <c r="E119" s="64">
        <f t="shared" si="5"/>
        <v>1.0540239592658848E-5</v>
      </c>
      <c r="F119" s="63">
        <f>IF([19]Sheet1!F119=0,"x",IF([19]Sheet1!F119&lt;0.5,"Ə",[19]Sheet1!F119))</f>
        <v>429.48899999999998</v>
      </c>
      <c r="G119" s="64">
        <f t="shared" si="6"/>
        <v>1.3128225049038298E-2</v>
      </c>
      <c r="H119" s="63">
        <f>IF([19]Sheet1!H119=0,"x",IF([19]Sheet1!H119&lt;0.5,"Ə",[19]Sheet1!H119))</f>
        <v>651.65200000000004</v>
      </c>
      <c r="I119" s="64">
        <f t="shared" si="7"/>
        <v>1.9953347633375352E-2</v>
      </c>
      <c r="J119" s="63">
        <f>IF([19]Sheet1!J119=0,"x",IF(AND([19]Sheet1!J119&lt;0.5,[19]Sheet1!J119&gt;-0.5),"Ə",[19]Sheet1!J119))</f>
        <v>428.74599999999998</v>
      </c>
      <c r="K119" s="63">
        <f>IF([19]Sheet1!K119=0,"x",IF(AND([19]Sheet1!K119&lt;0.5,[19]Sheet1!K119&gt;-0.5),"Ə",[19]Sheet1!K119))</f>
        <v>651.149</v>
      </c>
      <c r="L119" s="62"/>
    </row>
    <row r="120" spans="1:12">
      <c r="A120" s="62" t="str">
        <f>[18]Sheet1!A120</f>
        <v xml:space="preserve">     BOLIVIA, PLURINATIONAL STATE</v>
      </c>
      <c r="B120" s="63">
        <f>IF([19]Sheet1!B120=0,"x",IF([19]Sheet1!B120&lt;0.5,"Ə",[19]Sheet1!B120))</f>
        <v>305.286</v>
      </c>
      <c r="C120" s="64">
        <f t="shared" si="4"/>
        <v>7.4210519131085485E-3</v>
      </c>
      <c r="D120" s="63">
        <f>IF([19]Sheet1!D120=0,"x",IF([19]Sheet1!D120&lt;0.5,"Ə",[19]Sheet1!D120))</f>
        <v>173.70699999999999</v>
      </c>
      <c r="E120" s="64">
        <f t="shared" si="5"/>
        <v>3.6399868765844738E-3</v>
      </c>
      <c r="F120" s="63">
        <f>IF([19]Sheet1!F120=0,"x",IF([19]Sheet1!F120&lt;0.5,"Ə",[19]Sheet1!F120))</f>
        <v>583.53099999999995</v>
      </c>
      <c r="G120" s="64">
        <f t="shared" si="6"/>
        <v>1.7836839339518278E-2</v>
      </c>
      <c r="H120" s="63">
        <f>IF([19]Sheet1!H120=0,"x",IF([19]Sheet1!H120&lt;0.5,"Ə",[19]Sheet1!H120))</f>
        <v>3372.5729999999999</v>
      </c>
      <c r="I120" s="64">
        <f t="shared" si="7"/>
        <v>0.10326696072126781</v>
      </c>
      <c r="J120" s="63">
        <f>IF([19]Sheet1!J120=0,"x",IF(AND([19]Sheet1!J120&lt;0.5,[19]Sheet1!J120&gt;-0.5),"Ə",[19]Sheet1!J120))</f>
        <v>278.24499999999995</v>
      </c>
      <c r="K120" s="63">
        <f>IF([19]Sheet1!K120=0,"x",IF(AND([19]Sheet1!K120&lt;0.5,[19]Sheet1!K120&gt;-0.5),"Ə",[19]Sheet1!K120))</f>
        <v>3198.866</v>
      </c>
      <c r="L120" s="62"/>
    </row>
    <row r="121" spans="1:12">
      <c r="A121" s="62" t="str">
        <f>[18]Sheet1!A121</f>
        <v xml:space="preserve">     BONAIRE, SAINT EUSTATIUS AND SABA</v>
      </c>
      <c r="B121" s="63" t="str">
        <f>IF([19]Sheet1!B121=0,"x",IF([19]Sheet1!B121&lt;0.5,"Ə",[19]Sheet1!B121))</f>
        <v>x</v>
      </c>
      <c r="C121" s="64" t="str">
        <f t="shared" si="4"/>
        <v>x</v>
      </c>
      <c r="D121" s="63" t="str">
        <f>IF([19]Sheet1!D121=0,"x",IF([19]Sheet1!D121&lt;0.5,"Ə",[19]Sheet1!D121))</f>
        <v>x</v>
      </c>
      <c r="E121" s="64" t="str">
        <f t="shared" si="5"/>
        <v>x</v>
      </c>
      <c r="F121" s="63">
        <f>IF([19]Sheet1!F121=0,"x",IF([19]Sheet1!F121&lt;0.5,"Ə",[19]Sheet1!F121))</f>
        <v>275</v>
      </c>
      <c r="G121" s="64">
        <f t="shared" si="6"/>
        <v>8.4059472733539909E-3</v>
      </c>
      <c r="H121" s="63">
        <f>IF([19]Sheet1!H121=0,"x",IF([19]Sheet1!H121&lt;0.5,"Ə",[19]Sheet1!H121))</f>
        <v>225.108</v>
      </c>
      <c r="I121" s="64">
        <f t="shared" si="7"/>
        <v>6.8927252261235432E-3</v>
      </c>
      <c r="J121" s="63">
        <f>IF([19]Sheet1!J121=0,"x",IF(AND([19]Sheet1!J121&lt;0.5,[19]Sheet1!J121&gt;-0.5),"Ə",[19]Sheet1!J121))</f>
        <v>275</v>
      </c>
      <c r="K121" s="63">
        <f>IF([19]Sheet1!K121=0,"x",IF(AND([19]Sheet1!K121&lt;0.5,[19]Sheet1!K121&gt;-0.5),"Ə",[19]Sheet1!K121))</f>
        <v>225.108</v>
      </c>
      <c r="L121" s="62"/>
    </row>
    <row r="122" spans="1:12">
      <c r="A122" s="62" t="str">
        <f>[18]Sheet1!A122</f>
        <v xml:space="preserve">     BRAZIL</v>
      </c>
      <c r="B122" s="63">
        <f>IF([19]Sheet1!B122=0,"x",IF([19]Sheet1!B122&lt;0.5,"Ə",[19]Sheet1!B122))</f>
        <v>285944.47899999999</v>
      </c>
      <c r="C122" s="64">
        <f t="shared" si="4"/>
        <v>6.9508880948545864</v>
      </c>
      <c r="D122" s="63">
        <f>IF([19]Sheet1!D122=0,"x",IF([19]Sheet1!D122&lt;0.5,"Ə",[19]Sheet1!D122))</f>
        <v>175837.54399999999</v>
      </c>
      <c r="E122" s="64">
        <f t="shared" si="5"/>
        <v>3.6846318949198644</v>
      </c>
      <c r="F122" s="63">
        <f>IF([19]Sheet1!F122=0,"x",IF([19]Sheet1!F122&lt;0.5,"Ə",[19]Sheet1!F122))</f>
        <v>240349.08199999999</v>
      </c>
      <c r="G122" s="64">
        <f t="shared" si="6"/>
        <v>7.3467698563310355</v>
      </c>
      <c r="H122" s="63">
        <f>IF([19]Sheet1!H122=0,"x",IF([19]Sheet1!H122&lt;0.5,"Ə",[19]Sheet1!H122))</f>
        <v>195662.77900000001</v>
      </c>
      <c r="I122" s="64">
        <f t="shared" si="7"/>
        <v>5.9911232502920182</v>
      </c>
      <c r="J122" s="63">
        <f>IF([19]Sheet1!J122=0,"x",IF(AND([19]Sheet1!J122&lt;0.5,[19]Sheet1!J122&gt;-0.5),"Ə",[19]Sheet1!J122))</f>
        <v>-45595.396999999997</v>
      </c>
      <c r="K122" s="63">
        <f>IF([19]Sheet1!K122=0,"x",IF(AND([19]Sheet1!K122&lt;0.5,[19]Sheet1!K122&gt;-0.5),"Ə",[19]Sheet1!K122))</f>
        <v>19825.235000000015</v>
      </c>
      <c r="L122" s="62"/>
    </row>
    <row r="123" spans="1:12">
      <c r="A123" s="62" t="str">
        <f>[18]Sheet1!A123</f>
        <v xml:space="preserve">     BAHAMAS</v>
      </c>
      <c r="B123" s="63">
        <f>IF([19]Sheet1!B123=0,"x",IF([19]Sheet1!B123&lt;0.5,"Ə",[19]Sheet1!B123))</f>
        <v>6.2439999999999998</v>
      </c>
      <c r="C123" s="64">
        <f t="shared" si="4"/>
        <v>1.5178242089532366E-4</v>
      </c>
      <c r="D123" s="63">
        <f>IF([19]Sheet1!D123=0,"x",IF([19]Sheet1!D123&lt;0.5,"Ə",[19]Sheet1!D123))</f>
        <v>13.871</v>
      </c>
      <c r="E123" s="64">
        <f t="shared" si="5"/>
        <v>2.906633466993457E-4</v>
      </c>
      <c r="F123" s="63">
        <f>IF([19]Sheet1!F123=0,"x",IF([19]Sheet1!F123&lt;0.5,"Ə",[19]Sheet1!F123))</f>
        <v>1674.992</v>
      </c>
      <c r="G123" s="64">
        <f t="shared" si="6"/>
        <v>5.119961612832636E-2</v>
      </c>
      <c r="H123" s="63">
        <f>IF([19]Sheet1!H123=0,"x",IF([19]Sheet1!H123&lt;0.5,"Ə",[19]Sheet1!H123))</f>
        <v>1103.1969999999999</v>
      </c>
      <c r="I123" s="64">
        <f t="shared" si="7"/>
        <v>3.3779491583079288E-2</v>
      </c>
      <c r="J123" s="63">
        <f>IF([19]Sheet1!J123=0,"x",IF(AND([19]Sheet1!J123&lt;0.5,[19]Sheet1!J123&gt;-0.5),"Ə",[19]Sheet1!J123))</f>
        <v>1668.748</v>
      </c>
      <c r="K123" s="63">
        <f>IF([19]Sheet1!K123=0,"x",IF(AND([19]Sheet1!K123&lt;0.5,[19]Sheet1!K123&gt;-0.5),"Ə",[19]Sheet1!K123))</f>
        <v>1089.3259999999998</v>
      </c>
      <c r="L123" s="62"/>
    </row>
    <row r="124" spans="1:12">
      <c r="A124" s="62" t="str">
        <f>[18]Sheet1!A124</f>
        <v xml:space="preserve">     BELIZE</v>
      </c>
      <c r="B124" s="63">
        <f>IF([19]Sheet1!B124=0,"x",IF([19]Sheet1!B124&lt;0.5,"Ə",[19]Sheet1!B124))</f>
        <v>496.012</v>
      </c>
      <c r="C124" s="64">
        <f t="shared" si="4"/>
        <v>1.2057319371097257E-2</v>
      </c>
      <c r="D124" s="63">
        <f>IF([19]Sheet1!D124=0,"x",IF([19]Sheet1!D124&lt;0.5,"Ə",[19]Sheet1!D124))</f>
        <v>287.35500000000002</v>
      </c>
      <c r="E124" s="64">
        <f t="shared" si="5"/>
        <v>6.0214523820049364E-3</v>
      </c>
      <c r="F124" s="63">
        <f>IF([19]Sheet1!F124=0,"x",IF([19]Sheet1!F124&lt;0.5,"Ə",[19]Sheet1!F124))</f>
        <v>2.0099999999999998</v>
      </c>
      <c r="G124" s="64">
        <f t="shared" si="6"/>
        <v>6.1439832797969155E-5</v>
      </c>
      <c r="H124" s="63">
        <f>IF([19]Sheet1!H124=0,"x",IF([19]Sheet1!H124&lt;0.5,"Ə",[19]Sheet1!H124))</f>
        <v>3.6669999999999998</v>
      </c>
      <c r="I124" s="64">
        <f t="shared" si="7"/>
        <v>1.1228220855853648E-4</v>
      </c>
      <c r="J124" s="63">
        <f>IF([19]Sheet1!J124=0,"x",IF(AND([19]Sheet1!J124&lt;0.5,[19]Sheet1!J124&gt;-0.5),"Ə",[19]Sheet1!J124))</f>
        <v>-494.00200000000001</v>
      </c>
      <c r="K124" s="63">
        <f>IF([19]Sheet1!K124=0,"x",IF(AND([19]Sheet1!K124&lt;0.5,[19]Sheet1!K124&gt;-0.5),"Ə",[19]Sheet1!K124))</f>
        <v>-283.68800000000005</v>
      </c>
      <c r="L124" s="62"/>
    </row>
    <row r="125" spans="1:12">
      <c r="A125" s="62" t="str">
        <f>[18]Sheet1!A125</f>
        <v xml:space="preserve">     CANADA</v>
      </c>
      <c r="B125" s="63">
        <f>IF([19]Sheet1!B125=0,"x",IF([19]Sheet1!B125&lt;0.5,"Ə",[19]Sheet1!B125))</f>
        <v>101957.17600000001</v>
      </c>
      <c r="C125" s="64">
        <f t="shared" si="4"/>
        <v>2.4784284114238617</v>
      </c>
      <c r="D125" s="63">
        <f>IF([19]Sheet1!D125=0,"x",IF([19]Sheet1!D125&lt;0.5,"Ə",[19]Sheet1!D125))</f>
        <v>23580.878000000001</v>
      </c>
      <c r="E125" s="64">
        <f t="shared" si="5"/>
        <v>0.49413141933450888</v>
      </c>
      <c r="F125" s="63">
        <f>IF([19]Sheet1!F125=0,"x",IF([19]Sheet1!F125&lt;0.5,"Ə",[19]Sheet1!F125))</f>
        <v>81568.551999999996</v>
      </c>
      <c r="G125" s="64">
        <f t="shared" si="6"/>
        <v>2.4933125355484842</v>
      </c>
      <c r="H125" s="63">
        <f>IF([19]Sheet1!H125=0,"x",IF([19]Sheet1!H125&lt;0.5,"Ə",[19]Sheet1!H125))</f>
        <v>78419.963000000003</v>
      </c>
      <c r="I125" s="64">
        <f t="shared" si="7"/>
        <v>2.4011907937602168</v>
      </c>
      <c r="J125" s="63">
        <f>IF([19]Sheet1!J125=0,"x",IF(AND([19]Sheet1!J125&lt;0.5,[19]Sheet1!J125&gt;-0.5),"Ə",[19]Sheet1!J125))</f>
        <v>-20388.624000000011</v>
      </c>
      <c r="K125" s="63">
        <f>IF([19]Sheet1!K125=0,"x",IF(AND([19]Sheet1!K125&lt;0.5,[19]Sheet1!K125&gt;-0.5),"Ə",[19]Sheet1!K125))</f>
        <v>54839.085000000006</v>
      </c>
      <c r="L125" s="62"/>
    </row>
    <row r="126" spans="1:12">
      <c r="A126" s="62" t="str">
        <f>[18]Sheet1!A126</f>
        <v xml:space="preserve">     CHILE</v>
      </c>
      <c r="B126" s="63">
        <f>IF([19]Sheet1!B126=0,"x",IF([19]Sheet1!B126&lt;0.5,"Ə",[19]Sheet1!B126))</f>
        <v>7182.5460000000003</v>
      </c>
      <c r="C126" s="64">
        <f t="shared" si="4"/>
        <v>0.17459708841640351</v>
      </c>
      <c r="D126" s="63">
        <f>IF([19]Sheet1!D126=0,"x",IF([19]Sheet1!D126&lt;0.5,"Ə",[19]Sheet1!D126))</f>
        <v>6549.6030000000001</v>
      </c>
      <c r="E126" s="64">
        <f t="shared" si="5"/>
        <v>0.1372452979260381</v>
      </c>
      <c r="F126" s="63">
        <f>IF([19]Sheet1!F126=0,"x",IF([19]Sheet1!F126&lt;0.5,"Ə",[19]Sheet1!F126))</f>
        <v>32142.488000000001</v>
      </c>
      <c r="G126" s="64">
        <f t="shared" si="6"/>
        <v>0.98250203404513947</v>
      </c>
      <c r="H126" s="63">
        <f>IF([19]Sheet1!H126=0,"x",IF([19]Sheet1!H126&lt;0.5,"Ə",[19]Sheet1!H126))</f>
        <v>27630.419000000002</v>
      </c>
      <c r="I126" s="64">
        <f t="shared" si="7"/>
        <v>0.84603339752324769</v>
      </c>
      <c r="J126" s="63">
        <f>IF([19]Sheet1!J126=0,"x",IF(AND([19]Sheet1!J126&lt;0.5,[19]Sheet1!J126&gt;-0.5),"Ə",[19]Sheet1!J126))</f>
        <v>24959.942000000003</v>
      </c>
      <c r="K126" s="63">
        <f>IF([19]Sheet1!K126=0,"x",IF(AND([19]Sheet1!K126&lt;0.5,[19]Sheet1!K126&gt;-0.5),"Ə",[19]Sheet1!K126))</f>
        <v>21080.816000000003</v>
      </c>
      <c r="L126" s="62"/>
    </row>
    <row r="127" spans="1:12">
      <c r="A127" s="62" t="str">
        <f>[18]Sheet1!A127</f>
        <v xml:space="preserve">     COLOMBIA</v>
      </c>
      <c r="B127" s="63">
        <f>IF([19]Sheet1!B127=0,"x",IF([19]Sheet1!B127&lt;0.5,"Ə",[19]Sheet1!B127))</f>
        <v>66444.035999999993</v>
      </c>
      <c r="C127" s="64">
        <f t="shared" si="4"/>
        <v>1.6151564122575333</v>
      </c>
      <c r="D127" s="63">
        <f>IF([19]Sheet1!D127=0,"x",IF([19]Sheet1!D127&lt;0.5,"Ə",[19]Sheet1!D127))</f>
        <v>82129.797999999995</v>
      </c>
      <c r="E127" s="64">
        <f t="shared" si="5"/>
        <v>1.7210094405898078</v>
      </c>
      <c r="F127" s="63">
        <f>IF([19]Sheet1!F127=0,"x",IF([19]Sheet1!F127&lt;0.5,"Ə",[19]Sheet1!F127))</f>
        <v>16002.543</v>
      </c>
      <c r="G127" s="64">
        <f t="shared" si="6"/>
        <v>0.48915102799119997</v>
      </c>
      <c r="H127" s="63">
        <f>IF([19]Sheet1!H127=0,"x",IF([19]Sheet1!H127&lt;0.5,"Ə",[19]Sheet1!H127))</f>
        <v>14304.665000000001</v>
      </c>
      <c r="I127" s="64">
        <f t="shared" si="7"/>
        <v>0.43800364845650325</v>
      </c>
      <c r="J127" s="63">
        <f>IF([19]Sheet1!J127=0,"x",IF(AND([19]Sheet1!J127&lt;0.5,[19]Sheet1!J127&gt;-0.5),"Ə",[19]Sheet1!J127))</f>
        <v>-50441.492999999995</v>
      </c>
      <c r="K127" s="63">
        <f>IF([19]Sheet1!K127=0,"x",IF(AND([19]Sheet1!K127&lt;0.5,[19]Sheet1!K127&gt;-0.5),"Ə",[19]Sheet1!K127))</f>
        <v>-67825.133000000002</v>
      </c>
      <c r="L127" s="62"/>
    </row>
    <row r="128" spans="1:12">
      <c r="A128" s="62" t="str">
        <f>[18]Sheet1!A128</f>
        <v xml:space="preserve">     COSTA RICA</v>
      </c>
      <c r="B128" s="63">
        <f>IF([19]Sheet1!B128=0,"x",IF([19]Sheet1!B128&lt;0.5,"Ə",[19]Sheet1!B128))</f>
        <v>12258.953</v>
      </c>
      <c r="C128" s="64">
        <f t="shared" si="4"/>
        <v>0.297997047402625</v>
      </c>
      <c r="D128" s="63">
        <f>IF([19]Sheet1!D128=0,"x",IF([19]Sheet1!D128&lt;0.5,"Ə",[19]Sheet1!D128))</f>
        <v>17485.062999999998</v>
      </c>
      <c r="E128" s="64">
        <f t="shared" si="5"/>
        <v>0.3663951358106049</v>
      </c>
      <c r="F128" s="63">
        <f>IF([19]Sheet1!F128=0,"x",IF([19]Sheet1!F128&lt;0.5,"Ə",[19]Sheet1!F128))</f>
        <v>1792.0070000000001</v>
      </c>
      <c r="G128" s="64">
        <f t="shared" si="6"/>
        <v>5.4776423110840959E-2</v>
      </c>
      <c r="H128" s="63">
        <f>IF([19]Sheet1!H128=0,"x",IF([19]Sheet1!H128&lt;0.5,"Ə",[19]Sheet1!H128))</f>
        <v>1764.527</v>
      </c>
      <c r="I128" s="64">
        <f t="shared" si="7"/>
        <v>5.4029176062494882E-2</v>
      </c>
      <c r="J128" s="63">
        <f>IF([19]Sheet1!J128=0,"x",IF(AND([19]Sheet1!J128&lt;0.5,[19]Sheet1!J128&gt;-0.5),"Ə",[19]Sheet1!J128))</f>
        <v>-10466.946</v>
      </c>
      <c r="K128" s="63">
        <f>IF([19]Sheet1!K128=0,"x",IF(AND([19]Sheet1!K128&lt;0.5,[19]Sheet1!K128&gt;-0.5),"Ə",[19]Sheet1!K128))</f>
        <v>-15720.535999999998</v>
      </c>
      <c r="L128" s="62"/>
    </row>
    <row r="129" spans="1:12">
      <c r="A129" s="62" t="str">
        <f>[18]Sheet1!A129</f>
        <v xml:space="preserve">     CUBA</v>
      </c>
      <c r="B129" s="63">
        <f>IF([19]Sheet1!B129=0,"x",IF([19]Sheet1!B129&lt;0.5,"Ə",[19]Sheet1!B129))</f>
        <v>4323.9620000000004</v>
      </c>
      <c r="C129" s="64">
        <f t="shared" si="4"/>
        <v>0.10510913200182344</v>
      </c>
      <c r="D129" s="63">
        <f>IF([19]Sheet1!D129=0,"x",IF([19]Sheet1!D129&lt;0.5,"Ə",[19]Sheet1!D129))</f>
        <v>11930.37</v>
      </c>
      <c r="E129" s="64">
        <f t="shared" si="5"/>
        <v>0.24999792888482972</v>
      </c>
      <c r="F129" s="63">
        <f>IF([19]Sheet1!F129=0,"x",IF([19]Sheet1!F129&lt;0.5,"Ə",[19]Sheet1!F129))</f>
        <v>11828.761</v>
      </c>
      <c r="G129" s="64">
        <f t="shared" si="6"/>
        <v>0.36157069554584009</v>
      </c>
      <c r="H129" s="63">
        <f>IF([19]Sheet1!H129=0,"x",IF([19]Sheet1!H129&lt;0.5,"Ə",[19]Sheet1!H129))</f>
        <v>10271.352999999999</v>
      </c>
      <c r="I129" s="64">
        <f t="shared" si="7"/>
        <v>0.31450509946123517</v>
      </c>
      <c r="J129" s="63">
        <f>IF([19]Sheet1!J129=0,"x",IF(AND([19]Sheet1!J129&lt;0.5,[19]Sheet1!J129&gt;-0.5),"Ə",[19]Sheet1!J129))</f>
        <v>7504.799</v>
      </c>
      <c r="K129" s="63">
        <f>IF([19]Sheet1!K129=0,"x",IF(AND([19]Sheet1!K129&lt;0.5,[19]Sheet1!K129&gt;-0.5),"Ə",[19]Sheet1!K129))</f>
        <v>-1659.0170000000016</v>
      </c>
      <c r="L129" s="62"/>
    </row>
    <row r="130" spans="1:12">
      <c r="A130" s="62" t="str">
        <f>[18]Sheet1!A130</f>
        <v xml:space="preserve">     CURAÇAO</v>
      </c>
      <c r="B130" s="63" t="str">
        <f>IF([19]Sheet1!B130=0,"x",IF([19]Sheet1!B130&lt;0.5,"Ə",[19]Sheet1!B130))</f>
        <v>x</v>
      </c>
      <c r="C130" s="64" t="str">
        <f t="shared" si="4"/>
        <v>x</v>
      </c>
      <c r="D130" s="63" t="str">
        <f>IF([19]Sheet1!D130=0,"x",IF([19]Sheet1!D130&lt;0.5,"Ə",[19]Sheet1!D130))</f>
        <v>x</v>
      </c>
      <c r="E130" s="64" t="str">
        <f t="shared" si="5"/>
        <v>x</v>
      </c>
      <c r="F130" s="63">
        <f>IF([19]Sheet1!F130=0,"x",IF([19]Sheet1!F130&lt;0.5,"Ə",[19]Sheet1!F130))</f>
        <v>315.166</v>
      </c>
      <c r="G130" s="64">
        <f t="shared" si="6"/>
        <v>9.6337046485595774E-3</v>
      </c>
      <c r="H130" s="63">
        <f>IF([19]Sheet1!H130=0,"x",IF([19]Sheet1!H130&lt;0.5,"Ə",[19]Sheet1!H130))</f>
        <v>203.25800000000001</v>
      </c>
      <c r="I130" s="64">
        <f t="shared" si="7"/>
        <v>6.2236861595830403E-3</v>
      </c>
      <c r="J130" s="63">
        <f>IF([19]Sheet1!J130=0,"x",IF(AND([19]Sheet1!J130&lt;0.5,[19]Sheet1!J130&gt;-0.5),"Ə",[19]Sheet1!J130))</f>
        <v>315.166</v>
      </c>
      <c r="K130" s="63">
        <f>IF([19]Sheet1!K130=0,"x",IF(AND([19]Sheet1!K130&lt;0.5,[19]Sheet1!K130&gt;-0.5),"Ə",[19]Sheet1!K130))</f>
        <v>203.25800000000001</v>
      </c>
      <c r="L130" s="62"/>
    </row>
    <row r="131" spans="1:12">
      <c r="A131" s="62" t="str">
        <f>[18]Sheet1!A131</f>
        <v xml:space="preserve">     DOMINICA</v>
      </c>
      <c r="B131" s="63" t="str">
        <f>IF([19]Sheet1!B131=0,"x",IF([19]Sheet1!B131&lt;0.5,"Ə",[19]Sheet1!B131))</f>
        <v>x</v>
      </c>
      <c r="C131" s="64" t="str">
        <f t="shared" si="4"/>
        <v>x</v>
      </c>
      <c r="D131" s="63" t="str">
        <f>IF([19]Sheet1!D131=0,"x",IF([19]Sheet1!D131&lt;0.5,"Ə",[19]Sheet1!D131))</f>
        <v>x</v>
      </c>
      <c r="E131" s="64" t="str">
        <f t="shared" si="5"/>
        <v>x</v>
      </c>
      <c r="F131" s="63">
        <f>IF([19]Sheet1!F131=0,"x",IF([19]Sheet1!F131&lt;0.5,"Ə",[19]Sheet1!F131))</f>
        <v>14.863</v>
      </c>
      <c r="G131" s="64">
        <f t="shared" si="6"/>
        <v>4.5431852481403771E-4</v>
      </c>
      <c r="H131" s="63">
        <f>IF([19]Sheet1!H131=0,"x",IF([19]Sheet1!H131&lt;0.5,"Ə",[19]Sheet1!H131))</f>
        <v>52.05</v>
      </c>
      <c r="I131" s="64">
        <f t="shared" si="7"/>
        <v>1.593752101301288E-3</v>
      </c>
      <c r="J131" s="63">
        <f>IF([19]Sheet1!J131=0,"x",IF(AND([19]Sheet1!J131&lt;0.5,[19]Sheet1!J131&gt;-0.5),"Ə",[19]Sheet1!J131))</f>
        <v>14.863</v>
      </c>
      <c r="K131" s="63">
        <f>IF([19]Sheet1!K131=0,"x",IF(AND([19]Sheet1!K131&lt;0.5,[19]Sheet1!K131&gt;-0.5),"Ə",[19]Sheet1!K131))</f>
        <v>52.05</v>
      </c>
      <c r="L131" s="62"/>
    </row>
    <row r="132" spans="1:12">
      <c r="A132" s="62" t="str">
        <f>[18]Sheet1!A132</f>
        <v xml:space="preserve">     DOMINICAN REPUBLIC</v>
      </c>
      <c r="B132" s="63">
        <f>IF([19]Sheet1!B132=0,"x",IF([19]Sheet1!B132&lt;0.5,"Ə",[19]Sheet1!B132))</f>
        <v>435.68900000000002</v>
      </c>
      <c r="C132" s="64">
        <f t="shared" si="4"/>
        <v>1.0590956306448218E-2</v>
      </c>
      <c r="D132" s="63">
        <f>IF([19]Sheet1!D132=0,"x",IF([19]Sheet1!D132&lt;0.5,"Ə",[19]Sheet1!D132))</f>
        <v>519.68700000000001</v>
      </c>
      <c r="E132" s="64">
        <f t="shared" si="5"/>
        <v>1.0889911517276536E-2</v>
      </c>
      <c r="F132" s="63">
        <f>IF([19]Sheet1!F132=0,"x",IF([19]Sheet1!F132&lt;0.5,"Ə",[19]Sheet1!F132))</f>
        <v>4953.049</v>
      </c>
      <c r="G132" s="64">
        <f t="shared" si="6"/>
        <v>0.15140024995032259</v>
      </c>
      <c r="H132" s="63">
        <f>IF([19]Sheet1!H132=0,"x",IF([19]Sheet1!H132&lt;0.5,"Ə",[19]Sheet1!H132))</f>
        <v>5266.9960000000001</v>
      </c>
      <c r="I132" s="64">
        <f t="shared" si="7"/>
        <v>0.16127350514016292</v>
      </c>
      <c r="J132" s="63">
        <f>IF([19]Sheet1!J132=0,"x",IF(AND([19]Sheet1!J132&lt;0.5,[19]Sheet1!J132&gt;-0.5),"Ə",[19]Sheet1!J132))</f>
        <v>4517.3599999999997</v>
      </c>
      <c r="K132" s="63">
        <f>IF([19]Sheet1!K132=0,"x",IF(AND([19]Sheet1!K132&lt;0.5,[19]Sheet1!K132&gt;-0.5),"Ə",[19]Sheet1!K132))</f>
        <v>4747.3090000000002</v>
      </c>
      <c r="L132" s="62"/>
    </row>
    <row r="133" spans="1:12">
      <c r="A133" s="62" t="str">
        <f>[18]Sheet1!A133</f>
        <v xml:space="preserve">     ECUADOR</v>
      </c>
      <c r="B133" s="63">
        <f>IF([19]Sheet1!B133=0,"x",IF([19]Sheet1!B133&lt;0.5,"Ə",[19]Sheet1!B133))</f>
        <v>3798.3649999999998</v>
      </c>
      <c r="C133" s="64">
        <f t="shared" si="4"/>
        <v>9.23326449622143E-2</v>
      </c>
      <c r="D133" s="63">
        <f>IF([19]Sheet1!D133=0,"x",IF([19]Sheet1!D133&lt;0.5,"Ə",[19]Sheet1!D133))</f>
        <v>6973.7489999999998</v>
      </c>
      <c r="E133" s="64">
        <f t="shared" si="5"/>
        <v>0.14613317160847922</v>
      </c>
      <c r="F133" s="63">
        <f>IF([19]Sheet1!F133=0,"x",IF([19]Sheet1!F133&lt;0.5,"Ə",[19]Sheet1!F133))</f>
        <v>3533.895</v>
      </c>
      <c r="G133" s="64">
        <f t="shared" si="6"/>
        <v>0.1080208546893429</v>
      </c>
      <c r="H133" s="63">
        <f>IF([19]Sheet1!H133=0,"x",IF([19]Sheet1!H133&lt;0.5,"Ə",[19]Sheet1!H133))</f>
        <v>3631.6750000000002</v>
      </c>
      <c r="I133" s="64">
        <f t="shared" si="7"/>
        <v>0.11120056988459857</v>
      </c>
      <c r="J133" s="63">
        <f>IF([19]Sheet1!J133=0,"x",IF(AND([19]Sheet1!J133&lt;0.5,[19]Sheet1!J133&gt;-0.5),"Ə",[19]Sheet1!J133))</f>
        <v>-264.4699999999998</v>
      </c>
      <c r="K133" s="63">
        <f>IF([19]Sheet1!K133=0,"x",IF(AND([19]Sheet1!K133&lt;0.5,[19]Sheet1!K133&gt;-0.5),"Ə",[19]Sheet1!K133))</f>
        <v>-3342.0739999999996</v>
      </c>
      <c r="L133" s="62"/>
    </row>
    <row r="134" spans="1:12">
      <c r="A134" s="62" t="str">
        <f>[18]Sheet1!A134</f>
        <v xml:space="preserve">     GRENADA</v>
      </c>
      <c r="B134" s="63" t="str">
        <f>IF([19]Sheet1!B134=0,"x",IF([19]Sheet1!B134&lt;0.5,"Ə",[19]Sheet1!B134))</f>
        <v>x</v>
      </c>
      <c r="C134" s="64" t="str">
        <f t="shared" si="4"/>
        <v>x</v>
      </c>
      <c r="D134" s="63" t="str">
        <f>IF([19]Sheet1!D134=0,"x",IF([19]Sheet1!D134&lt;0.5,"Ə",[19]Sheet1!D134))</f>
        <v>x</v>
      </c>
      <c r="E134" s="64" t="str">
        <f t="shared" si="5"/>
        <v>x</v>
      </c>
      <c r="F134" s="63" t="str">
        <f>IF([19]Sheet1!F134=0,"x",IF([19]Sheet1!F134&lt;0.5,"Ə",[19]Sheet1!F134))</f>
        <v>x</v>
      </c>
      <c r="G134" s="64" t="str">
        <f t="shared" si="6"/>
        <v>x</v>
      </c>
      <c r="H134" s="63" t="str">
        <f>IF([19]Sheet1!H134=0,"x",IF([19]Sheet1!H134&lt;0.5,"Ə",[19]Sheet1!H134))</f>
        <v>Ə</v>
      </c>
      <c r="I134" s="64" t="str">
        <f t="shared" si="7"/>
        <v>x</v>
      </c>
      <c r="J134" s="63" t="str">
        <f>IF([19]Sheet1!J134=0,"x",IF(AND([19]Sheet1!J134&lt;0.5,[19]Sheet1!J134&gt;-0.5),"Ə",[19]Sheet1!J134))</f>
        <v>x</v>
      </c>
      <c r="K134" s="63" t="str">
        <f>IF([19]Sheet1!K134=0,"x",IF(AND([19]Sheet1!K134&lt;0.5,[19]Sheet1!K134&gt;-0.5),"Ə",[19]Sheet1!K134))</f>
        <v>Ə</v>
      </c>
      <c r="L134" s="62"/>
    </row>
    <row r="135" spans="1:12">
      <c r="A135" s="62" t="str">
        <f>[18]Sheet1!A135</f>
        <v xml:space="preserve">     GREENLAND</v>
      </c>
      <c r="B135" s="63" t="str">
        <f>IF([19]Sheet1!B135=0,"x",IF([19]Sheet1!B135&lt;0.5,"Ə",[19]Sheet1!B135))</f>
        <v>x</v>
      </c>
      <c r="C135" s="64" t="str">
        <f t="shared" ref="C135:C198" si="8">IF(B135=0,0,IF(OR(B135="x",B135="Ə"),"x",B135/$B$7*100))</f>
        <v>x</v>
      </c>
      <c r="D135" s="63" t="str">
        <f>IF([19]Sheet1!D135=0,"x",IF([19]Sheet1!D135&lt;0.5,"Ə",[19]Sheet1!D135))</f>
        <v>Ə</v>
      </c>
      <c r="E135" s="64" t="str">
        <f t="shared" ref="E135:E198" si="9">IF(D135=0,0,IF(OR(D135="x",D135="Ə"),"x",D135/$D$7*100))</f>
        <v>x</v>
      </c>
      <c r="F135" s="63">
        <f>IF([19]Sheet1!F135=0,"x",IF([19]Sheet1!F135&lt;0.5,"Ə",[19]Sheet1!F135))</f>
        <v>49.2</v>
      </c>
      <c r="G135" s="64">
        <f t="shared" ref="G135:G198" si="10">IF(F135=0,0,IF(OR(F135="x",F135="Ə"),"x",F135/$F$7*100))</f>
        <v>1.503900384905514E-3</v>
      </c>
      <c r="H135" s="63">
        <f>IF([19]Sheet1!H135=0,"x",IF([19]Sheet1!H135&lt;0.5,"Ə",[19]Sheet1!H135))</f>
        <v>85.37</v>
      </c>
      <c r="I135" s="64">
        <f t="shared" ref="I135:I198" si="11">IF(H135=0,0,IF(OR(H135="x",H135="Ə"),"x",H135/$H$7*100))</f>
        <v>2.6139984032294136E-3</v>
      </c>
      <c r="J135" s="63">
        <f>IF([19]Sheet1!J135=0,"x",IF(AND([19]Sheet1!J135&lt;0.5,[19]Sheet1!J135&gt;-0.5),"Ə",[19]Sheet1!J135))</f>
        <v>49.2</v>
      </c>
      <c r="K135" s="63">
        <f>IF([19]Sheet1!K135=0,"x",IF(AND([19]Sheet1!K135&lt;0.5,[19]Sheet1!K135&gt;-0.5),"Ə",[19]Sheet1!K135))</f>
        <v>85.055000000000007</v>
      </c>
      <c r="L135" s="62"/>
    </row>
    <row r="136" spans="1:12">
      <c r="A136" s="62" t="str">
        <f>[18]Sheet1!A136</f>
        <v xml:space="preserve">     GUATEMALA</v>
      </c>
      <c r="B136" s="63">
        <f>IF([19]Sheet1!B136=0,"x",IF([19]Sheet1!B136&lt;0.5,"Ə",[19]Sheet1!B136))</f>
        <v>8410.8960000000006</v>
      </c>
      <c r="C136" s="64">
        <f t="shared" si="8"/>
        <v>0.2044564632893649</v>
      </c>
      <c r="D136" s="63">
        <f>IF([19]Sheet1!D136=0,"x",IF([19]Sheet1!D136&lt;0.5,"Ə",[19]Sheet1!D136))</f>
        <v>483.78399999999999</v>
      </c>
      <c r="E136" s="64">
        <f t="shared" si="9"/>
        <v>1.0137573103568324E-2</v>
      </c>
      <c r="F136" s="63">
        <f>IF([19]Sheet1!F136=0,"x",IF([19]Sheet1!F136&lt;0.5,"Ə",[19]Sheet1!F136))</f>
        <v>1773.058</v>
      </c>
      <c r="G136" s="64">
        <f t="shared" si="10"/>
        <v>5.4197207493085375E-2</v>
      </c>
      <c r="H136" s="63">
        <f>IF([19]Sheet1!H136=0,"x",IF([19]Sheet1!H136&lt;0.5,"Ə",[19]Sheet1!H136))</f>
        <v>3409.3620000000001</v>
      </c>
      <c r="I136" s="64">
        <f t="shared" si="11"/>
        <v>0.10439342654364578</v>
      </c>
      <c r="J136" s="63">
        <f>IF([19]Sheet1!J136=0,"x",IF(AND([19]Sheet1!J136&lt;0.5,[19]Sheet1!J136&gt;-0.5),"Ə",[19]Sheet1!J136))</f>
        <v>-6637.8380000000006</v>
      </c>
      <c r="K136" s="63">
        <f>IF([19]Sheet1!K136=0,"x",IF(AND([19]Sheet1!K136&lt;0.5,[19]Sheet1!K136&gt;-0.5),"Ə",[19]Sheet1!K136))</f>
        <v>2925.578</v>
      </c>
      <c r="L136" s="62"/>
    </row>
    <row r="137" spans="1:12">
      <c r="A137" s="62" t="str">
        <f>[18]Sheet1!A137</f>
        <v xml:space="preserve">     GUYANA</v>
      </c>
      <c r="B137" s="63">
        <f>IF([19]Sheet1!B137=0,"x",IF([19]Sheet1!B137&lt;0.5,"Ə",[19]Sheet1!B137))</f>
        <v>2891.605</v>
      </c>
      <c r="C137" s="64">
        <f t="shared" si="8"/>
        <v>7.0290648169926723E-2</v>
      </c>
      <c r="D137" s="63">
        <f>IF([19]Sheet1!D137=0,"x",IF([19]Sheet1!D137&lt;0.5,"Ə",[19]Sheet1!D137))</f>
        <v>9710.1749999999993</v>
      </c>
      <c r="E137" s="64">
        <f t="shared" si="9"/>
        <v>0.20347429619611551</v>
      </c>
      <c r="F137" s="63">
        <f>IF([19]Sheet1!F137=0,"x",IF([19]Sheet1!F137&lt;0.5,"Ə",[19]Sheet1!F137))</f>
        <v>117.795</v>
      </c>
      <c r="G137" s="64">
        <f t="shared" si="10"/>
        <v>3.6006493056899395E-3</v>
      </c>
      <c r="H137" s="63">
        <f>IF([19]Sheet1!H137=0,"x",IF([19]Sheet1!H137&lt;0.5,"Ə",[19]Sheet1!H137))</f>
        <v>243.27099999999999</v>
      </c>
      <c r="I137" s="64">
        <f t="shared" si="11"/>
        <v>7.4488696913672563E-3</v>
      </c>
      <c r="J137" s="63">
        <f>IF([19]Sheet1!J137=0,"x",IF(AND([19]Sheet1!J137&lt;0.5,[19]Sheet1!J137&gt;-0.5),"Ə",[19]Sheet1!J137))</f>
        <v>-2773.81</v>
      </c>
      <c r="K137" s="63">
        <f>IF([19]Sheet1!K137=0,"x",IF(AND([19]Sheet1!K137&lt;0.5,[19]Sheet1!K137&gt;-0.5),"Ə",[19]Sheet1!K137))</f>
        <v>-9466.9039999999986</v>
      </c>
      <c r="L137" s="62"/>
    </row>
    <row r="138" spans="1:12">
      <c r="A138" s="62" t="str">
        <f>[18]Sheet1!A138</f>
        <v xml:space="preserve">     HONDURAS</v>
      </c>
      <c r="B138" s="63">
        <f>IF([19]Sheet1!B138=0,"x",IF([19]Sheet1!B138&lt;0.5,"Ə",[19]Sheet1!B138))</f>
        <v>2019.6610000000001</v>
      </c>
      <c r="C138" s="64">
        <f t="shared" si="8"/>
        <v>4.9094976932714654E-2</v>
      </c>
      <c r="D138" s="63">
        <f>IF([19]Sheet1!D138=0,"x",IF([19]Sheet1!D138&lt;0.5,"Ə",[19]Sheet1!D138))</f>
        <v>1844.729</v>
      </c>
      <c r="E138" s="64">
        <f t="shared" si="9"/>
        <v>3.8655836269435313E-2</v>
      </c>
      <c r="F138" s="63">
        <f>IF([19]Sheet1!F138=0,"x",IF([19]Sheet1!F138&lt;0.5,"Ə",[19]Sheet1!F138))</f>
        <v>1023.516</v>
      </c>
      <c r="G138" s="64">
        <f t="shared" si="10"/>
        <v>3.1285896470669754E-2</v>
      </c>
      <c r="H138" s="63">
        <f>IF([19]Sheet1!H138=0,"x",IF([19]Sheet1!H138&lt;0.5,"Ə",[19]Sheet1!H138))</f>
        <v>1248.357</v>
      </c>
      <c r="I138" s="64">
        <f t="shared" si="11"/>
        <v>3.8224238077313587E-2</v>
      </c>
      <c r="J138" s="63">
        <f>IF([19]Sheet1!J138=0,"x",IF(AND([19]Sheet1!J138&lt;0.5,[19]Sheet1!J138&gt;-0.5),"Ə",[19]Sheet1!J138))</f>
        <v>-996.1450000000001</v>
      </c>
      <c r="K138" s="63">
        <f>IF([19]Sheet1!K138=0,"x",IF(AND([19]Sheet1!K138&lt;0.5,[19]Sheet1!K138&gt;-0.5),"Ə",[19]Sheet1!K138))</f>
        <v>-596.37200000000007</v>
      </c>
      <c r="L138" s="62"/>
    </row>
    <row r="139" spans="1:12">
      <c r="A139" s="62" t="str">
        <f>[18]Sheet1!A139</f>
        <v xml:space="preserve">     HAITI</v>
      </c>
      <c r="B139" s="63">
        <f>IF([19]Sheet1!B139=0,"x",IF([19]Sheet1!B139&lt;0.5,"Ə",[19]Sheet1!B139))</f>
        <v>14.914999999999999</v>
      </c>
      <c r="C139" s="64">
        <f t="shared" si="8"/>
        <v>3.6256162838785273E-4</v>
      </c>
      <c r="D139" s="63">
        <f>IF([19]Sheet1!D139=0,"x",IF([19]Sheet1!D139&lt;0.5,"Ə",[19]Sheet1!D139))</f>
        <v>5.8760000000000003</v>
      </c>
      <c r="E139" s="64">
        <f t="shared" si="9"/>
        <v>1.2313011500290932E-4</v>
      </c>
      <c r="F139" s="63">
        <f>IF([19]Sheet1!F139=0,"x",IF([19]Sheet1!F139&lt;0.5,"Ə",[19]Sheet1!F139))</f>
        <v>420.25299999999999</v>
      </c>
      <c r="G139" s="64">
        <f t="shared" si="10"/>
        <v>1.2845907488977579E-2</v>
      </c>
      <c r="H139" s="63">
        <f>IF([19]Sheet1!H139=0,"x",IF([19]Sheet1!H139&lt;0.5,"Ə",[19]Sheet1!H139))</f>
        <v>953.01199999999994</v>
      </c>
      <c r="I139" s="64">
        <f t="shared" si="11"/>
        <v>2.9180881413359137E-2</v>
      </c>
      <c r="J139" s="63">
        <f>IF([19]Sheet1!J139=0,"x",IF(AND([19]Sheet1!J139&lt;0.5,[19]Sheet1!J139&gt;-0.5),"Ə",[19]Sheet1!J139))</f>
        <v>405.33799999999997</v>
      </c>
      <c r="K139" s="63">
        <f>IF([19]Sheet1!K139=0,"x",IF(AND([19]Sheet1!K139&lt;0.5,[19]Sheet1!K139&gt;-0.5),"Ə",[19]Sheet1!K139))</f>
        <v>947.13599999999997</v>
      </c>
      <c r="L139" s="62"/>
    </row>
    <row r="140" spans="1:12">
      <c r="A140" s="62" t="str">
        <f>[18]Sheet1!A140</f>
        <v xml:space="preserve">     JAMAICA</v>
      </c>
      <c r="B140" s="63" t="str">
        <f>IF([19]Sheet1!B140=0,"x",IF([19]Sheet1!B140&lt;0.5,"Ə",[19]Sheet1!B140))</f>
        <v>x</v>
      </c>
      <c r="C140" s="64" t="str">
        <f t="shared" si="8"/>
        <v>x</v>
      </c>
      <c r="D140" s="63">
        <f>IF([19]Sheet1!D140=0,"x",IF([19]Sheet1!D140&lt;0.5,"Ə",[19]Sheet1!D140))</f>
        <v>5.5049999999999999</v>
      </c>
      <c r="E140" s="64">
        <f t="shared" si="9"/>
        <v>1.1535590250017287E-4</v>
      </c>
      <c r="F140" s="63">
        <f>IF([19]Sheet1!F140=0,"x",IF([19]Sheet1!F140&lt;0.5,"Ə",[19]Sheet1!F140))</f>
        <v>502.84300000000002</v>
      </c>
      <c r="G140" s="64">
        <f t="shared" si="10"/>
        <v>1.5370442708273238E-2</v>
      </c>
      <c r="H140" s="63">
        <f>IF([19]Sheet1!H140=0,"x",IF([19]Sheet1!H140&lt;0.5,"Ə",[19]Sheet1!H140))</f>
        <v>570.05200000000002</v>
      </c>
      <c r="I140" s="64">
        <f t="shared" si="11"/>
        <v>1.7454785261306477E-2</v>
      </c>
      <c r="J140" s="63">
        <f>IF([19]Sheet1!J140=0,"x",IF(AND([19]Sheet1!J140&lt;0.5,[19]Sheet1!J140&gt;-0.5),"Ə",[19]Sheet1!J140))</f>
        <v>502.84300000000002</v>
      </c>
      <c r="K140" s="63">
        <f>IF([19]Sheet1!K140=0,"x",IF(AND([19]Sheet1!K140&lt;0.5,[19]Sheet1!K140&gt;-0.5),"Ə",[19]Sheet1!K140))</f>
        <v>564.54700000000003</v>
      </c>
      <c r="L140" s="62"/>
    </row>
    <row r="141" spans="1:12">
      <c r="A141" s="62" t="str">
        <f>[18]Sheet1!A141</f>
        <v xml:space="preserve">     SAINT KITTS AND NEVIS</v>
      </c>
      <c r="B141" s="63" t="str">
        <f>IF([19]Sheet1!B141=0,"x",IF([19]Sheet1!B141&lt;0.5,"Ə",[19]Sheet1!B141))</f>
        <v>x</v>
      </c>
      <c r="C141" s="64" t="str">
        <f t="shared" si="8"/>
        <v>x</v>
      </c>
      <c r="D141" s="63" t="str">
        <f>IF([19]Sheet1!D141=0,"x",IF([19]Sheet1!D141&lt;0.5,"Ə",[19]Sheet1!D141))</f>
        <v>x</v>
      </c>
      <c r="E141" s="64" t="str">
        <f t="shared" si="9"/>
        <v>x</v>
      </c>
      <c r="F141" s="63">
        <f>IF([19]Sheet1!F141=0,"x",IF([19]Sheet1!F141&lt;0.5,"Ə",[19]Sheet1!F141))</f>
        <v>9.4559999999999995</v>
      </c>
      <c r="G141" s="64">
        <f t="shared" si="10"/>
        <v>2.8904231787940118E-4</v>
      </c>
      <c r="H141" s="63" t="str">
        <f>IF([19]Sheet1!H141=0,"x",IF([19]Sheet1!H141&lt;0.5,"Ə",[19]Sheet1!H141))</f>
        <v>x</v>
      </c>
      <c r="I141" s="64" t="str">
        <f t="shared" si="11"/>
        <v>x</v>
      </c>
      <c r="J141" s="63">
        <f>IF([19]Sheet1!J141=0,"x",IF(AND([19]Sheet1!J141&lt;0.5,[19]Sheet1!J141&gt;-0.5),"Ə",[19]Sheet1!J141))</f>
        <v>9.4559999999999995</v>
      </c>
      <c r="K141" s="63" t="str">
        <f>IF([19]Sheet1!K141=0,"x",IF(AND([19]Sheet1!K141&lt;0.5,[19]Sheet1!K141&gt;-0.5),"Ə",[19]Sheet1!K141))</f>
        <v>x</v>
      </c>
      <c r="L141" s="62"/>
    </row>
    <row r="142" spans="1:12">
      <c r="A142" s="62" t="str">
        <f>[18]Sheet1!A142</f>
        <v xml:space="preserve">     CAYMAN ISLANDS</v>
      </c>
      <c r="B142" s="63">
        <f>IF([19]Sheet1!B142=0,"x",IF([19]Sheet1!B142&lt;0.5,"Ə",[19]Sheet1!B142))</f>
        <v>4.0869999999999997</v>
      </c>
      <c r="C142" s="64">
        <f t="shared" si="8"/>
        <v>9.9348935650094144E-5</v>
      </c>
      <c r="D142" s="63" t="str">
        <f>IF([19]Sheet1!D142=0,"x",IF([19]Sheet1!D142&lt;0.5,"Ə",[19]Sheet1!D142))</f>
        <v>x</v>
      </c>
      <c r="E142" s="64" t="str">
        <f t="shared" si="9"/>
        <v>x</v>
      </c>
      <c r="F142" s="63">
        <f>IF([19]Sheet1!F142=0,"x",IF([19]Sheet1!F142&lt;0.5,"Ə",[19]Sheet1!F142))</f>
        <v>4.9379999999999997</v>
      </c>
      <c r="G142" s="64">
        <f t="shared" si="10"/>
        <v>1.5094024594844365E-4</v>
      </c>
      <c r="H142" s="63">
        <f>IF([19]Sheet1!H142=0,"x",IF([19]Sheet1!H142&lt;0.5,"Ə",[19]Sheet1!H142))</f>
        <v>14.957000000000001</v>
      </c>
      <c r="I142" s="64">
        <f t="shared" si="11"/>
        <v>4.579779093018899E-4</v>
      </c>
      <c r="J142" s="63">
        <f>IF([19]Sheet1!J142=0,"x",IF(AND([19]Sheet1!J142&lt;0.5,[19]Sheet1!J142&gt;-0.5),"Ə",[19]Sheet1!J142))</f>
        <v>0.85099999999999998</v>
      </c>
      <c r="K142" s="63">
        <f>IF([19]Sheet1!K142=0,"x",IF(AND([19]Sheet1!K142&lt;0.5,[19]Sheet1!K142&gt;-0.5),"Ə",[19]Sheet1!K142))</f>
        <v>14.957000000000001</v>
      </c>
      <c r="L142" s="62"/>
    </row>
    <row r="143" spans="1:12">
      <c r="A143" s="62" t="str">
        <f>[18]Sheet1!A143</f>
        <v xml:space="preserve">     ST LUCIA</v>
      </c>
      <c r="B143" s="63" t="str">
        <f>IF([19]Sheet1!B143=0,"x",IF([19]Sheet1!B143&lt;0.5,"Ə",[19]Sheet1!B143))</f>
        <v>x</v>
      </c>
      <c r="C143" s="64" t="str">
        <f t="shared" si="8"/>
        <v>x</v>
      </c>
      <c r="D143" s="63" t="str">
        <f>IF([19]Sheet1!D143=0,"x",IF([19]Sheet1!D143&lt;0.5,"Ə",[19]Sheet1!D143))</f>
        <v>x</v>
      </c>
      <c r="E143" s="64" t="str">
        <f t="shared" si="9"/>
        <v>x</v>
      </c>
      <c r="F143" s="63">
        <f>IF([19]Sheet1!F143=0,"x",IF([19]Sheet1!F143&lt;0.5,"Ə",[19]Sheet1!F143))</f>
        <v>19.574999999999999</v>
      </c>
      <c r="G143" s="64">
        <f t="shared" si="10"/>
        <v>5.9835061045783401E-4</v>
      </c>
      <c r="H143" s="63">
        <f>IF([19]Sheet1!H143=0,"x",IF([19]Sheet1!H143&lt;0.5,"Ə",[19]Sheet1!H143))</f>
        <v>92.861999999999995</v>
      </c>
      <c r="I143" s="64">
        <f t="shared" si="11"/>
        <v>2.8434007229786785E-3</v>
      </c>
      <c r="J143" s="63">
        <f>IF([19]Sheet1!J143=0,"x",IF(AND([19]Sheet1!J143&lt;0.5,[19]Sheet1!J143&gt;-0.5),"Ə",[19]Sheet1!J143))</f>
        <v>19.574999999999999</v>
      </c>
      <c r="K143" s="63">
        <f>IF([19]Sheet1!K143=0,"x",IF(AND([19]Sheet1!K143&lt;0.5,[19]Sheet1!K143&gt;-0.5),"Ə",[19]Sheet1!K143))</f>
        <v>92.861999999999995</v>
      </c>
      <c r="L143" s="62"/>
    </row>
    <row r="144" spans="1:12">
      <c r="A144" s="62" t="str">
        <f>[18]Sheet1!A144</f>
        <v xml:space="preserve">     MEXICO</v>
      </c>
      <c r="B144" s="63">
        <f>IF([19]Sheet1!B144=0,"x",IF([19]Sheet1!B144&lt;0.5,"Ə",[19]Sheet1!B144))</f>
        <v>22376.897000000001</v>
      </c>
      <c r="C144" s="64">
        <f t="shared" si="8"/>
        <v>0.54394932715972222</v>
      </c>
      <c r="D144" s="63">
        <f>IF([19]Sheet1!D144=0,"x",IF([19]Sheet1!D144&lt;0.5,"Ə",[19]Sheet1!D144))</f>
        <v>27513.436000000002</v>
      </c>
      <c r="E144" s="64">
        <f t="shared" si="9"/>
        <v>0.57653719176398666</v>
      </c>
      <c r="F144" s="63">
        <f>IF([19]Sheet1!F144=0,"x",IF([19]Sheet1!F144&lt;0.5,"Ə",[19]Sheet1!F144))</f>
        <v>64977.332000000002</v>
      </c>
      <c r="G144" s="64">
        <f t="shared" si="10"/>
        <v>1.9861673700189708</v>
      </c>
      <c r="H144" s="63">
        <f>IF([19]Sheet1!H144=0,"x",IF([19]Sheet1!H144&lt;0.5,"Ə",[19]Sheet1!H144))</f>
        <v>73019.441000000006</v>
      </c>
      <c r="I144" s="64">
        <f t="shared" si="11"/>
        <v>2.2358287709816609</v>
      </c>
      <c r="J144" s="63">
        <f>IF([19]Sheet1!J144=0,"x",IF(AND([19]Sheet1!J144&lt;0.5,[19]Sheet1!J144&gt;-0.5),"Ə",[19]Sheet1!J144))</f>
        <v>42600.434999999998</v>
      </c>
      <c r="K144" s="63">
        <f>IF([19]Sheet1!K144=0,"x",IF(AND([19]Sheet1!K144&lt;0.5,[19]Sheet1!K144&gt;-0.5),"Ə",[19]Sheet1!K144))</f>
        <v>45506.005000000005</v>
      </c>
      <c r="L144" s="62"/>
    </row>
    <row r="145" spans="1:12">
      <c r="A145" s="62" t="str">
        <f>[18]Sheet1!A145</f>
        <v xml:space="preserve">     NICARAGUA</v>
      </c>
      <c r="B145" s="63">
        <f>IF([19]Sheet1!B145=0,"x",IF([19]Sheet1!B145&lt;0.5,"Ə",[19]Sheet1!B145))</f>
        <v>461.84800000000001</v>
      </c>
      <c r="C145" s="64">
        <f t="shared" si="8"/>
        <v>1.1226842973360577E-2</v>
      </c>
      <c r="D145" s="63">
        <f>IF([19]Sheet1!D145=0,"x",IF([19]Sheet1!D145&lt;0.5,"Ə",[19]Sheet1!D145))</f>
        <v>379.64100000000002</v>
      </c>
      <c r="E145" s="64">
        <f t="shared" si="9"/>
        <v>7.9552825033729589E-3</v>
      </c>
      <c r="F145" s="63">
        <f>IF([19]Sheet1!F145=0,"x",IF([19]Sheet1!F145&lt;0.5,"Ə",[19]Sheet1!F145))</f>
        <v>397.25400000000002</v>
      </c>
      <c r="G145" s="64">
        <f t="shared" si="10"/>
        <v>1.2142895193196241E-2</v>
      </c>
      <c r="H145" s="63">
        <f>IF([19]Sheet1!H145=0,"x",IF([19]Sheet1!H145&lt;0.5,"Ə",[19]Sheet1!H145))</f>
        <v>1273.836</v>
      </c>
      <c r="I145" s="64">
        <f t="shared" si="11"/>
        <v>3.900439580620995E-2</v>
      </c>
      <c r="J145" s="63">
        <f>IF([19]Sheet1!J145=0,"x",IF(AND([19]Sheet1!J145&lt;0.5,[19]Sheet1!J145&gt;-0.5),"Ə",[19]Sheet1!J145))</f>
        <v>-64.593999999999994</v>
      </c>
      <c r="K145" s="63">
        <f>IF([19]Sheet1!K145=0,"x",IF(AND([19]Sheet1!K145&lt;0.5,[19]Sheet1!K145&gt;-0.5),"Ə",[19]Sheet1!K145))</f>
        <v>894.19499999999994</v>
      </c>
      <c r="L145" s="62"/>
    </row>
    <row r="146" spans="1:12">
      <c r="A146" s="62" t="str">
        <f>[18]Sheet1!A146</f>
        <v xml:space="preserve">     PANAMA</v>
      </c>
      <c r="B146" s="63">
        <f>IF([19]Sheet1!B146=0,"x",IF([19]Sheet1!B146&lt;0.5,"Ə",[19]Sheet1!B146))</f>
        <v>1200.2909999999999</v>
      </c>
      <c r="C146" s="64">
        <f t="shared" si="8"/>
        <v>2.9177302011349923E-2</v>
      </c>
      <c r="D146" s="63">
        <f>IF([19]Sheet1!D146=0,"x",IF([19]Sheet1!D146&lt;0.5,"Ə",[19]Sheet1!D146))</f>
        <v>1949.4749999999999</v>
      </c>
      <c r="E146" s="64">
        <f t="shared" si="9"/>
        <v>4.0850762584291461E-2</v>
      </c>
      <c r="F146" s="63">
        <f>IF([19]Sheet1!F146=0,"x",IF([19]Sheet1!F146&lt;0.5,"Ə",[19]Sheet1!F146))</f>
        <v>4381.8</v>
      </c>
      <c r="G146" s="64">
        <f t="shared" si="10"/>
        <v>0.13393883549957278</v>
      </c>
      <c r="H146" s="63">
        <f>IF([19]Sheet1!H146=0,"x",IF([19]Sheet1!H146&lt;0.5,"Ə",[19]Sheet1!H146))</f>
        <v>3610.95</v>
      </c>
      <c r="I146" s="64">
        <f t="shared" si="11"/>
        <v>0.11056597790958475</v>
      </c>
      <c r="J146" s="63">
        <f>IF([19]Sheet1!J146=0,"x",IF(AND([19]Sheet1!J146&lt;0.5,[19]Sheet1!J146&gt;-0.5),"Ə",[19]Sheet1!J146))</f>
        <v>3181.509</v>
      </c>
      <c r="K146" s="63">
        <f>IF([19]Sheet1!K146=0,"x",IF(AND([19]Sheet1!K146&lt;0.5,[19]Sheet1!K146&gt;-0.5),"Ə",[19]Sheet1!K146))</f>
        <v>1661.4749999999999</v>
      </c>
      <c r="L146" s="62"/>
    </row>
    <row r="147" spans="1:12">
      <c r="A147" s="62" t="str">
        <f>[18]Sheet1!A147</f>
        <v xml:space="preserve">     PERU</v>
      </c>
      <c r="B147" s="63">
        <f>IF([19]Sheet1!B147=0,"x",IF([19]Sheet1!B147&lt;0.5,"Ə",[19]Sheet1!B147))</f>
        <v>7447.5219999999999</v>
      </c>
      <c r="C147" s="64">
        <f t="shared" si="8"/>
        <v>0.18103826374618556</v>
      </c>
      <c r="D147" s="63">
        <f>IF([19]Sheet1!D147=0,"x",IF([19]Sheet1!D147&lt;0.5,"Ə",[19]Sheet1!D147))</f>
        <v>9780.7990000000009</v>
      </c>
      <c r="E147" s="64">
        <f t="shared" si="9"/>
        <v>0.20495420450822679</v>
      </c>
      <c r="F147" s="63">
        <f>IF([19]Sheet1!F147=0,"x",IF([19]Sheet1!F147&lt;0.5,"Ə",[19]Sheet1!F147))</f>
        <v>6799.8209999999999</v>
      </c>
      <c r="G147" s="64">
        <f t="shared" si="10"/>
        <v>0.20785067925180073</v>
      </c>
      <c r="H147" s="63">
        <f>IF([19]Sheet1!H147=0,"x",IF([19]Sheet1!H147&lt;0.5,"Ə",[19]Sheet1!H147))</f>
        <v>7943.2179999999998</v>
      </c>
      <c r="I147" s="64">
        <f t="shared" si="11"/>
        <v>0.24321845107769866</v>
      </c>
      <c r="J147" s="63">
        <f>IF([19]Sheet1!J147=0,"x",IF(AND([19]Sheet1!J147&lt;0.5,[19]Sheet1!J147&gt;-0.5),"Ə",[19]Sheet1!J147))</f>
        <v>-647.70100000000002</v>
      </c>
      <c r="K147" s="63">
        <f>IF([19]Sheet1!K147=0,"x",IF(AND([19]Sheet1!K147&lt;0.5,[19]Sheet1!K147&gt;-0.5),"Ə",[19]Sheet1!K147))</f>
        <v>-1837.581000000001</v>
      </c>
      <c r="L147" s="62"/>
    </row>
    <row r="148" spans="1:12">
      <c r="A148" s="62" t="str">
        <f>[18]Sheet1!A148</f>
        <v xml:space="preserve">     ST PIERRE AND MIQUELON</v>
      </c>
      <c r="B148" s="63" t="str">
        <f>IF([19]Sheet1!B148=0,"x",IF([19]Sheet1!B148&lt;0.5,"Ə",[19]Sheet1!B148))</f>
        <v>x</v>
      </c>
      <c r="C148" s="64" t="str">
        <f t="shared" si="8"/>
        <v>x</v>
      </c>
      <c r="D148" s="63" t="str">
        <f>IF([19]Sheet1!D148=0,"x",IF([19]Sheet1!D148&lt;0.5,"Ə",[19]Sheet1!D148))</f>
        <v>x</v>
      </c>
      <c r="E148" s="64" t="str">
        <f t="shared" si="9"/>
        <v>x</v>
      </c>
      <c r="F148" s="63">
        <f>IF([19]Sheet1!F148=0,"x",IF([19]Sheet1!F148&lt;0.5,"Ə",[19]Sheet1!F148))</f>
        <v>12.124000000000001</v>
      </c>
      <c r="G148" s="64">
        <f t="shared" si="10"/>
        <v>3.7059528997143194E-4</v>
      </c>
      <c r="H148" s="63" t="str">
        <f>IF([19]Sheet1!H148=0,"x",IF([19]Sheet1!H148&lt;0.5,"Ə",[19]Sheet1!H148))</f>
        <v>x</v>
      </c>
      <c r="I148" s="64" t="str">
        <f t="shared" si="11"/>
        <v>x</v>
      </c>
      <c r="J148" s="63">
        <f>IF([19]Sheet1!J148=0,"x",IF(AND([19]Sheet1!J148&lt;0.5,[19]Sheet1!J148&gt;-0.5),"Ə",[19]Sheet1!J148))</f>
        <v>12.124000000000001</v>
      </c>
      <c r="K148" s="63" t="str">
        <f>IF([19]Sheet1!K148=0,"x",IF(AND([19]Sheet1!K148&lt;0.5,[19]Sheet1!K148&gt;-0.5),"Ə",[19]Sheet1!K148))</f>
        <v>x</v>
      </c>
      <c r="L148" s="62"/>
    </row>
    <row r="149" spans="1:12">
      <c r="A149" s="62" t="str">
        <f>[18]Sheet1!A149</f>
        <v xml:space="preserve">     PARAGUAY</v>
      </c>
      <c r="B149" s="63">
        <f>IF([19]Sheet1!B149=0,"x",IF([19]Sheet1!B149&lt;0.5,"Ə",[19]Sheet1!B149))</f>
        <v>3492.7660000000001</v>
      </c>
      <c r="C149" s="64">
        <f t="shared" si="8"/>
        <v>8.4903984481242159E-2</v>
      </c>
      <c r="D149" s="63">
        <f>IF([19]Sheet1!D149=0,"x",IF([19]Sheet1!D149&lt;0.5,"Ə",[19]Sheet1!D149))</f>
        <v>971.15599999999995</v>
      </c>
      <c r="E149" s="64">
        <f t="shared" si="9"/>
        <v>2.0350331852580904E-2</v>
      </c>
      <c r="F149" s="63">
        <f>IF([19]Sheet1!F149=0,"x",IF([19]Sheet1!F149&lt;0.5,"Ə",[19]Sheet1!F149))</f>
        <v>2608.3580000000002</v>
      </c>
      <c r="G149" s="64">
        <f t="shared" si="10"/>
        <v>7.9729890247385707E-2</v>
      </c>
      <c r="H149" s="63">
        <f>IF([19]Sheet1!H149=0,"x",IF([19]Sheet1!H149&lt;0.5,"Ə",[19]Sheet1!H149))</f>
        <v>1519.3869999999999</v>
      </c>
      <c r="I149" s="64">
        <f t="shared" si="11"/>
        <v>4.652307826973795E-2</v>
      </c>
      <c r="J149" s="63">
        <f>IF([19]Sheet1!J149=0,"x",IF(AND([19]Sheet1!J149&lt;0.5,[19]Sheet1!J149&gt;-0.5),"Ə",[19]Sheet1!J149))</f>
        <v>-884.4079999999999</v>
      </c>
      <c r="K149" s="63">
        <f>IF([19]Sheet1!K149=0,"x",IF(AND([19]Sheet1!K149&lt;0.5,[19]Sheet1!K149&gt;-0.5),"Ə",[19]Sheet1!K149))</f>
        <v>548.23099999999999</v>
      </c>
      <c r="L149" s="62"/>
    </row>
    <row r="150" spans="1:12">
      <c r="A150" s="62" t="str">
        <f>[18]Sheet1!A150</f>
        <v xml:space="preserve">     SURINAME</v>
      </c>
      <c r="B150" s="63">
        <f>IF([19]Sheet1!B150=0,"x",IF([19]Sheet1!B150&lt;0.5,"Ə",[19]Sheet1!B150))</f>
        <v>581.78300000000002</v>
      </c>
      <c r="C150" s="64">
        <f t="shared" si="8"/>
        <v>1.4142285742431789E-2</v>
      </c>
      <c r="D150" s="63">
        <f>IF([19]Sheet1!D150=0,"x",IF([19]Sheet1!D150&lt;0.5,"Ə",[19]Sheet1!D150))</f>
        <v>627.99099999999999</v>
      </c>
      <c r="E150" s="64">
        <f t="shared" si="9"/>
        <v>1.3159394835056504E-2</v>
      </c>
      <c r="F150" s="63">
        <f>IF([19]Sheet1!F150=0,"x",IF([19]Sheet1!F150&lt;0.5,"Ə",[19]Sheet1!F150))</f>
        <v>243.09</v>
      </c>
      <c r="G150" s="64">
        <f t="shared" si="10"/>
        <v>7.4305517188349877E-3</v>
      </c>
      <c r="H150" s="63">
        <f>IF([19]Sheet1!H150=0,"x",IF([19]Sheet1!H150&lt;0.5,"Ə",[19]Sheet1!H150))</f>
        <v>107.542</v>
      </c>
      <c r="I150" s="64">
        <f t="shared" si="11"/>
        <v>3.2928969928557759E-3</v>
      </c>
      <c r="J150" s="63">
        <f>IF([19]Sheet1!J150=0,"x",IF(AND([19]Sheet1!J150&lt;0.5,[19]Sheet1!J150&gt;-0.5),"Ə",[19]Sheet1!J150))</f>
        <v>-338.69299999999998</v>
      </c>
      <c r="K150" s="63">
        <f>IF([19]Sheet1!K150=0,"x",IF(AND([19]Sheet1!K150&lt;0.5,[19]Sheet1!K150&gt;-0.5),"Ə",[19]Sheet1!K150))</f>
        <v>-520.44899999999996</v>
      </c>
      <c r="L150" s="62"/>
    </row>
    <row r="151" spans="1:12">
      <c r="A151" s="62" t="str">
        <f>[18]Sheet1!A151</f>
        <v xml:space="preserve">     EL SALVADOR</v>
      </c>
      <c r="B151" s="63">
        <f>IF([19]Sheet1!B151=0,"x",IF([19]Sheet1!B151&lt;0.5,"Ə",[19]Sheet1!B151))</f>
        <v>1609.3440000000001</v>
      </c>
      <c r="C151" s="64">
        <f t="shared" si="8"/>
        <v>3.9120776485163961E-2</v>
      </c>
      <c r="D151" s="63">
        <f>IF([19]Sheet1!D151=0,"x",IF([19]Sheet1!D151&lt;0.5,"Ə",[19]Sheet1!D151))</f>
        <v>441.572</v>
      </c>
      <c r="E151" s="64">
        <f t="shared" si="9"/>
        <v>9.2530311678122312E-3</v>
      </c>
      <c r="F151" s="63">
        <f>IF([19]Sheet1!F151=0,"x",IF([19]Sheet1!F151&lt;0.5,"Ə",[19]Sheet1!F151))</f>
        <v>3458.8739999999998</v>
      </c>
      <c r="G151" s="64">
        <f t="shared" si="10"/>
        <v>0.10572768170609094</v>
      </c>
      <c r="H151" s="63">
        <f>IF([19]Sheet1!H151=0,"x",IF([19]Sheet1!H151&lt;0.5,"Ə",[19]Sheet1!H151))</f>
        <v>2676.5250000000001</v>
      </c>
      <c r="I151" s="64">
        <f t="shared" si="11"/>
        <v>8.1954223687520283E-2</v>
      </c>
      <c r="J151" s="63">
        <f>IF([19]Sheet1!J151=0,"x",IF(AND([19]Sheet1!J151&lt;0.5,[19]Sheet1!J151&gt;-0.5),"Ə",[19]Sheet1!J151))</f>
        <v>1849.5299999999997</v>
      </c>
      <c r="K151" s="63">
        <f>IF([19]Sheet1!K151=0,"x",IF(AND([19]Sheet1!K151&lt;0.5,[19]Sheet1!K151&gt;-0.5),"Ə",[19]Sheet1!K151))</f>
        <v>2234.953</v>
      </c>
      <c r="L151" s="62"/>
    </row>
    <row r="152" spans="1:12">
      <c r="A152" s="62" t="str">
        <f>[18]Sheet1!A152</f>
        <v xml:space="preserve">     SINT MAARTEN (DUTCH PART)</v>
      </c>
      <c r="B152" s="63" t="str">
        <f>IF([19]Sheet1!B152=0,"x",IF([19]Sheet1!B152&lt;0.5,"Ə",[19]Sheet1!B152))</f>
        <v>x</v>
      </c>
      <c r="C152" s="64" t="str">
        <f t="shared" si="8"/>
        <v>x</v>
      </c>
      <c r="D152" s="63">
        <f>IF([19]Sheet1!D152=0,"x",IF([19]Sheet1!D152&lt;0.5,"Ə",[19]Sheet1!D152))</f>
        <v>6.782</v>
      </c>
      <c r="E152" s="64">
        <f t="shared" si="9"/>
        <v>1.4211511912010398E-4</v>
      </c>
      <c r="F152" s="63">
        <f>IF([19]Sheet1!F152=0,"x",IF([19]Sheet1!F152&lt;0.5,"Ə",[19]Sheet1!F152))</f>
        <v>90.66</v>
      </c>
      <c r="G152" s="64">
        <f t="shared" si="10"/>
        <v>2.7712115629173555E-3</v>
      </c>
      <c r="H152" s="63">
        <f>IF([19]Sheet1!H152=0,"x",IF([19]Sheet1!H152&lt;0.5,"Ə",[19]Sheet1!H152))</f>
        <v>421.85599999999999</v>
      </c>
      <c r="I152" s="64">
        <f t="shared" si="11"/>
        <v>1.2917077549405499E-2</v>
      </c>
      <c r="J152" s="63">
        <f>IF([19]Sheet1!J152=0,"x",IF(AND([19]Sheet1!J152&lt;0.5,[19]Sheet1!J152&gt;-0.5),"Ə",[19]Sheet1!J152))</f>
        <v>90.66</v>
      </c>
      <c r="K152" s="63">
        <f>IF([19]Sheet1!K152=0,"x",IF(AND([19]Sheet1!K152&lt;0.5,[19]Sheet1!K152&gt;-0.5),"Ə",[19]Sheet1!K152))</f>
        <v>415.07400000000001</v>
      </c>
      <c r="L152" s="62"/>
    </row>
    <row r="153" spans="1:12">
      <c r="A153" s="62" t="str">
        <f>[18]Sheet1!A153</f>
        <v xml:space="preserve">     TURKS AND CAICOS ISLANDS</v>
      </c>
      <c r="B153" s="63" t="str">
        <f>IF([19]Sheet1!B153=0,"x",IF([19]Sheet1!B153&lt;0.5,"Ə",[19]Sheet1!B153))</f>
        <v>x</v>
      </c>
      <c r="C153" s="64" t="str">
        <f t="shared" si="8"/>
        <v>x</v>
      </c>
      <c r="D153" s="63" t="str">
        <f>IF([19]Sheet1!D153=0,"x",IF([19]Sheet1!D153&lt;0.5,"Ə",[19]Sheet1!D153))</f>
        <v>x</v>
      </c>
      <c r="E153" s="64" t="str">
        <f t="shared" si="9"/>
        <v>x</v>
      </c>
      <c r="F153" s="63">
        <f>IF([19]Sheet1!F153=0,"x",IF([19]Sheet1!F153&lt;0.5,"Ə",[19]Sheet1!F153))</f>
        <v>325.79899999999998</v>
      </c>
      <c r="G153" s="64">
        <f t="shared" si="10"/>
        <v>9.9587244207689322E-3</v>
      </c>
      <c r="H153" s="63">
        <f>IF([19]Sheet1!H153=0,"x",IF([19]Sheet1!H153&lt;0.5,"Ə",[19]Sheet1!H153))</f>
        <v>465.21</v>
      </c>
      <c r="I153" s="64">
        <f t="shared" si="11"/>
        <v>1.4244561288114741E-2</v>
      </c>
      <c r="J153" s="63">
        <f>IF([19]Sheet1!J153=0,"x",IF(AND([19]Sheet1!J153&lt;0.5,[19]Sheet1!J153&gt;-0.5),"Ə",[19]Sheet1!J153))</f>
        <v>325.79899999999998</v>
      </c>
      <c r="K153" s="63">
        <f>IF([19]Sheet1!K153=0,"x",IF(AND([19]Sheet1!K153&lt;0.5,[19]Sheet1!K153&gt;-0.5),"Ə",[19]Sheet1!K153))</f>
        <v>465.21</v>
      </c>
      <c r="L153" s="62"/>
    </row>
    <row r="154" spans="1:12">
      <c r="A154" s="62" t="str">
        <f>[18]Sheet1!A154</f>
        <v xml:space="preserve">     TRINIDAD AND TOBAGO</v>
      </c>
      <c r="B154" s="63">
        <f>IF([19]Sheet1!B154=0,"x",IF([19]Sheet1!B154&lt;0.5,"Ə",[19]Sheet1!B154))</f>
        <v>9150.4549999999999</v>
      </c>
      <c r="C154" s="64">
        <f t="shared" si="8"/>
        <v>0.22243405063960905</v>
      </c>
      <c r="D154" s="63">
        <f>IF([19]Sheet1!D154=0,"x",IF([19]Sheet1!D154&lt;0.5,"Ə",[19]Sheet1!D154))</f>
        <v>6787.848</v>
      </c>
      <c r="E154" s="64">
        <f t="shared" si="9"/>
        <v>0.1422376625020878</v>
      </c>
      <c r="F154" s="63">
        <f>IF([19]Sheet1!F154=0,"x",IF([19]Sheet1!F154&lt;0.5,"Ə",[19]Sheet1!F154))</f>
        <v>248.73099999999999</v>
      </c>
      <c r="G154" s="64">
        <f t="shared" si="10"/>
        <v>7.6029806227222232E-3</v>
      </c>
      <c r="H154" s="63">
        <f>IF([19]Sheet1!H154=0,"x",IF([19]Sheet1!H154&lt;0.5,"Ə",[19]Sheet1!H154))</f>
        <v>4180.2169999999996</v>
      </c>
      <c r="I154" s="64">
        <f t="shared" si="11"/>
        <v>0.12799672675591481</v>
      </c>
      <c r="J154" s="63">
        <f>IF([19]Sheet1!J154=0,"x",IF(AND([19]Sheet1!J154&lt;0.5,[19]Sheet1!J154&gt;-0.5),"Ə",[19]Sheet1!J154))</f>
        <v>-8901.7240000000002</v>
      </c>
      <c r="K154" s="63">
        <f>IF([19]Sheet1!K154=0,"x",IF(AND([19]Sheet1!K154&lt;0.5,[19]Sheet1!K154&gt;-0.5),"Ə",[19]Sheet1!K154))</f>
        <v>-2607.6310000000003</v>
      </c>
      <c r="L154" s="62"/>
    </row>
    <row r="155" spans="1:12">
      <c r="A155" s="62" t="str">
        <f>[18]Sheet1!A155</f>
        <v xml:space="preserve">     UNITED STATES</v>
      </c>
      <c r="B155" s="63">
        <f>IF([19]Sheet1!B155=0,"x",IF([19]Sheet1!B155&lt;0.5,"Ə",[19]Sheet1!B155))</f>
        <v>320807.77299999999</v>
      </c>
      <c r="C155" s="64">
        <f t="shared" si="8"/>
        <v>7.7983632972417434</v>
      </c>
      <c r="D155" s="63">
        <f>IF([19]Sheet1!D155=0,"x",IF([19]Sheet1!D155&lt;0.5,"Ə",[19]Sheet1!D155))</f>
        <v>416343.18599999999</v>
      </c>
      <c r="E155" s="64">
        <f t="shared" si="9"/>
        <v>8.7243676604590981</v>
      </c>
      <c r="F155" s="63">
        <f>IF([19]Sheet1!F155=0,"x",IF([19]Sheet1!F155&lt;0.5,"Ə",[19]Sheet1!F155))</f>
        <v>681500.33900000004</v>
      </c>
      <c r="G155" s="64">
        <f t="shared" si="10"/>
        <v>20.831476059661348</v>
      </c>
      <c r="H155" s="63">
        <f>IF([19]Sheet1!H155=0,"x",IF([19]Sheet1!H155&lt;0.5,"Ə",[19]Sheet1!H155))</f>
        <v>709066.33400000003</v>
      </c>
      <c r="I155" s="64">
        <f t="shared" si="11"/>
        <v>21.711353694034603</v>
      </c>
      <c r="J155" s="63">
        <f>IF([19]Sheet1!J155=0,"x",IF(AND([19]Sheet1!J155&lt;0.5,[19]Sheet1!J155&gt;-0.5),"Ə",[19]Sheet1!J155))</f>
        <v>360692.56600000005</v>
      </c>
      <c r="K155" s="63">
        <f>IF([19]Sheet1!K155=0,"x",IF(AND([19]Sheet1!K155&lt;0.5,[19]Sheet1!K155&gt;-0.5),"Ə",[19]Sheet1!K155))</f>
        <v>292723.14800000004</v>
      </c>
      <c r="L155" s="62"/>
    </row>
    <row r="156" spans="1:12">
      <c r="A156" s="62" t="str">
        <f>[18]Sheet1!A156</f>
        <v xml:space="preserve">     URUGUAY</v>
      </c>
      <c r="B156" s="63">
        <f>IF([19]Sheet1!B156=0,"x",IF([19]Sheet1!B156&lt;0.5,"Ə",[19]Sheet1!B156))</f>
        <v>20306.834999999999</v>
      </c>
      <c r="C156" s="64">
        <f t="shared" si="8"/>
        <v>0.4936291763327818</v>
      </c>
      <c r="D156" s="63">
        <f>IF([19]Sheet1!D156=0,"x",IF([19]Sheet1!D156&lt;0.5,"Ə",[19]Sheet1!D156))</f>
        <v>28100.165000000001</v>
      </c>
      <c r="E156" s="64">
        <f t="shared" si="9"/>
        <v>0.58883195167643421</v>
      </c>
      <c r="F156" s="63">
        <f>IF([19]Sheet1!F156=0,"x",IF([19]Sheet1!F156&lt;0.5,"Ə",[19]Sheet1!F156))</f>
        <v>1739.5260000000001</v>
      </c>
      <c r="G156" s="64">
        <f t="shared" si="10"/>
        <v>5.3172232133194088E-2</v>
      </c>
      <c r="H156" s="63">
        <f>IF([19]Sheet1!H156=0,"x",IF([19]Sheet1!H156&lt;0.5,"Ə",[19]Sheet1!H156))</f>
        <v>2668.4119999999998</v>
      </c>
      <c r="I156" s="64">
        <f t="shared" si="11"/>
        <v>8.1705806573248274E-2</v>
      </c>
      <c r="J156" s="63">
        <f>IF([19]Sheet1!J156=0,"x",IF(AND([19]Sheet1!J156&lt;0.5,[19]Sheet1!J156&gt;-0.5),"Ə",[19]Sheet1!J156))</f>
        <v>-18567.308999999997</v>
      </c>
      <c r="K156" s="63">
        <f>IF([19]Sheet1!K156=0,"x",IF(AND([19]Sheet1!K156&lt;0.5,[19]Sheet1!K156&gt;-0.5),"Ə",[19]Sheet1!K156))</f>
        <v>-25431.753000000001</v>
      </c>
      <c r="L156" s="62"/>
    </row>
    <row r="157" spans="1:12">
      <c r="A157" s="62" t="str">
        <f>[18]Sheet1!A157</f>
        <v xml:space="preserve">     ST VINCENT AND THE GRENADINES</v>
      </c>
      <c r="B157" s="63" t="str">
        <f>IF([19]Sheet1!B157=0,"x",IF([19]Sheet1!B157&lt;0.5,"Ə",[19]Sheet1!B157))</f>
        <v>x</v>
      </c>
      <c r="C157" s="64" t="str">
        <f t="shared" si="8"/>
        <v>x</v>
      </c>
      <c r="D157" s="63" t="str">
        <f>IF([19]Sheet1!D157=0,"x",IF([19]Sheet1!D157&lt;0.5,"Ə",[19]Sheet1!D157))</f>
        <v>x</v>
      </c>
      <c r="E157" s="64" t="str">
        <f t="shared" si="9"/>
        <v>x</v>
      </c>
      <c r="F157" s="63">
        <f>IF([19]Sheet1!F157=0,"x",IF([19]Sheet1!F157&lt;0.5,"Ə",[19]Sheet1!F157))</f>
        <v>46.289000000000001</v>
      </c>
      <c r="G157" s="64">
        <f t="shared" si="10"/>
        <v>1.4149196121319377E-3</v>
      </c>
      <c r="H157" s="63">
        <f>IF([19]Sheet1!H157=0,"x",IF([19]Sheet1!H157&lt;0.5,"Ə",[19]Sheet1!H157))</f>
        <v>9.0830000000000002</v>
      </c>
      <c r="I157" s="64">
        <f t="shared" si="11"/>
        <v>2.7811816207722577E-4</v>
      </c>
      <c r="J157" s="63">
        <f>IF([19]Sheet1!J157=0,"x",IF(AND([19]Sheet1!J157&lt;0.5,[19]Sheet1!J157&gt;-0.5),"Ə",[19]Sheet1!J157))</f>
        <v>46.289000000000001</v>
      </c>
      <c r="K157" s="63">
        <f>IF([19]Sheet1!K157=0,"x",IF(AND([19]Sheet1!K157&lt;0.5,[19]Sheet1!K157&gt;-0.5),"Ə",[19]Sheet1!K157))</f>
        <v>9.0830000000000002</v>
      </c>
      <c r="L157" s="62"/>
    </row>
    <row r="158" spans="1:12">
      <c r="A158" s="62" t="str">
        <f>[18]Sheet1!A158</f>
        <v xml:space="preserve">     VENEZUELA, BOLIVARIAN REPUBLIC OF</v>
      </c>
      <c r="B158" s="63">
        <f>IF([19]Sheet1!B158=0,"x",IF([19]Sheet1!B158&lt;0.5,"Ə",[19]Sheet1!B158))</f>
        <v>3146.7629999999999</v>
      </c>
      <c r="C158" s="64">
        <f t="shared" si="8"/>
        <v>7.6493162415732119E-2</v>
      </c>
      <c r="D158" s="63">
        <f>IF([19]Sheet1!D158=0,"x",IF([19]Sheet1!D158&lt;0.5,"Ə",[19]Sheet1!D158))</f>
        <v>281.00099999999998</v>
      </c>
      <c r="E158" s="64">
        <f t="shared" si="9"/>
        <v>5.8883058961763986E-3</v>
      </c>
      <c r="F158" s="63">
        <f>IF([19]Sheet1!F158=0,"x",IF([19]Sheet1!F158&lt;0.5,"Ə",[19]Sheet1!F158))</f>
        <v>1196.845</v>
      </c>
      <c r="G158" s="64">
        <f t="shared" si="10"/>
        <v>3.6584058052281293E-2</v>
      </c>
      <c r="H158" s="63">
        <f>IF([19]Sheet1!H158=0,"x",IF([19]Sheet1!H158&lt;0.5,"Ə",[19]Sheet1!H158))</f>
        <v>1390.223</v>
      </c>
      <c r="I158" s="64">
        <f t="shared" si="11"/>
        <v>4.2568123487557744E-2</v>
      </c>
      <c r="J158" s="63">
        <f>IF([19]Sheet1!J158=0,"x",IF(AND([19]Sheet1!J158&lt;0.5,[19]Sheet1!J158&gt;-0.5),"Ə",[19]Sheet1!J158))</f>
        <v>-1949.9179999999999</v>
      </c>
      <c r="K158" s="63">
        <f>IF([19]Sheet1!K158=0,"x",IF(AND([19]Sheet1!K158&lt;0.5,[19]Sheet1!K158&gt;-0.5),"Ə",[19]Sheet1!K158))</f>
        <v>1109.222</v>
      </c>
      <c r="L158" s="62"/>
    </row>
    <row r="159" spans="1:12">
      <c r="A159" s="62" t="str">
        <f>[18]Sheet1!A159</f>
        <v xml:space="preserve">     VIRGIN ISLANDS, BRITISH</v>
      </c>
      <c r="B159" s="63" t="str">
        <f>IF([19]Sheet1!B159=0,"x",IF([19]Sheet1!B159&lt;0.5,"Ə",[19]Sheet1!B159))</f>
        <v>x</v>
      </c>
      <c r="C159" s="64" t="str">
        <f t="shared" si="8"/>
        <v>x</v>
      </c>
      <c r="D159" s="63" t="str">
        <f>IF([19]Sheet1!D159=0,"x",IF([19]Sheet1!D159&lt;0.5,"Ə",[19]Sheet1!D159))</f>
        <v>x</v>
      </c>
      <c r="E159" s="64" t="str">
        <f t="shared" si="9"/>
        <v>x</v>
      </c>
      <c r="F159" s="63">
        <f>IF([19]Sheet1!F159=0,"x",IF([19]Sheet1!F159&lt;0.5,"Ə",[19]Sheet1!F159))</f>
        <v>2.9540000000000002</v>
      </c>
      <c r="G159" s="64">
        <f t="shared" si="10"/>
        <v>9.0295157256318863E-5</v>
      </c>
      <c r="H159" s="63">
        <f>IF([19]Sheet1!H159=0,"x",IF([19]Sheet1!H159&lt;0.5,"Ə",[19]Sheet1!H159))</f>
        <v>46.128999999999998</v>
      </c>
      <c r="I159" s="64">
        <f t="shared" si="11"/>
        <v>1.4124532311417313E-3</v>
      </c>
      <c r="J159" s="63">
        <f>IF([19]Sheet1!J159=0,"x",IF(AND([19]Sheet1!J159&lt;0.5,[19]Sheet1!J159&gt;-0.5),"Ə",[19]Sheet1!J159))</f>
        <v>2.9540000000000002</v>
      </c>
      <c r="K159" s="63">
        <f>IF([19]Sheet1!K159=0,"x",IF(AND([19]Sheet1!K159&lt;0.5,[19]Sheet1!K159&gt;-0.5),"Ə",[19]Sheet1!K159))</f>
        <v>46.128999999999998</v>
      </c>
      <c r="L159" s="62"/>
    </row>
    <row r="160" spans="1:12">
      <c r="A160" s="62" t="str">
        <f>[18]Sheet1!A160</f>
        <v xml:space="preserve">     VIRGIN ISLANDS, UNITED STATES</v>
      </c>
      <c r="B160" s="63" t="str">
        <f>IF([19]Sheet1!B160=0,"x",IF([19]Sheet1!B160&lt;0.5,"Ə",[19]Sheet1!B160))</f>
        <v>x</v>
      </c>
      <c r="C160" s="64" t="str">
        <f t="shared" si="8"/>
        <v>x</v>
      </c>
      <c r="D160" s="63" t="str">
        <f>IF([19]Sheet1!D160=0,"x",IF([19]Sheet1!D160&lt;0.5,"Ə",[19]Sheet1!D160))</f>
        <v>x</v>
      </c>
      <c r="E160" s="64" t="str">
        <f t="shared" si="9"/>
        <v>x</v>
      </c>
      <c r="F160" s="63" t="str">
        <f>IF([19]Sheet1!F160=0,"x",IF([19]Sheet1!F160&lt;0.5,"Ə",[19]Sheet1!F160))</f>
        <v>x</v>
      </c>
      <c r="G160" s="64" t="str">
        <f t="shared" si="10"/>
        <v>x</v>
      </c>
      <c r="H160" s="63" t="str">
        <f>IF([19]Sheet1!H160=0,"x",IF([19]Sheet1!H160&lt;0.5,"Ə",[19]Sheet1!H160))</f>
        <v>Ə</v>
      </c>
      <c r="I160" s="64" t="str">
        <f t="shared" si="11"/>
        <v>x</v>
      </c>
      <c r="J160" s="63" t="str">
        <f>IF([19]Sheet1!J160=0,"x",IF(AND([19]Sheet1!J160&lt;0.5,[19]Sheet1!J160&gt;-0.5),"Ə",[19]Sheet1!J160))</f>
        <v>x</v>
      </c>
      <c r="K160" s="63" t="str">
        <f>IF([19]Sheet1!K160=0,"x",IF(AND([19]Sheet1!K160&lt;0.5,[19]Sheet1!K160&gt;-0.5),"Ə",[19]Sheet1!K160))</f>
        <v>Ə</v>
      </c>
      <c r="L160" s="62"/>
    </row>
    <row r="161" spans="1:12">
      <c r="A161" s="62" t="str">
        <f>[18]Sheet1!A161</f>
        <v>ASIA</v>
      </c>
      <c r="B161" s="63">
        <f>IF([19]Sheet1!B161=0,"x",IF([19]Sheet1!B161&lt;0.5,"Ə",[19]Sheet1!B161))</f>
        <v>1852536.946</v>
      </c>
      <c r="C161" s="64">
        <f t="shared" si="8"/>
        <v>45.032437934322466</v>
      </c>
      <c r="D161" s="63">
        <f>IF([19]Sheet1!D161=0,"x",IF([19]Sheet1!D161&lt;0.5,"Ə",[19]Sheet1!D161))</f>
        <v>2297788.1530000004</v>
      </c>
      <c r="E161" s="64">
        <f t="shared" si="9"/>
        <v>48.149577864399703</v>
      </c>
      <c r="F161" s="63">
        <f>IF([19]Sheet1!F161=0,"x",IF([19]Sheet1!F161&lt;0.5,"Ə",[19]Sheet1!F161))</f>
        <v>581555.22700000019</v>
      </c>
      <c r="G161" s="64">
        <f t="shared" si="10"/>
        <v>17.776445726201501</v>
      </c>
      <c r="H161" s="63">
        <f>IF([19]Sheet1!H161=0,"x",IF([19]Sheet1!H161&lt;0.5,"Ə",[19]Sheet1!H161))</f>
        <v>582543.88500000001</v>
      </c>
      <c r="I161" s="64">
        <f t="shared" si="11"/>
        <v>17.837282244360537</v>
      </c>
      <c r="J161" s="63">
        <f>IF([19]Sheet1!J161=0,"x",IF(AND([19]Sheet1!J161&lt;0.5,[19]Sheet1!J161&gt;-0.5),"Ə",[19]Sheet1!J161))</f>
        <v>-1270981.7189999998</v>
      </c>
      <c r="K161" s="63">
        <f>IF([19]Sheet1!K161=0,"x",IF(AND([19]Sheet1!K161&lt;0.5,[19]Sheet1!K161&gt;-0.5),"Ə",[19]Sheet1!K161))</f>
        <v>-1715244.2680000004</v>
      </c>
      <c r="L161" s="62"/>
    </row>
    <row r="162" spans="1:12">
      <c r="A162" s="62" t="str">
        <f>[18]Sheet1!A162</f>
        <v xml:space="preserve">     UNITED ARAB EMIRATES</v>
      </c>
      <c r="B162" s="63">
        <f>IF([19]Sheet1!B162=0,"x",IF([19]Sheet1!B162&lt;0.5,"Ə",[19]Sheet1!B162))</f>
        <v>13032.174999999999</v>
      </c>
      <c r="C162" s="64">
        <f t="shared" si="8"/>
        <v>0.31679293258031943</v>
      </c>
      <c r="D162" s="63">
        <f>IF([19]Sheet1!D162=0,"x",IF([19]Sheet1!D162&lt;0.5,"Ə",[19]Sheet1!D162))</f>
        <v>3479.8420000000001</v>
      </c>
      <c r="E162" s="64">
        <f t="shared" si="9"/>
        <v>7.2919221520073851E-2</v>
      </c>
      <c r="F162" s="63">
        <f>IF([19]Sheet1!F162=0,"x",IF([19]Sheet1!F162&lt;0.5,"Ə",[19]Sheet1!F162))</f>
        <v>31111.374</v>
      </c>
      <c r="G162" s="64">
        <f t="shared" si="10"/>
        <v>0.95098388889307728</v>
      </c>
      <c r="H162" s="63">
        <f>IF([19]Sheet1!H162=0,"x",IF([19]Sheet1!H162&lt;0.5,"Ə",[19]Sheet1!H162))</f>
        <v>39345.542999999998</v>
      </c>
      <c r="I162" s="64">
        <f t="shared" si="11"/>
        <v>1.2047462407894369</v>
      </c>
      <c r="J162" s="63">
        <f>IF([19]Sheet1!J162=0,"x",IF(AND([19]Sheet1!J162&lt;0.5,[19]Sheet1!J162&gt;-0.5),"Ə",[19]Sheet1!J162))</f>
        <v>18079.199000000001</v>
      </c>
      <c r="K162" s="63">
        <f>IF([19]Sheet1!K162=0,"x",IF(AND([19]Sheet1!K162&lt;0.5,[19]Sheet1!K162&gt;-0.5),"Ə",[19]Sheet1!K162))</f>
        <v>35865.701000000001</v>
      </c>
      <c r="L162" s="62"/>
    </row>
    <row r="163" spans="1:12">
      <c r="A163" s="62" t="str">
        <f>[18]Sheet1!A163</f>
        <v xml:space="preserve">     AFGHANISTAN</v>
      </c>
      <c r="B163" s="63">
        <f>IF([19]Sheet1!B163=0,"x",IF([19]Sheet1!B163&lt;0.5,"Ə",[19]Sheet1!B163))</f>
        <v>29.253</v>
      </c>
      <c r="C163" s="64">
        <f t="shared" si="8"/>
        <v>7.1109723870129771E-4</v>
      </c>
      <c r="D163" s="63">
        <f>IF([19]Sheet1!D163=0,"x",IF([19]Sheet1!D163&lt;0.5,"Ə",[19]Sheet1!D163))</f>
        <v>13.193</v>
      </c>
      <c r="E163" s="64">
        <f t="shared" si="9"/>
        <v>2.7645602573747152E-4</v>
      </c>
      <c r="F163" s="63">
        <f>IF([19]Sheet1!F163=0,"x",IF([19]Sheet1!F163&lt;0.5,"Ə",[19]Sheet1!F163))</f>
        <v>40.790999999999997</v>
      </c>
      <c r="G163" s="64">
        <f t="shared" si="10"/>
        <v>1.2468618008268457E-3</v>
      </c>
      <c r="H163" s="63">
        <f>IF([19]Sheet1!H163=0,"x",IF([19]Sheet1!H163&lt;0.5,"Ə",[19]Sheet1!H163))</f>
        <v>3.5859999999999999</v>
      </c>
      <c r="I163" s="64">
        <f t="shared" si="11"/>
        <v>1.0980201796861517E-4</v>
      </c>
      <c r="J163" s="63">
        <f>IF([19]Sheet1!J163=0,"x",IF(AND([19]Sheet1!J163&lt;0.5,[19]Sheet1!J163&gt;-0.5),"Ə",[19]Sheet1!J163))</f>
        <v>11.537999999999997</v>
      </c>
      <c r="K163" s="63">
        <f>IF([19]Sheet1!K163=0,"x",IF(AND([19]Sheet1!K163&lt;0.5,[19]Sheet1!K163&gt;-0.5),"Ə",[19]Sheet1!K163))</f>
        <v>-9.6069999999999993</v>
      </c>
      <c r="L163" s="62"/>
    </row>
    <row r="164" spans="1:12">
      <c r="A164" s="62" t="str">
        <f>[18]Sheet1!A164</f>
        <v xml:space="preserve">     ARMENIA</v>
      </c>
      <c r="B164" s="63" t="str">
        <f>IF([19]Sheet1!B164=0,"x",IF([19]Sheet1!B164&lt;0.5,"Ə",[19]Sheet1!B164))</f>
        <v>Ə</v>
      </c>
      <c r="C164" s="64" t="str">
        <f t="shared" si="8"/>
        <v>x</v>
      </c>
      <c r="D164" s="63">
        <f>IF([19]Sheet1!D164=0,"x",IF([19]Sheet1!D164&lt;0.5,"Ə",[19]Sheet1!D164))</f>
        <v>4.7949999999999999</v>
      </c>
      <c r="E164" s="64">
        <f t="shared" si="9"/>
        <v>1.0047802951649935E-4</v>
      </c>
      <c r="F164" s="63">
        <f>IF([19]Sheet1!F164=0,"x",IF([19]Sheet1!F164&lt;0.5,"Ə",[19]Sheet1!F164))</f>
        <v>651.24099999999999</v>
      </c>
      <c r="G164" s="64">
        <f t="shared" si="10"/>
        <v>1.9906536393623005E-2</v>
      </c>
      <c r="H164" s="63">
        <f>IF([19]Sheet1!H164=0,"x",IF([19]Sheet1!H164&lt;0.5,"Ə",[19]Sheet1!H164))</f>
        <v>732.14</v>
      </c>
      <c r="I164" s="64">
        <f t="shared" si="11"/>
        <v>2.2417860969197408E-2</v>
      </c>
      <c r="J164" s="63">
        <f>IF([19]Sheet1!J164=0,"x",IF(AND([19]Sheet1!J164&lt;0.5,[19]Sheet1!J164&gt;-0.5),"Ə",[19]Sheet1!J164))</f>
        <v>651.06999999999994</v>
      </c>
      <c r="K164" s="63">
        <f>IF([19]Sheet1!K164=0,"x",IF(AND([19]Sheet1!K164&lt;0.5,[19]Sheet1!K164&gt;-0.5),"Ə",[19]Sheet1!K164))</f>
        <v>727.34500000000003</v>
      </c>
      <c r="L164" s="62"/>
    </row>
    <row r="165" spans="1:12">
      <c r="A165" s="62" t="str">
        <f>[18]Sheet1!A165</f>
        <v xml:space="preserve">     AZERBAIJAN</v>
      </c>
      <c r="B165" s="63">
        <f>IF([19]Sheet1!B165=0,"x",IF([19]Sheet1!B165&lt;0.5,"Ə",[19]Sheet1!B165))</f>
        <v>196834.63399999999</v>
      </c>
      <c r="C165" s="64">
        <f t="shared" si="8"/>
        <v>4.7847593312884342</v>
      </c>
      <c r="D165" s="63">
        <f>IF([19]Sheet1!D165=0,"x",IF([19]Sheet1!D165&lt;0.5,"Ə",[19]Sheet1!D165))</f>
        <v>155355.46900000001</v>
      </c>
      <c r="E165" s="64">
        <f t="shared" si="9"/>
        <v>3.2554351198606049</v>
      </c>
      <c r="F165" s="63">
        <f>IF([19]Sheet1!F165=0,"x",IF([19]Sheet1!F165&lt;0.5,"Ə",[19]Sheet1!F165))</f>
        <v>777.37400000000002</v>
      </c>
      <c r="G165" s="64">
        <f t="shared" si="10"/>
        <v>2.3762054020641035E-2</v>
      </c>
      <c r="H165" s="63">
        <f>IF([19]Sheet1!H165=0,"x",IF([19]Sheet1!H165&lt;0.5,"Ə",[19]Sheet1!H165))</f>
        <v>508.4</v>
      </c>
      <c r="I165" s="64">
        <f t="shared" si="11"/>
        <v>1.5567023406370315E-2</v>
      </c>
      <c r="J165" s="63">
        <f>IF([19]Sheet1!J165=0,"x",IF(AND([19]Sheet1!J165&lt;0.5,[19]Sheet1!J165&gt;-0.5),"Ə",[19]Sheet1!J165))</f>
        <v>-196057.25999999998</v>
      </c>
      <c r="K165" s="63">
        <f>IF([19]Sheet1!K165=0,"x",IF(AND([19]Sheet1!K165&lt;0.5,[19]Sheet1!K165&gt;-0.5),"Ə",[19]Sheet1!K165))</f>
        <v>-154847.06900000002</v>
      </c>
      <c r="L165" s="62"/>
    </row>
    <row r="166" spans="1:12">
      <c r="A166" s="62" t="str">
        <f>[18]Sheet1!A166</f>
        <v xml:space="preserve">     BANGLADESH</v>
      </c>
      <c r="B166" s="63">
        <f>IF([19]Sheet1!B166=0,"x",IF([19]Sheet1!B166&lt;0.5,"Ə",[19]Sheet1!B166))</f>
        <v>15620.005999999999</v>
      </c>
      <c r="C166" s="64">
        <f t="shared" si="8"/>
        <v>0.37969928332470865</v>
      </c>
      <c r="D166" s="63">
        <f>IF([19]Sheet1!D166=0,"x",IF([19]Sheet1!D166&lt;0.5,"Ə",[19]Sheet1!D166))</f>
        <v>24247.385999999999</v>
      </c>
      <c r="E166" s="64">
        <f t="shared" si="9"/>
        <v>0.50809792830155431</v>
      </c>
      <c r="F166" s="63">
        <f>IF([19]Sheet1!F166=0,"x",IF([19]Sheet1!F166&lt;0.5,"Ə",[19]Sheet1!F166))</f>
        <v>4618.8950000000004</v>
      </c>
      <c r="G166" s="64">
        <f t="shared" si="10"/>
        <v>0.14118613756784867</v>
      </c>
      <c r="H166" s="63">
        <f>IF([19]Sheet1!H166=0,"x",IF([19]Sheet1!H166&lt;0.5,"Ə",[19]Sheet1!H166))</f>
        <v>5256.1030000000001</v>
      </c>
      <c r="I166" s="64">
        <f t="shared" si="11"/>
        <v>0.16093996543527386</v>
      </c>
      <c r="J166" s="63">
        <f>IF([19]Sheet1!J166=0,"x",IF(AND([19]Sheet1!J166&lt;0.5,[19]Sheet1!J166&gt;-0.5),"Ə",[19]Sheet1!J166))</f>
        <v>-11001.110999999999</v>
      </c>
      <c r="K166" s="63">
        <f>IF([19]Sheet1!K166=0,"x",IF(AND([19]Sheet1!K166&lt;0.5,[19]Sheet1!K166&gt;-0.5),"Ə",[19]Sheet1!K166))</f>
        <v>-18991.282999999999</v>
      </c>
      <c r="L166" s="62"/>
    </row>
    <row r="167" spans="1:12">
      <c r="A167" s="62" t="str">
        <f>[18]Sheet1!A167</f>
        <v xml:space="preserve">     BAHRAIN</v>
      </c>
      <c r="B167" s="63">
        <f>IF([19]Sheet1!B167=0,"x",IF([19]Sheet1!B167&lt;0.5,"Ə",[19]Sheet1!B167))</f>
        <v>7.1440000000000001</v>
      </c>
      <c r="C167" s="64">
        <f t="shared" si="8"/>
        <v>1.736600920685766E-4</v>
      </c>
      <c r="D167" s="63">
        <f>IF([19]Sheet1!D167=0,"x",IF([19]Sheet1!D167&lt;0.5,"Ə",[19]Sheet1!D167))</f>
        <v>53.960999999999999</v>
      </c>
      <c r="E167" s="64">
        <f t="shared" si="9"/>
        <v>1.1307393015098687E-3</v>
      </c>
      <c r="F167" s="63">
        <f>IF([19]Sheet1!F167=0,"x",IF([19]Sheet1!F167&lt;0.5,"Ə",[19]Sheet1!F167))</f>
        <v>2109.415</v>
      </c>
      <c r="G167" s="64">
        <f t="shared" si="10"/>
        <v>6.4478659154989112E-2</v>
      </c>
      <c r="H167" s="63">
        <f>IF([19]Sheet1!H167=0,"x",IF([19]Sheet1!H167&lt;0.5,"Ə",[19]Sheet1!H167))</f>
        <v>1178.2539999999999</v>
      </c>
      <c r="I167" s="64">
        <f t="shared" si="11"/>
        <v>3.6077709670828968E-2</v>
      </c>
      <c r="J167" s="63">
        <f>IF([19]Sheet1!J167=0,"x",IF(AND([19]Sheet1!J167&lt;0.5,[19]Sheet1!J167&gt;-0.5),"Ə",[19]Sheet1!J167))</f>
        <v>2102.2710000000002</v>
      </c>
      <c r="K167" s="63">
        <f>IF([19]Sheet1!K167=0,"x",IF(AND([19]Sheet1!K167&lt;0.5,[19]Sheet1!K167&gt;-0.5),"Ə",[19]Sheet1!K167))</f>
        <v>1124.2929999999999</v>
      </c>
      <c r="L167" s="62"/>
    </row>
    <row r="168" spans="1:12">
      <c r="A168" s="62" t="str">
        <f>[18]Sheet1!A168</f>
        <v xml:space="preserve">     BRUNEI DARUSSALAM</v>
      </c>
      <c r="B168" s="63" t="str">
        <f>IF([19]Sheet1!B168=0,"x",IF([19]Sheet1!B168&lt;0.5,"Ə",[19]Sheet1!B168))</f>
        <v>Ə</v>
      </c>
      <c r="C168" s="64" t="str">
        <f t="shared" si="8"/>
        <v>x</v>
      </c>
      <c r="D168" s="63">
        <f>IF([19]Sheet1!D168=0,"x",IF([19]Sheet1!D168&lt;0.5,"Ə",[19]Sheet1!D168))</f>
        <v>1.33</v>
      </c>
      <c r="E168" s="64">
        <f t="shared" si="9"/>
        <v>2.7869818406036317E-5</v>
      </c>
      <c r="F168" s="63">
        <f>IF([19]Sheet1!F168=0,"x",IF([19]Sheet1!F168&lt;0.5,"Ə",[19]Sheet1!F168))</f>
        <v>4.9450000000000003</v>
      </c>
      <c r="G168" s="64">
        <f t="shared" si="10"/>
        <v>1.5115421551540177E-4</v>
      </c>
      <c r="H168" s="63">
        <f>IF([19]Sheet1!H168=0,"x",IF([19]Sheet1!H168&lt;0.5,"Ə",[19]Sheet1!H168))</f>
        <v>103.194</v>
      </c>
      <c r="I168" s="64">
        <f t="shared" si="11"/>
        <v>3.1597628115597525E-3</v>
      </c>
      <c r="J168" s="63">
        <f>IF([19]Sheet1!J168=0,"x",IF(AND([19]Sheet1!J168&lt;0.5,[19]Sheet1!J168&gt;-0.5),"Ə",[19]Sheet1!J168))</f>
        <v>4.6960000000000006</v>
      </c>
      <c r="K168" s="63">
        <f>IF([19]Sheet1!K168=0,"x",IF(AND([19]Sheet1!K168&lt;0.5,[19]Sheet1!K168&gt;-0.5),"Ə",[19]Sheet1!K168))</f>
        <v>101.864</v>
      </c>
      <c r="L168" s="62"/>
    </row>
    <row r="169" spans="1:12">
      <c r="A169" s="62" t="str">
        <f>[18]Sheet1!A169</f>
        <v xml:space="preserve">     BHUTAN</v>
      </c>
      <c r="B169" s="63" t="str">
        <f>IF([19]Sheet1!B169=0,"x",IF([19]Sheet1!B169&lt;0.5,"Ə",[19]Sheet1!B169))</f>
        <v>x</v>
      </c>
      <c r="C169" s="64" t="str">
        <f t="shared" si="8"/>
        <v>x</v>
      </c>
      <c r="D169" s="63" t="str">
        <f>IF([19]Sheet1!D169=0,"x",IF([19]Sheet1!D169&lt;0.5,"Ə",[19]Sheet1!D169))</f>
        <v>x</v>
      </c>
      <c r="E169" s="64" t="str">
        <f t="shared" si="9"/>
        <v>x</v>
      </c>
      <c r="F169" s="63">
        <f>IF([19]Sheet1!F169=0,"x",IF([19]Sheet1!F169&lt;0.5,"Ə",[19]Sheet1!F169))</f>
        <v>2.589</v>
      </c>
      <c r="G169" s="64">
        <f t="shared" si="10"/>
        <v>7.9138172693503568E-5</v>
      </c>
      <c r="H169" s="63" t="str">
        <f>IF([19]Sheet1!H169=0,"x",IF([19]Sheet1!H169&lt;0.5,"Ə",[19]Sheet1!H169))</f>
        <v>x</v>
      </c>
      <c r="I169" s="64" t="str">
        <f t="shared" si="11"/>
        <v>x</v>
      </c>
      <c r="J169" s="63">
        <f>IF([19]Sheet1!J169=0,"x",IF(AND([19]Sheet1!J169&lt;0.5,[19]Sheet1!J169&gt;-0.5),"Ə",[19]Sheet1!J169))</f>
        <v>2.589</v>
      </c>
      <c r="K169" s="63" t="str">
        <f>IF([19]Sheet1!K169=0,"x",IF(AND([19]Sheet1!K169&lt;0.5,[19]Sheet1!K169&gt;-0.5),"Ə",[19]Sheet1!K169))</f>
        <v>x</v>
      </c>
      <c r="L169" s="62"/>
    </row>
    <row r="170" spans="1:12">
      <c r="A170" s="62" t="str">
        <f>[18]Sheet1!A170</f>
        <v xml:space="preserve">     CHINA</v>
      </c>
      <c r="B170" s="63">
        <f>IF([19]Sheet1!B170=0,"x",IF([19]Sheet1!B170&lt;0.5,"Ə",[19]Sheet1!B170))</f>
        <v>519825.83299999998</v>
      </c>
      <c r="C170" s="64">
        <f t="shared" si="8"/>
        <v>12.636198490818101</v>
      </c>
      <c r="D170" s="63">
        <f>IF([19]Sheet1!D170=0,"x",IF([19]Sheet1!D170&lt;0.5,"Ə",[19]Sheet1!D170))</f>
        <v>747024.23899999994</v>
      </c>
      <c r="E170" s="64">
        <f t="shared" si="9"/>
        <v>15.653706681080804</v>
      </c>
      <c r="F170" s="63">
        <f>IF([19]Sheet1!F170=0,"x",IF([19]Sheet1!F170&lt;0.5,"Ə",[19]Sheet1!F170))</f>
        <v>154250.432</v>
      </c>
      <c r="G170" s="64">
        <f t="shared" si="10"/>
        <v>4.7149854483057281</v>
      </c>
      <c r="H170" s="63">
        <f>IF([19]Sheet1!H170=0,"x",IF([19]Sheet1!H170&lt;0.5,"Ə",[19]Sheet1!H170))</f>
        <v>147332.57699999999</v>
      </c>
      <c r="I170" s="64">
        <f t="shared" si="11"/>
        <v>4.5112700131389785</v>
      </c>
      <c r="J170" s="63">
        <f>IF([19]Sheet1!J170=0,"x",IF(AND([19]Sheet1!J170&lt;0.5,[19]Sheet1!J170&gt;-0.5),"Ə",[19]Sheet1!J170))</f>
        <v>-365575.40099999995</v>
      </c>
      <c r="K170" s="63">
        <f>IF([19]Sheet1!K170=0,"x",IF(AND([19]Sheet1!K170&lt;0.5,[19]Sheet1!K170&gt;-0.5),"Ə",[19]Sheet1!K170))</f>
        <v>-599691.66200000001</v>
      </c>
      <c r="L170" s="62"/>
    </row>
    <row r="171" spans="1:12">
      <c r="A171" s="62" t="str">
        <f>[18]Sheet1!A171</f>
        <v xml:space="preserve">     GEORGIA</v>
      </c>
      <c r="B171" s="63">
        <f>IF([19]Sheet1!B171=0,"x",IF([19]Sheet1!B171&lt;0.5,"Ə",[19]Sheet1!B171))</f>
        <v>10.827999999999999</v>
      </c>
      <c r="C171" s="64">
        <f t="shared" si="8"/>
        <v>2.6321269273775857E-4</v>
      </c>
      <c r="D171" s="63">
        <f>IF([19]Sheet1!D171=0,"x",IF([19]Sheet1!D171&lt;0.5,"Ə",[19]Sheet1!D171))</f>
        <v>5.0570000000000004</v>
      </c>
      <c r="E171" s="64">
        <f t="shared" si="9"/>
        <v>1.0596817419498169E-4</v>
      </c>
      <c r="F171" s="63">
        <f>IF([19]Sheet1!F171=0,"x",IF([19]Sheet1!F171&lt;0.5,"Ə",[19]Sheet1!F171))</f>
        <v>2696.8119999999999</v>
      </c>
      <c r="G171" s="64">
        <f t="shared" si="10"/>
        <v>8.2433670829630254E-2</v>
      </c>
      <c r="H171" s="63">
        <f>IF([19]Sheet1!H171=0,"x",IF([19]Sheet1!H171&lt;0.5,"Ə",[19]Sheet1!H171))</f>
        <v>2629.7109999999998</v>
      </c>
      <c r="I171" s="64">
        <f t="shared" si="11"/>
        <v>8.0520796005093404E-2</v>
      </c>
      <c r="J171" s="63">
        <f>IF([19]Sheet1!J171=0,"x",IF(AND([19]Sheet1!J171&lt;0.5,[19]Sheet1!J171&gt;-0.5),"Ə",[19]Sheet1!J171))</f>
        <v>2685.9839999999999</v>
      </c>
      <c r="K171" s="63">
        <f>IF([19]Sheet1!K171=0,"x",IF(AND([19]Sheet1!K171&lt;0.5,[19]Sheet1!K171&gt;-0.5),"Ə",[19]Sheet1!K171))</f>
        <v>2624.654</v>
      </c>
      <c r="L171" s="62"/>
    </row>
    <row r="172" spans="1:12">
      <c r="A172" s="62" t="str">
        <f>[18]Sheet1!A172</f>
        <v xml:space="preserve">     HONG KONG</v>
      </c>
      <c r="B172" s="63">
        <f>IF([19]Sheet1!B172=0,"x",IF([19]Sheet1!B172&lt;0.5,"Ə",[19]Sheet1!B172))</f>
        <v>10254.209999999999</v>
      </c>
      <c r="C172" s="64">
        <f t="shared" si="8"/>
        <v>0.2492647050238688</v>
      </c>
      <c r="D172" s="63">
        <f>IF([19]Sheet1!D172=0,"x",IF([19]Sheet1!D172&lt;0.5,"Ə",[19]Sheet1!D172))</f>
        <v>12473.566999999999</v>
      </c>
      <c r="E172" s="64">
        <f t="shared" si="9"/>
        <v>0.26138048659062191</v>
      </c>
      <c r="F172" s="63">
        <f>IF([19]Sheet1!F172=0,"x",IF([19]Sheet1!F172&lt;0.5,"Ə",[19]Sheet1!F172))</f>
        <v>34426.788</v>
      </c>
      <c r="G172" s="64">
        <f t="shared" si="10"/>
        <v>1.0523264171597668</v>
      </c>
      <c r="H172" s="63">
        <f>IF([19]Sheet1!H172=0,"x",IF([19]Sheet1!H172&lt;0.5,"Ə",[19]Sheet1!H172))</f>
        <v>29727.804</v>
      </c>
      <c r="I172" s="64">
        <f t="shared" si="11"/>
        <v>0.91025456468919963</v>
      </c>
      <c r="J172" s="63">
        <f>IF([19]Sheet1!J172=0,"x",IF(AND([19]Sheet1!J172&lt;0.5,[19]Sheet1!J172&gt;-0.5),"Ə",[19]Sheet1!J172))</f>
        <v>24172.578000000001</v>
      </c>
      <c r="K172" s="63">
        <f>IF([19]Sheet1!K172=0,"x",IF(AND([19]Sheet1!K172&lt;0.5,[19]Sheet1!K172&gt;-0.5),"Ə",[19]Sheet1!K172))</f>
        <v>17254.237000000001</v>
      </c>
      <c r="L172" s="62"/>
    </row>
    <row r="173" spans="1:12">
      <c r="A173" s="62" t="str">
        <f>[18]Sheet1!A173</f>
        <v xml:space="preserve">     INDONESIA</v>
      </c>
      <c r="B173" s="63">
        <f>IF([19]Sheet1!B173=0,"x",IF([19]Sheet1!B173&lt;0.5,"Ə",[19]Sheet1!B173))</f>
        <v>30119.673999999999</v>
      </c>
      <c r="C173" s="64">
        <f t="shared" si="8"/>
        <v>0.73216480401952866</v>
      </c>
      <c r="D173" s="63">
        <f>IF([19]Sheet1!D173=0,"x",IF([19]Sheet1!D173&lt;0.5,"Ə",[19]Sheet1!D173))</f>
        <v>39441.254999999997</v>
      </c>
      <c r="E173" s="64">
        <f t="shared" si="9"/>
        <v>0.82648166507982845</v>
      </c>
      <c r="F173" s="63">
        <f>IF([19]Sheet1!F173=0,"x",IF([19]Sheet1!F173&lt;0.5,"Ə",[19]Sheet1!F173))</f>
        <v>3094.0259999999998</v>
      </c>
      <c r="G173" s="64">
        <f t="shared" si="10"/>
        <v>9.457534333958674E-2</v>
      </c>
      <c r="H173" s="63">
        <f>IF([19]Sheet1!H173=0,"x",IF([19]Sheet1!H173&lt;0.5,"Ə",[19]Sheet1!H173))</f>
        <v>2754.0329999999999</v>
      </c>
      <c r="I173" s="64">
        <f t="shared" si="11"/>
        <v>8.4327490505342759E-2</v>
      </c>
      <c r="J173" s="63">
        <f>IF([19]Sheet1!J173=0,"x",IF(AND([19]Sheet1!J173&lt;0.5,[19]Sheet1!J173&gt;-0.5),"Ə",[19]Sheet1!J173))</f>
        <v>-27025.648000000001</v>
      </c>
      <c r="K173" s="63">
        <f>IF([19]Sheet1!K173=0,"x",IF(AND([19]Sheet1!K173&lt;0.5,[19]Sheet1!K173&gt;-0.5),"Ə",[19]Sheet1!K173))</f>
        <v>-36687.221999999994</v>
      </c>
      <c r="L173" s="62"/>
    </row>
    <row r="174" spans="1:12">
      <c r="A174" s="62" t="str">
        <f>[18]Sheet1!A174</f>
        <v xml:space="preserve">     ISRAEL</v>
      </c>
      <c r="B174" s="63">
        <f>IF([19]Sheet1!B174=0,"x",IF([19]Sheet1!B174&lt;0.5,"Ə",[19]Sheet1!B174))</f>
        <v>31202.054</v>
      </c>
      <c r="C174" s="64">
        <f t="shared" si="8"/>
        <v>0.75847586371342368</v>
      </c>
      <c r="D174" s="63">
        <f>IF([19]Sheet1!D174=0,"x",IF([19]Sheet1!D174&lt;0.5,"Ə",[19]Sheet1!D174))</f>
        <v>25625.052</v>
      </c>
      <c r="E174" s="64">
        <f t="shared" si="9"/>
        <v>0.53696657585356211</v>
      </c>
      <c r="F174" s="63">
        <f>IF([19]Sheet1!F174=0,"x",IF([19]Sheet1!F174&lt;0.5,"Ə",[19]Sheet1!F174))</f>
        <v>51321.843000000001</v>
      </c>
      <c r="G174" s="64">
        <f t="shared" si="10"/>
        <v>1.5687589317430966</v>
      </c>
      <c r="H174" s="63">
        <f>IF([19]Sheet1!H174=0,"x",IF([19]Sheet1!H174&lt;0.5,"Ə",[19]Sheet1!H174))</f>
        <v>60649.22</v>
      </c>
      <c r="I174" s="64">
        <f t="shared" si="11"/>
        <v>1.8570570954329322</v>
      </c>
      <c r="J174" s="63">
        <f>IF([19]Sheet1!J174=0,"x",IF(AND([19]Sheet1!J174&lt;0.5,[19]Sheet1!J174&gt;-0.5),"Ə",[19]Sheet1!J174))</f>
        <v>20119.789000000001</v>
      </c>
      <c r="K174" s="63">
        <f>IF([19]Sheet1!K174=0,"x",IF(AND([19]Sheet1!K174&lt;0.5,[19]Sheet1!K174&gt;-0.5),"Ə",[19]Sheet1!K174))</f>
        <v>35024.168000000005</v>
      </c>
      <c r="L174" s="62"/>
    </row>
    <row r="175" spans="1:12">
      <c r="A175" s="62" t="str">
        <f>[18]Sheet1!A175</f>
        <v xml:space="preserve">     INDIA</v>
      </c>
      <c r="B175" s="63">
        <f>IF([19]Sheet1!B175=0,"x",IF([19]Sheet1!B175&lt;0.5,"Ə",[19]Sheet1!B175))</f>
        <v>153350.342</v>
      </c>
      <c r="C175" s="64">
        <f t="shared" si="8"/>
        <v>3.7277203962020868</v>
      </c>
      <c r="D175" s="63">
        <f>IF([19]Sheet1!D175=0,"x",IF([19]Sheet1!D175&lt;0.5,"Ə",[19]Sheet1!D175))</f>
        <v>209164.22200000001</v>
      </c>
      <c r="E175" s="64">
        <f t="shared" si="9"/>
        <v>4.3829841234435083</v>
      </c>
      <c r="F175" s="63">
        <f>IF([19]Sheet1!F175=0,"x",IF([19]Sheet1!F175&lt;0.5,"Ə",[19]Sheet1!F175))</f>
        <v>24727.451000000001</v>
      </c>
      <c r="G175" s="64">
        <f t="shared" si="10"/>
        <v>0.75584599749252512</v>
      </c>
      <c r="H175" s="63">
        <f>IF([19]Sheet1!H175=0,"x",IF([19]Sheet1!H175&lt;0.5,"Ə",[19]Sheet1!H175))</f>
        <v>33931.525999999998</v>
      </c>
      <c r="I175" s="64">
        <f t="shared" si="11"/>
        <v>1.0389710060107453</v>
      </c>
      <c r="J175" s="63">
        <f>IF([19]Sheet1!J175=0,"x",IF(AND([19]Sheet1!J175&lt;0.5,[19]Sheet1!J175&gt;-0.5),"Ə",[19]Sheet1!J175))</f>
        <v>-128622.891</v>
      </c>
      <c r="K175" s="63">
        <f>IF([19]Sheet1!K175=0,"x",IF(AND([19]Sheet1!K175&lt;0.5,[19]Sheet1!K175&gt;-0.5),"Ə",[19]Sheet1!K175))</f>
        <v>-175232.696</v>
      </c>
      <c r="L175" s="62"/>
    </row>
    <row r="176" spans="1:12">
      <c r="A176" s="62" t="str">
        <f>[18]Sheet1!A176</f>
        <v xml:space="preserve">     IRAQ</v>
      </c>
      <c r="B176" s="63">
        <f>IF([19]Sheet1!B176=0,"x",IF([19]Sheet1!B176&lt;0.5,"Ə",[19]Sheet1!B176))</f>
        <v>56691.877</v>
      </c>
      <c r="C176" s="64">
        <f t="shared" si="8"/>
        <v>1.3780958257783342</v>
      </c>
      <c r="D176" s="63">
        <f>IF([19]Sheet1!D176=0,"x",IF([19]Sheet1!D176&lt;0.5,"Ə",[19]Sheet1!D176))</f>
        <v>96903.604000000007</v>
      </c>
      <c r="E176" s="64">
        <f t="shared" si="9"/>
        <v>2.0305908619326725</v>
      </c>
      <c r="F176" s="63">
        <f>IF([19]Sheet1!F176=0,"x",IF([19]Sheet1!F176&lt;0.5,"Ə",[19]Sheet1!F176))</f>
        <v>5018.5389999999998</v>
      </c>
      <c r="G176" s="64">
        <f t="shared" si="10"/>
        <v>0.15340208808462058</v>
      </c>
      <c r="H176" s="63">
        <f>IF([19]Sheet1!H176=0,"x",IF([19]Sheet1!H176&lt;0.5,"Ə",[19]Sheet1!H176))</f>
        <v>5813.4120000000003</v>
      </c>
      <c r="I176" s="64">
        <f t="shared" si="11"/>
        <v>0.17800456466340298</v>
      </c>
      <c r="J176" s="63">
        <f>IF([19]Sheet1!J176=0,"x",IF(AND([19]Sheet1!J176&lt;0.5,[19]Sheet1!J176&gt;-0.5),"Ə",[19]Sheet1!J176))</f>
        <v>-51673.338000000003</v>
      </c>
      <c r="K176" s="63">
        <f>IF([19]Sheet1!K176=0,"x",IF(AND([19]Sheet1!K176&lt;0.5,[19]Sheet1!K176&gt;-0.5),"Ə",[19]Sheet1!K176))</f>
        <v>-91090.19200000001</v>
      </c>
      <c r="L176" s="62"/>
    </row>
    <row r="177" spans="1:12">
      <c r="A177" s="62" t="str">
        <f>[18]Sheet1!A177</f>
        <v xml:space="preserve">     IRAN, ISLAMIC REPUBLIC OF</v>
      </c>
      <c r="B177" s="63">
        <f>IF([19]Sheet1!B177=0,"x",IF([19]Sheet1!B177&lt;0.5,"Ə",[19]Sheet1!B177))</f>
        <v>993.82100000000003</v>
      </c>
      <c r="C177" s="64">
        <f t="shared" si="8"/>
        <v>2.4158321158970448E-2</v>
      </c>
      <c r="D177" s="63">
        <f>IF([19]Sheet1!D177=0,"x",IF([19]Sheet1!D177&lt;0.5,"Ə",[19]Sheet1!D177))</f>
        <v>220.74299999999999</v>
      </c>
      <c r="E177" s="64">
        <f t="shared" si="9"/>
        <v>4.6256145296268225E-3</v>
      </c>
      <c r="F177" s="63">
        <f>IF([19]Sheet1!F177=0,"x",IF([19]Sheet1!F177&lt;0.5,"Ə",[19]Sheet1!F177))</f>
        <v>8408.0310000000009</v>
      </c>
      <c r="G177" s="64">
        <f t="shared" si="10"/>
        <v>0.25700896457718486</v>
      </c>
      <c r="H177" s="63">
        <f>IF([19]Sheet1!H177=0,"x",IF([19]Sheet1!H177&lt;0.5,"Ə",[19]Sheet1!H177))</f>
        <v>2596.3960000000002</v>
      </c>
      <c r="I177" s="64">
        <f t="shared" si="11"/>
        <v>7.9500702801349854E-2</v>
      </c>
      <c r="J177" s="63">
        <f>IF([19]Sheet1!J177=0,"x",IF(AND([19]Sheet1!J177&lt;0.5,[19]Sheet1!J177&gt;-0.5),"Ə",[19]Sheet1!J177))</f>
        <v>7414.2100000000009</v>
      </c>
      <c r="K177" s="63">
        <f>IF([19]Sheet1!K177=0,"x",IF(AND([19]Sheet1!K177&lt;0.5,[19]Sheet1!K177&gt;-0.5),"Ə",[19]Sheet1!K177))</f>
        <v>2375.6530000000002</v>
      </c>
      <c r="L177" s="62"/>
    </row>
    <row r="178" spans="1:12">
      <c r="A178" s="62" t="str">
        <f>[18]Sheet1!A178</f>
        <v xml:space="preserve">     JORDAN</v>
      </c>
      <c r="B178" s="63">
        <f>IF([19]Sheet1!B178=0,"x",IF([19]Sheet1!B178&lt;0.5,"Ə",[19]Sheet1!B178))</f>
        <v>1848.3979999999999</v>
      </c>
      <c r="C178" s="64">
        <f t="shared" si="8"/>
        <v>4.49318262681093E-2</v>
      </c>
      <c r="D178" s="63">
        <f>IF([19]Sheet1!D178=0,"x",IF([19]Sheet1!D178&lt;0.5,"Ə",[19]Sheet1!D178))</f>
        <v>2201.1999999999998</v>
      </c>
      <c r="E178" s="64">
        <f t="shared" si="9"/>
        <v>4.6125597199524158E-2</v>
      </c>
      <c r="F178" s="63">
        <f>IF([19]Sheet1!F178=0,"x",IF([19]Sheet1!F178&lt;0.5,"Ə",[19]Sheet1!F178))</f>
        <v>10640.950999999999</v>
      </c>
      <c r="G178" s="64">
        <f t="shared" si="10"/>
        <v>0.32526281107033966</v>
      </c>
      <c r="H178" s="63">
        <f>IF([19]Sheet1!H178=0,"x",IF([19]Sheet1!H178&lt;0.5,"Ə",[19]Sheet1!H178))</f>
        <v>8243.0789999999997</v>
      </c>
      <c r="I178" s="64">
        <f t="shared" si="11"/>
        <v>0.25240008602195046</v>
      </c>
      <c r="J178" s="63">
        <f>IF([19]Sheet1!J178=0,"x",IF(AND([19]Sheet1!J178&lt;0.5,[19]Sheet1!J178&gt;-0.5),"Ə",[19]Sheet1!J178))</f>
        <v>8792.5529999999999</v>
      </c>
      <c r="K178" s="63">
        <f>IF([19]Sheet1!K178=0,"x",IF(AND([19]Sheet1!K178&lt;0.5,[19]Sheet1!K178&gt;-0.5),"Ə",[19]Sheet1!K178))</f>
        <v>6041.8789999999999</v>
      </c>
      <c r="L178" s="62"/>
    </row>
    <row r="179" spans="1:12">
      <c r="A179" s="62" t="str">
        <f>[18]Sheet1!A179</f>
        <v xml:space="preserve">     JAPAN</v>
      </c>
      <c r="B179" s="63">
        <f>IF([19]Sheet1!B179=0,"x",IF([19]Sheet1!B179&lt;0.5,"Ə",[19]Sheet1!B179))</f>
        <v>81827.646999999997</v>
      </c>
      <c r="C179" s="64">
        <f t="shared" si="8"/>
        <v>1.9891092821633518</v>
      </c>
      <c r="D179" s="63">
        <f>IF([19]Sheet1!D179=0,"x",IF([19]Sheet1!D179&lt;0.5,"Ə",[19]Sheet1!D179))</f>
        <v>113321.016</v>
      </c>
      <c r="E179" s="64">
        <f t="shared" si="9"/>
        <v>2.3746136372237112</v>
      </c>
      <c r="F179" s="63">
        <f>IF([19]Sheet1!F179=0,"x",IF([19]Sheet1!F179&lt;0.5,"Ə",[19]Sheet1!F179))</f>
        <v>37505.654000000002</v>
      </c>
      <c r="G179" s="64">
        <f t="shared" si="10"/>
        <v>1.1464383635514843</v>
      </c>
      <c r="H179" s="63">
        <f>IF([19]Sheet1!H179=0,"x",IF([19]Sheet1!H179&lt;0.5,"Ə",[19]Sheet1!H179))</f>
        <v>38751.696000000004</v>
      </c>
      <c r="I179" s="64">
        <f t="shared" si="11"/>
        <v>1.186562861267795</v>
      </c>
      <c r="J179" s="63">
        <f>IF([19]Sheet1!J179=0,"x",IF(AND([19]Sheet1!J179&lt;0.5,[19]Sheet1!J179&gt;-0.5),"Ə",[19]Sheet1!J179))</f>
        <v>-44321.992999999995</v>
      </c>
      <c r="K179" s="63">
        <f>IF([19]Sheet1!K179=0,"x",IF(AND([19]Sheet1!K179&lt;0.5,[19]Sheet1!K179&gt;-0.5),"Ə",[19]Sheet1!K179))</f>
        <v>-74569.320000000007</v>
      </c>
      <c r="L179" s="62"/>
    </row>
    <row r="180" spans="1:12">
      <c r="A180" s="62" t="str">
        <f>[18]Sheet1!A180</f>
        <v xml:space="preserve">     KYRGYZ, REPUBLIC</v>
      </c>
      <c r="B180" s="63" t="str">
        <f>IF([19]Sheet1!B180=0,"x",IF([19]Sheet1!B180&lt;0.5,"Ə",[19]Sheet1!B180))</f>
        <v>x</v>
      </c>
      <c r="C180" s="64" t="str">
        <f t="shared" si="8"/>
        <v>x</v>
      </c>
      <c r="D180" s="63" t="str">
        <f>IF([19]Sheet1!D180=0,"x",IF([19]Sheet1!D180&lt;0.5,"Ə",[19]Sheet1!D180))</f>
        <v>Ə</v>
      </c>
      <c r="E180" s="64" t="str">
        <f t="shared" si="9"/>
        <v>x</v>
      </c>
      <c r="F180" s="63">
        <f>IF([19]Sheet1!F180=0,"x",IF([19]Sheet1!F180&lt;0.5,"Ə",[19]Sheet1!F180))</f>
        <v>77.820999999999998</v>
      </c>
      <c r="G180" s="64">
        <f t="shared" si="10"/>
        <v>2.3787608100352031E-3</v>
      </c>
      <c r="H180" s="63">
        <f>IF([19]Sheet1!H180=0,"x",IF([19]Sheet1!H180&lt;0.5,"Ə",[19]Sheet1!H180))</f>
        <v>13.974</v>
      </c>
      <c r="I180" s="64">
        <f t="shared" si="11"/>
        <v>4.2787880621679544E-4</v>
      </c>
      <c r="J180" s="63">
        <f>IF([19]Sheet1!J180=0,"x",IF(AND([19]Sheet1!J180&lt;0.5,[19]Sheet1!J180&gt;-0.5),"Ə",[19]Sheet1!J180))</f>
        <v>77.820999999999998</v>
      </c>
      <c r="K180" s="63">
        <f>IF([19]Sheet1!K180=0,"x",IF(AND([19]Sheet1!K180&lt;0.5,[19]Sheet1!K180&gt;-0.5),"Ə",[19]Sheet1!K180))</f>
        <v>13.616</v>
      </c>
      <c r="L180" s="62"/>
    </row>
    <row r="181" spans="1:12">
      <c r="A181" s="62" t="str">
        <f>[18]Sheet1!A181</f>
        <v xml:space="preserve">     CAMBODIA</v>
      </c>
      <c r="B181" s="63">
        <f>IF([19]Sheet1!B181=0,"x",IF([19]Sheet1!B181&lt;0.5,"Ə",[19]Sheet1!B181))</f>
        <v>2542.0659999999998</v>
      </c>
      <c r="C181" s="64">
        <f t="shared" si="8"/>
        <v>6.1793871165229317E-2</v>
      </c>
      <c r="D181" s="63">
        <f>IF([19]Sheet1!D181=0,"x",IF([19]Sheet1!D181&lt;0.5,"Ə",[19]Sheet1!D181))</f>
        <v>5070.8509999999997</v>
      </c>
      <c r="E181" s="64">
        <f t="shared" si="9"/>
        <v>0.1062584184466674</v>
      </c>
      <c r="F181" s="63">
        <f>IF([19]Sheet1!F181=0,"x",IF([19]Sheet1!F181&lt;0.5,"Ə",[19]Sheet1!F181))</f>
        <v>449.49200000000002</v>
      </c>
      <c r="G181" s="64">
        <f t="shared" si="10"/>
        <v>1.3739658370161572E-2</v>
      </c>
      <c r="H181" s="63">
        <f>IF([19]Sheet1!H181=0,"x",IF([19]Sheet1!H181&lt;0.5,"Ə",[19]Sheet1!H181))</f>
        <v>1064.9849999999999</v>
      </c>
      <c r="I181" s="64">
        <f t="shared" si="11"/>
        <v>3.2609454017374688E-2</v>
      </c>
      <c r="J181" s="63">
        <f>IF([19]Sheet1!J181=0,"x",IF(AND([19]Sheet1!J181&lt;0.5,[19]Sheet1!J181&gt;-0.5),"Ə",[19]Sheet1!J181))</f>
        <v>-2092.5739999999996</v>
      </c>
      <c r="K181" s="63">
        <f>IF([19]Sheet1!K181=0,"x",IF(AND([19]Sheet1!K181&lt;0.5,[19]Sheet1!K181&gt;-0.5),"Ə",[19]Sheet1!K181))</f>
        <v>-4005.866</v>
      </c>
      <c r="L181" s="62"/>
    </row>
    <row r="182" spans="1:12">
      <c r="A182" s="62" t="str">
        <f>[18]Sheet1!A182</f>
        <v xml:space="preserve">     KOREA, REPUBLIC OF</v>
      </c>
      <c r="B182" s="63">
        <f>IF([19]Sheet1!B182=0,"x",IF([19]Sheet1!B182&lt;0.5,"Ə",[19]Sheet1!B182))</f>
        <v>103551.872</v>
      </c>
      <c r="C182" s="64">
        <f t="shared" si="8"/>
        <v>2.5171931166564194</v>
      </c>
      <c r="D182" s="63">
        <f>IF([19]Sheet1!D182=0,"x",IF([19]Sheet1!D182&lt;0.5,"Ə",[19]Sheet1!D182))</f>
        <v>124827.26</v>
      </c>
      <c r="E182" s="64">
        <f t="shared" si="9"/>
        <v>2.6157241115211134</v>
      </c>
      <c r="F182" s="63">
        <f>IF([19]Sheet1!F182=0,"x",IF([19]Sheet1!F182&lt;0.5,"Ə",[19]Sheet1!F182))</f>
        <v>33936.514999999999</v>
      </c>
      <c r="G182" s="64">
        <f t="shared" si="10"/>
        <v>1.0373402026595884</v>
      </c>
      <c r="H182" s="63">
        <f>IF([19]Sheet1!H182=0,"x",IF([19]Sheet1!H182&lt;0.5,"Ə",[19]Sheet1!H182))</f>
        <v>27127.952000000001</v>
      </c>
      <c r="I182" s="64">
        <f t="shared" si="11"/>
        <v>0.83064804042267992</v>
      </c>
      <c r="J182" s="63">
        <f>IF([19]Sheet1!J182=0,"x",IF(AND([19]Sheet1!J182&lt;0.5,[19]Sheet1!J182&gt;-0.5),"Ə",[19]Sheet1!J182))</f>
        <v>-69615.357000000004</v>
      </c>
      <c r="K182" s="63">
        <f>IF([19]Sheet1!K182=0,"x",IF(AND([19]Sheet1!K182&lt;0.5,[19]Sheet1!K182&gt;-0.5),"Ə",[19]Sheet1!K182))</f>
        <v>-97699.30799999999</v>
      </c>
      <c r="L182" s="62"/>
    </row>
    <row r="183" spans="1:12">
      <c r="A183" s="62" t="str">
        <f>[18]Sheet1!A183</f>
        <v xml:space="preserve">     KUWAIT</v>
      </c>
      <c r="B183" s="63">
        <f>IF([19]Sheet1!B183=0,"x",IF([19]Sheet1!B183&lt;0.5,"Ə",[19]Sheet1!B183))</f>
        <v>4672.6319999999996</v>
      </c>
      <c r="C183" s="64">
        <f t="shared" si="8"/>
        <v>0.11358478489957687</v>
      </c>
      <c r="D183" s="63">
        <f>IF([19]Sheet1!D183=0,"x",IF([19]Sheet1!D183&lt;0.5,"Ə",[19]Sheet1!D183))</f>
        <v>5160.6620000000003</v>
      </c>
      <c r="E183" s="64">
        <f t="shared" si="9"/>
        <v>0.1081403855600994</v>
      </c>
      <c r="F183" s="63">
        <f>IF([19]Sheet1!F183=0,"x",IF([19]Sheet1!F183&lt;0.5,"Ə",[19]Sheet1!F183))</f>
        <v>6193.4489999999996</v>
      </c>
      <c r="G183" s="64">
        <f t="shared" si="10"/>
        <v>0.18931565721529817</v>
      </c>
      <c r="H183" s="63">
        <f>IF([19]Sheet1!H183=0,"x",IF([19]Sheet1!H183&lt;0.5,"Ə",[19]Sheet1!H183))</f>
        <v>10368.16</v>
      </c>
      <c r="I183" s="64">
        <f t="shared" si="11"/>
        <v>0.3174692946518341</v>
      </c>
      <c r="J183" s="63">
        <f>IF([19]Sheet1!J183=0,"x",IF(AND([19]Sheet1!J183&lt;0.5,[19]Sheet1!J183&gt;-0.5),"Ə",[19]Sheet1!J183))</f>
        <v>1520.817</v>
      </c>
      <c r="K183" s="63">
        <f>IF([19]Sheet1!K183=0,"x",IF(AND([19]Sheet1!K183&lt;0.5,[19]Sheet1!K183&gt;-0.5),"Ə",[19]Sheet1!K183))</f>
        <v>5207.4979999999996</v>
      </c>
      <c r="L183" s="62"/>
    </row>
    <row r="184" spans="1:12">
      <c r="A184" s="62" t="str">
        <f>[18]Sheet1!A184</f>
        <v xml:space="preserve">     KAZAKHSTAN</v>
      </c>
      <c r="B184" s="63">
        <f>IF([19]Sheet1!B184=0,"x",IF([19]Sheet1!B184&lt;0.5,"Ə",[19]Sheet1!B184))</f>
        <v>209809.14300000001</v>
      </c>
      <c r="C184" s="64">
        <f t="shared" si="8"/>
        <v>5.1001504885511135</v>
      </c>
      <c r="D184" s="63">
        <f>IF([19]Sheet1!D184=0,"x",IF([19]Sheet1!D184&lt;0.5,"Ə",[19]Sheet1!D184))</f>
        <v>145311.15599999999</v>
      </c>
      <c r="E184" s="64">
        <f t="shared" si="9"/>
        <v>3.044959045181364</v>
      </c>
      <c r="F184" s="63">
        <f>IF([19]Sheet1!F184=0,"x",IF([19]Sheet1!F184&lt;0.5,"Ə",[19]Sheet1!F184))</f>
        <v>1905.384</v>
      </c>
      <c r="G184" s="64">
        <f t="shared" si="10"/>
        <v>5.8242027052699347E-2</v>
      </c>
      <c r="H184" s="63">
        <f>IF([19]Sheet1!H184=0,"x",IF([19]Sheet1!H184&lt;0.5,"Ə",[19]Sheet1!H184))</f>
        <v>1317.624</v>
      </c>
      <c r="I184" s="64">
        <f t="shared" si="11"/>
        <v>4.0345168467339265E-2</v>
      </c>
      <c r="J184" s="63">
        <f>IF([19]Sheet1!J184=0,"x",IF(AND([19]Sheet1!J184&lt;0.5,[19]Sheet1!J184&gt;-0.5),"Ə",[19]Sheet1!J184))</f>
        <v>-207903.75900000002</v>
      </c>
      <c r="K184" s="63">
        <f>IF([19]Sheet1!K184=0,"x",IF(AND([19]Sheet1!K184&lt;0.5,[19]Sheet1!K184&gt;-0.5),"Ə",[19]Sheet1!K184))</f>
        <v>-143993.53199999998</v>
      </c>
      <c r="L184" s="62"/>
    </row>
    <row r="185" spans="1:12">
      <c r="A185" s="62" t="str">
        <f>[18]Sheet1!A185</f>
        <v xml:space="preserve">     LAO PEOPLE'S DEMOCRATIC REPUBLIC</v>
      </c>
      <c r="B185" s="63">
        <f>IF([19]Sheet1!B185=0,"x",IF([19]Sheet1!B185&lt;0.5,"Ə",[19]Sheet1!B185))</f>
        <v>107.785</v>
      </c>
      <c r="C185" s="64">
        <f t="shared" si="8"/>
        <v>2.6200942082322968E-3</v>
      </c>
      <c r="D185" s="63">
        <f>IF([19]Sheet1!D185=0,"x",IF([19]Sheet1!D185&lt;0.5,"Ə",[19]Sheet1!D185))</f>
        <v>496.94900000000001</v>
      </c>
      <c r="E185" s="64">
        <f t="shared" si="9"/>
        <v>1.0413442396286722E-2</v>
      </c>
      <c r="F185" s="63">
        <f>IF([19]Sheet1!F185=0,"x",IF([19]Sheet1!F185&lt;0.5,"Ə",[19]Sheet1!F185))</f>
        <v>2.4929999999999999</v>
      </c>
      <c r="G185" s="64">
        <f t="shared" si="10"/>
        <v>7.6203732918078172E-5</v>
      </c>
      <c r="H185" s="63">
        <f>IF([19]Sheet1!H185=0,"x",IF([19]Sheet1!H185&lt;0.5,"Ə",[19]Sheet1!H185))</f>
        <v>21.802</v>
      </c>
      <c r="I185" s="64">
        <f t="shared" si="11"/>
        <v>6.6756932396869705E-4</v>
      </c>
      <c r="J185" s="63">
        <f>IF([19]Sheet1!J185=0,"x",IF(AND([19]Sheet1!J185&lt;0.5,[19]Sheet1!J185&gt;-0.5),"Ə",[19]Sheet1!J185))</f>
        <v>-105.292</v>
      </c>
      <c r="K185" s="63">
        <f>IF([19]Sheet1!K185=0,"x",IF(AND([19]Sheet1!K185&lt;0.5,[19]Sheet1!K185&gt;-0.5),"Ə",[19]Sheet1!K185))</f>
        <v>-475.14699999999999</v>
      </c>
      <c r="L185" s="62"/>
    </row>
    <row r="186" spans="1:12">
      <c r="A186" s="62" t="str">
        <f>[18]Sheet1!A186</f>
        <v xml:space="preserve">     LEBANON</v>
      </c>
      <c r="B186" s="63">
        <f>IF([19]Sheet1!B186=0,"x",IF([19]Sheet1!B186&lt;0.5,"Ə",[19]Sheet1!B186))</f>
        <v>1509.3889999999999</v>
      </c>
      <c r="C186" s="64">
        <f t="shared" si="8"/>
        <v>3.6691018016138964E-2</v>
      </c>
      <c r="D186" s="63">
        <f>IF([19]Sheet1!D186=0,"x",IF([19]Sheet1!D186&lt;0.5,"Ə",[19]Sheet1!D186))</f>
        <v>3206.9459999999999</v>
      </c>
      <c r="E186" s="64">
        <f t="shared" si="9"/>
        <v>6.7200753878168831E-2</v>
      </c>
      <c r="F186" s="63">
        <f>IF([19]Sheet1!F186=0,"x",IF([19]Sheet1!F186&lt;0.5,"Ə",[19]Sheet1!F186))</f>
        <v>10294.062</v>
      </c>
      <c r="G186" s="64">
        <f t="shared" si="10"/>
        <v>0.31465942691140697</v>
      </c>
      <c r="H186" s="63">
        <f>IF([19]Sheet1!H186=0,"x",IF([19]Sheet1!H186&lt;0.5,"Ə",[19]Sheet1!H186))</f>
        <v>8210.5450000000001</v>
      </c>
      <c r="I186" s="64">
        <f t="shared" si="11"/>
        <v>0.25140390675463564</v>
      </c>
      <c r="J186" s="63">
        <f>IF([19]Sheet1!J186=0,"x",IF(AND([19]Sheet1!J186&lt;0.5,[19]Sheet1!J186&gt;-0.5),"Ə",[19]Sheet1!J186))</f>
        <v>8784.6730000000007</v>
      </c>
      <c r="K186" s="63">
        <f>IF([19]Sheet1!K186=0,"x",IF(AND([19]Sheet1!K186&lt;0.5,[19]Sheet1!K186&gt;-0.5),"Ə",[19]Sheet1!K186))</f>
        <v>5003.5990000000002</v>
      </c>
      <c r="L186" s="62"/>
    </row>
    <row r="187" spans="1:12">
      <c r="A187" s="62" t="str">
        <f>[18]Sheet1!A187</f>
        <v xml:space="preserve">     SRI LANKA</v>
      </c>
      <c r="B187" s="63">
        <f>IF([19]Sheet1!B187=0,"x",IF([19]Sheet1!B187&lt;0.5,"Ə",[19]Sheet1!B187))</f>
        <v>2715.9679999999998</v>
      </c>
      <c r="C187" s="64">
        <f t="shared" si="8"/>
        <v>6.6021172023419339E-2</v>
      </c>
      <c r="D187" s="63">
        <f>IF([19]Sheet1!D187=0,"x",IF([19]Sheet1!D187&lt;0.5,"Ə",[19]Sheet1!D187))</f>
        <v>3010.8809999999999</v>
      </c>
      <c r="E187" s="64">
        <f t="shared" si="9"/>
        <v>6.3092260685853399E-2</v>
      </c>
      <c r="F187" s="63">
        <f>IF([19]Sheet1!F187=0,"x",IF([19]Sheet1!F187&lt;0.5,"Ə",[19]Sheet1!F187))</f>
        <v>1871.0509999999999</v>
      </c>
      <c r="G187" s="64">
        <f t="shared" si="10"/>
        <v>5.7192567460931841E-2</v>
      </c>
      <c r="H187" s="63">
        <f>IF([19]Sheet1!H187=0,"x",IF([19]Sheet1!H187&lt;0.5,"Ə",[19]Sheet1!H187))</f>
        <v>2224.4690000000001</v>
      </c>
      <c r="I187" s="64">
        <f t="shared" si="11"/>
        <v>6.8112433103353992E-2</v>
      </c>
      <c r="J187" s="63">
        <f>IF([19]Sheet1!J187=0,"x",IF(AND([19]Sheet1!J187&lt;0.5,[19]Sheet1!J187&gt;-0.5),"Ə",[19]Sheet1!J187))</f>
        <v>-844.91699999999992</v>
      </c>
      <c r="K187" s="63">
        <f>IF([19]Sheet1!K187=0,"x",IF(AND([19]Sheet1!K187&lt;0.5,[19]Sheet1!K187&gt;-0.5),"Ə",[19]Sheet1!K187))</f>
        <v>-786.41199999999981</v>
      </c>
      <c r="L187" s="62"/>
    </row>
    <row r="188" spans="1:12">
      <c r="A188" s="62" t="str">
        <f>[18]Sheet1!A188</f>
        <v xml:space="preserve">     MYANMAR</v>
      </c>
      <c r="B188" s="63">
        <f>IF([19]Sheet1!B188=0,"x",IF([19]Sheet1!B188&lt;0.5,"Ə",[19]Sheet1!B188))</f>
        <v>468.12799999999999</v>
      </c>
      <c r="C188" s="64">
        <f t="shared" si="8"/>
        <v>1.1379500501102832E-2</v>
      </c>
      <c r="D188" s="63">
        <f>IF([19]Sheet1!D188=0,"x",IF([19]Sheet1!D188&lt;0.5,"Ə",[19]Sheet1!D188))</f>
        <v>1096.809</v>
      </c>
      <c r="E188" s="64">
        <f t="shared" si="9"/>
        <v>2.2983359139929539E-2</v>
      </c>
      <c r="F188" s="63">
        <f>IF([19]Sheet1!F188=0,"x",IF([19]Sheet1!F188&lt;0.5,"Ə",[19]Sheet1!F188))</f>
        <v>187.12</v>
      </c>
      <c r="G188" s="64">
        <f t="shared" si="10"/>
        <v>5.7197121955999955E-3</v>
      </c>
      <c r="H188" s="63">
        <f>IF([19]Sheet1!H188=0,"x",IF([19]Sheet1!H188&lt;0.5,"Ə",[19]Sheet1!H188))</f>
        <v>680.27700000000004</v>
      </c>
      <c r="I188" s="64">
        <f t="shared" si="11"/>
        <v>2.0829834739998779E-2</v>
      </c>
      <c r="J188" s="63">
        <f>IF([19]Sheet1!J188=0,"x",IF(AND([19]Sheet1!J188&lt;0.5,[19]Sheet1!J188&gt;-0.5),"Ə",[19]Sheet1!J188))</f>
        <v>-281.00799999999998</v>
      </c>
      <c r="K188" s="63">
        <f>IF([19]Sheet1!K188=0,"x",IF(AND([19]Sheet1!K188&lt;0.5,[19]Sheet1!K188&gt;-0.5),"Ə",[19]Sheet1!K188))</f>
        <v>-416.53199999999993</v>
      </c>
      <c r="L188" s="62"/>
    </row>
    <row r="189" spans="1:12">
      <c r="A189" s="62" t="str">
        <f>[18]Sheet1!A189</f>
        <v xml:space="preserve">     MONGOLIA</v>
      </c>
      <c r="B189" s="63" t="str">
        <f>IF([19]Sheet1!B189=0,"x",IF([19]Sheet1!B189&lt;0.5,"Ə",[19]Sheet1!B189))</f>
        <v>x</v>
      </c>
      <c r="C189" s="64" t="str">
        <f t="shared" si="8"/>
        <v>x</v>
      </c>
      <c r="D189" s="63" t="str">
        <f>IF([19]Sheet1!D189=0,"x",IF([19]Sheet1!D189&lt;0.5,"Ə",[19]Sheet1!D189))</f>
        <v>x</v>
      </c>
      <c r="E189" s="64" t="str">
        <f t="shared" si="9"/>
        <v>x</v>
      </c>
      <c r="F189" s="63">
        <f>IF([19]Sheet1!F189=0,"x",IF([19]Sheet1!F189&lt;0.5,"Ə",[19]Sheet1!F189))</f>
        <v>97.248000000000005</v>
      </c>
      <c r="G189" s="64">
        <f t="shared" si="10"/>
        <v>2.9725874925059233E-3</v>
      </c>
      <c r="H189" s="63">
        <f>IF([19]Sheet1!H189=0,"x",IF([19]Sheet1!H189&lt;0.5,"Ə",[19]Sheet1!H189))</f>
        <v>155.55600000000001</v>
      </c>
      <c r="I189" s="64">
        <f t="shared" si="11"/>
        <v>4.7630682395777757E-3</v>
      </c>
      <c r="J189" s="63">
        <f>IF([19]Sheet1!J189=0,"x",IF(AND([19]Sheet1!J189&lt;0.5,[19]Sheet1!J189&gt;-0.5),"Ə",[19]Sheet1!J189))</f>
        <v>97.248000000000005</v>
      </c>
      <c r="K189" s="63">
        <f>IF([19]Sheet1!K189=0,"x",IF(AND([19]Sheet1!K189&lt;0.5,[19]Sheet1!K189&gt;-0.5),"Ə",[19]Sheet1!K189))</f>
        <v>155.55600000000001</v>
      </c>
      <c r="L189" s="62"/>
    </row>
    <row r="190" spans="1:12">
      <c r="A190" s="62" t="str">
        <f>[18]Sheet1!A190</f>
        <v xml:space="preserve">     MACAO</v>
      </c>
      <c r="B190" s="63">
        <f>IF([19]Sheet1!B190=0,"x",IF([19]Sheet1!B190&lt;0.5,"Ə",[19]Sheet1!B190))</f>
        <v>190.089</v>
      </c>
      <c r="C190" s="64">
        <f t="shared" si="8"/>
        <v>4.6207829285027516E-3</v>
      </c>
      <c r="D190" s="63">
        <f>IF([19]Sheet1!D190=0,"x",IF([19]Sheet1!D190&lt;0.5,"Ə",[19]Sheet1!D190))</f>
        <v>817.37199999999996</v>
      </c>
      <c r="E190" s="64">
        <f t="shared" si="9"/>
        <v>1.7127826473818584E-2</v>
      </c>
      <c r="F190" s="63">
        <f>IF([19]Sheet1!F190=0,"x",IF([19]Sheet1!F190&lt;0.5,"Ə",[19]Sheet1!F190))</f>
        <v>6338.4059999999999</v>
      </c>
      <c r="G190" s="64">
        <f t="shared" si="10"/>
        <v>0.19374656957494754</v>
      </c>
      <c r="H190" s="63">
        <f>IF([19]Sheet1!H190=0,"x",IF([19]Sheet1!H190&lt;0.5,"Ə",[19]Sheet1!H190))</f>
        <v>8003.375</v>
      </c>
      <c r="I190" s="64">
        <f t="shared" si="11"/>
        <v>0.24506043657545046</v>
      </c>
      <c r="J190" s="63">
        <f>IF([19]Sheet1!J190=0,"x",IF(AND([19]Sheet1!J190&lt;0.5,[19]Sheet1!J190&gt;-0.5),"Ə",[19]Sheet1!J190))</f>
        <v>6148.317</v>
      </c>
      <c r="K190" s="63">
        <f>IF([19]Sheet1!K190=0,"x",IF(AND([19]Sheet1!K190&lt;0.5,[19]Sheet1!K190&gt;-0.5),"Ə",[19]Sheet1!K190))</f>
        <v>7186.0029999999997</v>
      </c>
    </row>
    <row r="191" spans="1:12">
      <c r="A191" s="62" t="str">
        <f>[18]Sheet1!A191</f>
        <v xml:space="preserve">     MALDIVES</v>
      </c>
      <c r="B191" s="63">
        <f>IF([19]Sheet1!B191=0,"x",IF([19]Sheet1!B191&lt;0.5,"Ə",[19]Sheet1!B191))</f>
        <v>17.747</v>
      </c>
      <c r="C191" s="64">
        <f t="shared" si="8"/>
        <v>4.3140336701302193E-4</v>
      </c>
      <c r="D191" s="63">
        <f>IF([19]Sheet1!D191=0,"x",IF([19]Sheet1!D191&lt;0.5,"Ə",[19]Sheet1!D191))</f>
        <v>17.378</v>
      </c>
      <c r="E191" s="64">
        <f t="shared" si="9"/>
        <v>3.6415165733842035E-4</v>
      </c>
      <c r="F191" s="63">
        <f>IF([19]Sheet1!F191=0,"x",IF([19]Sheet1!F191&lt;0.5,"Ə",[19]Sheet1!F191))</f>
        <v>54.462000000000003</v>
      </c>
      <c r="G191" s="64">
        <f t="shared" si="10"/>
        <v>1.6647443650960186E-3</v>
      </c>
      <c r="H191" s="63">
        <f>IF([19]Sheet1!H191=0,"x",IF([19]Sheet1!H191&lt;0.5,"Ə",[19]Sheet1!H191))</f>
        <v>32.448999999999998</v>
      </c>
      <c r="I191" s="64">
        <f t="shared" si="11"/>
        <v>9.935765981772429E-4</v>
      </c>
      <c r="J191" s="63">
        <f>IF([19]Sheet1!J191=0,"x",IF(AND([19]Sheet1!J191&lt;0.5,[19]Sheet1!J191&gt;-0.5),"Ə",[19]Sheet1!J191))</f>
        <v>36.715000000000003</v>
      </c>
      <c r="K191" s="63">
        <f>IF([19]Sheet1!K191=0,"x",IF(AND([19]Sheet1!K191&lt;0.5,[19]Sheet1!K191&gt;-0.5),"Ə",[19]Sheet1!K191))</f>
        <v>15.070999999999998</v>
      </c>
    </row>
    <row r="192" spans="1:12">
      <c r="A192" s="62" t="str">
        <f>[18]Sheet1!A192</f>
        <v xml:space="preserve">     MALAYSIA</v>
      </c>
      <c r="B192" s="63">
        <f>IF([19]Sheet1!B192=0,"x",IF([19]Sheet1!B192&lt;0.5,"Ə",[19]Sheet1!B192))</f>
        <v>17543.261999999999</v>
      </c>
      <c r="C192" s="64">
        <f t="shared" si="8"/>
        <v>0.42645079704691502</v>
      </c>
      <c r="D192" s="63">
        <f>IF([19]Sheet1!D192=0,"x",IF([19]Sheet1!D192&lt;0.5,"Ə",[19]Sheet1!D192))</f>
        <v>22507.1</v>
      </c>
      <c r="E192" s="64">
        <f t="shared" si="9"/>
        <v>0.47163066905751871</v>
      </c>
      <c r="F192" s="63">
        <f>IF([19]Sheet1!F192=0,"x",IF([19]Sheet1!F192&lt;0.5,"Ə",[19]Sheet1!F192))</f>
        <v>9872.3169999999991</v>
      </c>
      <c r="G192" s="64">
        <f t="shared" si="10"/>
        <v>0.30176791333758635</v>
      </c>
      <c r="H192" s="63">
        <f>IF([19]Sheet1!H192=0,"x",IF([19]Sheet1!H192&lt;0.5,"Ə",[19]Sheet1!H192))</f>
        <v>6977.7579999999998</v>
      </c>
      <c r="I192" s="64">
        <f t="shared" si="11"/>
        <v>0.21365641642405137</v>
      </c>
      <c r="J192" s="63">
        <f>IF([19]Sheet1!J192=0,"x",IF(AND([19]Sheet1!J192&lt;0.5,[19]Sheet1!J192&gt;-0.5),"Ə",[19]Sheet1!J192))</f>
        <v>-7670.9449999999997</v>
      </c>
      <c r="K192" s="63">
        <f>IF([19]Sheet1!K192=0,"x",IF(AND([19]Sheet1!K192&lt;0.5,[19]Sheet1!K192&gt;-0.5),"Ə",[19]Sheet1!K192))</f>
        <v>-15529.341999999999</v>
      </c>
    </row>
    <row r="193" spans="1:11">
      <c r="A193" s="62" t="str">
        <f>[18]Sheet1!A193</f>
        <v xml:space="preserve">     NEPAL</v>
      </c>
      <c r="B193" s="63">
        <f>IF([19]Sheet1!B193=0,"x",IF([19]Sheet1!B193&lt;0.5,"Ə",[19]Sheet1!B193))</f>
        <v>72.92</v>
      </c>
      <c r="C193" s="64">
        <f t="shared" si="8"/>
        <v>1.772577535504004E-3</v>
      </c>
      <c r="D193" s="63">
        <f>IF([19]Sheet1!D193=0,"x",IF([19]Sheet1!D193&lt;0.5,"Ə",[19]Sheet1!D193))</f>
        <v>82.682000000000002</v>
      </c>
      <c r="E193" s="64">
        <f t="shared" si="9"/>
        <v>1.7325806958254847E-3</v>
      </c>
      <c r="F193" s="63">
        <f>IF([19]Sheet1!F193=0,"x",IF([19]Sheet1!F193&lt;0.5,"Ə",[19]Sheet1!F193))</f>
        <v>63.387</v>
      </c>
      <c r="G193" s="64">
        <f t="shared" si="10"/>
        <v>1.9375555629675978E-3</v>
      </c>
      <c r="H193" s="63">
        <f>IF([19]Sheet1!H193=0,"x",IF([19]Sheet1!H193&lt;0.5,"Ə",[19]Sheet1!H193))</f>
        <v>22.213000000000001</v>
      </c>
      <c r="I193" s="64">
        <f t="shared" si="11"/>
        <v>6.8015399473977944E-4</v>
      </c>
      <c r="J193" s="63">
        <f>IF([19]Sheet1!J193=0,"x",IF(AND([19]Sheet1!J193&lt;0.5,[19]Sheet1!J193&gt;-0.5),"Ə",[19]Sheet1!J193))</f>
        <v>-9.5330000000000013</v>
      </c>
      <c r="K193" s="63">
        <f>IF([19]Sheet1!K193=0,"x",IF(AND([19]Sheet1!K193&lt;0.5,[19]Sheet1!K193&gt;-0.5),"Ə",[19]Sheet1!K193))</f>
        <v>-60.469000000000001</v>
      </c>
    </row>
    <row r="194" spans="1:11">
      <c r="A194" s="62" t="str">
        <f>[18]Sheet1!A194</f>
        <v xml:space="preserve">     OMAN</v>
      </c>
      <c r="B194" s="63">
        <f>IF([19]Sheet1!B194=0,"x",IF([19]Sheet1!B194&lt;0.5,"Ə",[19]Sheet1!B194))</f>
        <v>422.447</v>
      </c>
      <c r="C194" s="64">
        <f t="shared" si="8"/>
        <v>1.0269062837919089E-2</v>
      </c>
      <c r="D194" s="63">
        <f>IF([19]Sheet1!D194=0,"x",IF([19]Sheet1!D194&lt;0.5,"Ə",[19]Sheet1!D194))</f>
        <v>1256.769</v>
      </c>
      <c r="E194" s="64">
        <f t="shared" si="9"/>
        <v>2.6335281058899138E-2</v>
      </c>
      <c r="F194" s="63">
        <f>IF([19]Sheet1!F194=0,"x",IF([19]Sheet1!F194&lt;0.5,"Ə",[19]Sheet1!F194))</f>
        <v>3876.6770000000001</v>
      </c>
      <c r="G194" s="64">
        <f t="shared" si="10"/>
        <v>0.11849869984663321</v>
      </c>
      <c r="H194" s="63">
        <f>IF([19]Sheet1!H194=0,"x",IF([19]Sheet1!H194&lt;0.5,"Ə",[19]Sheet1!H194))</f>
        <v>3634.0349999999999</v>
      </c>
      <c r="I194" s="64">
        <f t="shared" si="11"/>
        <v>0.11127283222771232</v>
      </c>
      <c r="J194" s="63">
        <f>IF([19]Sheet1!J194=0,"x",IF(AND([19]Sheet1!J194&lt;0.5,[19]Sheet1!J194&gt;-0.5),"Ə",[19]Sheet1!J194))</f>
        <v>3454.23</v>
      </c>
      <c r="K194" s="63">
        <f>IF([19]Sheet1!K194=0,"x",IF(AND([19]Sheet1!K194&lt;0.5,[19]Sheet1!K194&gt;-0.5),"Ə",[19]Sheet1!K194))</f>
        <v>2377.2659999999996</v>
      </c>
    </row>
    <row r="195" spans="1:11">
      <c r="A195" s="62" t="str">
        <f>[18]Sheet1!A195</f>
        <v xml:space="preserve">     PHILIPPINES</v>
      </c>
      <c r="B195" s="63">
        <f>IF([19]Sheet1!B195=0,"x",IF([19]Sheet1!B195&lt;0.5,"Ə",[19]Sheet1!B195))</f>
        <v>6993.9040000000005</v>
      </c>
      <c r="C195" s="64">
        <f t="shared" si="8"/>
        <v>0.17001147992144264</v>
      </c>
      <c r="D195" s="63">
        <f>IF([19]Sheet1!D195=0,"x",IF([19]Sheet1!D195&lt;0.5,"Ə",[19]Sheet1!D195))</f>
        <v>6353.0450000000001</v>
      </c>
      <c r="E195" s="64">
        <f t="shared" si="9"/>
        <v>0.13312647404163683</v>
      </c>
      <c r="F195" s="63">
        <f>IF([19]Sheet1!F195=0,"x",IF([19]Sheet1!F195&lt;0.5,"Ə",[19]Sheet1!F195))</f>
        <v>2125.4279999999999</v>
      </c>
      <c r="G195" s="64">
        <f t="shared" si="10"/>
        <v>6.4968129822946266E-2</v>
      </c>
      <c r="H195" s="63">
        <f>IF([19]Sheet1!H195=0,"x",IF([19]Sheet1!H195&lt;0.5,"Ə",[19]Sheet1!H195))</f>
        <v>2037.1559999999999</v>
      </c>
      <c r="I195" s="64">
        <f t="shared" si="11"/>
        <v>6.2376977054342503E-2</v>
      </c>
      <c r="J195" s="63">
        <f>IF([19]Sheet1!J195=0,"x",IF(AND([19]Sheet1!J195&lt;0.5,[19]Sheet1!J195&gt;-0.5),"Ə",[19]Sheet1!J195))</f>
        <v>-4868.4760000000006</v>
      </c>
      <c r="K195" s="63">
        <f>IF([19]Sheet1!K195=0,"x",IF(AND([19]Sheet1!K195&lt;0.5,[19]Sheet1!K195&gt;-0.5),"Ə",[19]Sheet1!K195))</f>
        <v>-4315.8890000000001</v>
      </c>
    </row>
    <row r="196" spans="1:11">
      <c r="A196" s="62" t="str">
        <f>[18]Sheet1!A196</f>
        <v xml:space="preserve">     PAKISTAN</v>
      </c>
      <c r="B196" s="63">
        <f>IF([19]Sheet1!B196=0,"x",IF([19]Sheet1!B196&lt;0.5,"Ə",[19]Sheet1!B196))</f>
        <v>27856.316999999999</v>
      </c>
      <c r="C196" s="64">
        <f t="shared" si="8"/>
        <v>0.6771459371376618</v>
      </c>
      <c r="D196" s="63">
        <f>IF([19]Sheet1!D196=0,"x",IF([19]Sheet1!D196&lt;0.5,"Ə",[19]Sheet1!D196))</f>
        <v>40454.680999999997</v>
      </c>
      <c r="E196" s="64">
        <f t="shared" si="9"/>
        <v>0.84771775424370488</v>
      </c>
      <c r="F196" s="63">
        <f>IF([19]Sheet1!F196=0,"x",IF([19]Sheet1!F196&lt;0.5,"Ə",[19]Sheet1!F196))</f>
        <v>6679.2529999999997</v>
      </c>
      <c r="G196" s="64">
        <f t="shared" si="10"/>
        <v>0.20416526743051439</v>
      </c>
      <c r="H196" s="63">
        <f>IF([19]Sheet1!H196=0,"x",IF([19]Sheet1!H196&lt;0.5,"Ə",[19]Sheet1!H196))</f>
        <v>5681.8459999999995</v>
      </c>
      <c r="I196" s="64">
        <f t="shared" si="11"/>
        <v>0.17397606151335865</v>
      </c>
      <c r="J196" s="63">
        <f>IF([19]Sheet1!J196=0,"x",IF(AND([19]Sheet1!J196&lt;0.5,[19]Sheet1!J196&gt;-0.5),"Ə",[19]Sheet1!J196))</f>
        <v>-21177.063999999998</v>
      </c>
      <c r="K196" s="63">
        <f>IF([19]Sheet1!K196=0,"x",IF(AND([19]Sheet1!K196&lt;0.5,[19]Sheet1!K196&gt;-0.5),"Ə",[19]Sheet1!K196))</f>
        <v>-34772.834999999999</v>
      </c>
    </row>
    <row r="197" spans="1:11">
      <c r="A197" s="62" t="str">
        <f>[18]Sheet1!A197</f>
        <v xml:space="preserve">     PALESTINIAN TERRITORY, OCCUPIED</v>
      </c>
      <c r="B197" s="63">
        <f>IF([19]Sheet1!B197=0,"x",IF([19]Sheet1!B197&lt;0.5,"Ə",[19]Sheet1!B197))</f>
        <v>4.6139999999999999</v>
      </c>
      <c r="C197" s="64">
        <f t="shared" si="8"/>
        <v>1.1215952754821001E-4</v>
      </c>
      <c r="D197" s="63">
        <f>IF([19]Sheet1!D197=0,"x",IF([19]Sheet1!D197&lt;0.5,"Ə",[19]Sheet1!D197))</f>
        <v>2.4260000000000002</v>
      </c>
      <c r="E197" s="64">
        <f t="shared" si="9"/>
        <v>5.0836225152664741E-5</v>
      </c>
      <c r="F197" s="63">
        <f>IF([19]Sheet1!F197=0,"x",IF([19]Sheet1!F197&lt;0.5,"Ə",[19]Sheet1!F197))</f>
        <v>1271.6210000000001</v>
      </c>
      <c r="G197" s="64">
        <f t="shared" si="10"/>
        <v>3.8869742100689726E-2</v>
      </c>
      <c r="H197" s="63">
        <f>IF([19]Sheet1!H197=0,"x",IF([19]Sheet1!H197&lt;0.5,"Ə",[19]Sheet1!H197))</f>
        <v>2782.7080000000001</v>
      </c>
      <c r="I197" s="64">
        <f t="shared" si="11"/>
        <v>8.5205508593811818E-2</v>
      </c>
      <c r="J197" s="63">
        <f>IF([19]Sheet1!J197=0,"x",IF(AND([19]Sheet1!J197&lt;0.5,[19]Sheet1!J197&gt;-0.5),"Ə",[19]Sheet1!J197))</f>
        <v>1267.0070000000001</v>
      </c>
      <c r="K197" s="63">
        <f>IF([19]Sheet1!K197=0,"x",IF(AND([19]Sheet1!K197&lt;0.5,[19]Sheet1!K197&gt;-0.5),"Ə",[19]Sheet1!K197))</f>
        <v>2780.2820000000002</v>
      </c>
    </row>
    <row r="198" spans="1:11">
      <c r="A198" s="62" t="str">
        <f>[18]Sheet1!A198</f>
        <v xml:space="preserve">     QATAR</v>
      </c>
      <c r="B198" s="63">
        <f>IF([19]Sheet1!B198=0,"x",IF([19]Sheet1!B198&lt;0.5,"Ə",[19]Sheet1!B198))</f>
        <v>5378.7219999999998</v>
      </c>
      <c r="C198" s="64">
        <f t="shared" si="8"/>
        <v>0.13074879027593483</v>
      </c>
      <c r="D198" s="63">
        <f>IF([19]Sheet1!D198=0,"x",IF([19]Sheet1!D198&lt;0.5,"Ə",[19]Sheet1!D198))</f>
        <v>56450.828999999998</v>
      </c>
      <c r="E198" s="64">
        <f t="shared" si="9"/>
        <v>1.1829130474437657</v>
      </c>
      <c r="F198" s="63">
        <f>IF([19]Sheet1!F198=0,"x",IF([19]Sheet1!F198&lt;0.5,"Ə",[19]Sheet1!F198))</f>
        <v>12024.403</v>
      </c>
      <c r="G198" s="64">
        <f t="shared" si="10"/>
        <v>0.36755090040567107</v>
      </c>
      <c r="H198" s="63">
        <f>IF([19]Sheet1!H198=0,"x",IF([19]Sheet1!H198&lt;0.5,"Ə",[19]Sheet1!H198))</f>
        <v>6731.18</v>
      </c>
      <c r="I198" s="64">
        <f t="shared" si="11"/>
        <v>0.20610628759341415</v>
      </c>
      <c r="J198" s="63">
        <f>IF([19]Sheet1!J198=0,"x",IF(AND([19]Sheet1!J198&lt;0.5,[19]Sheet1!J198&gt;-0.5),"Ə",[19]Sheet1!J198))</f>
        <v>6645.6810000000005</v>
      </c>
      <c r="K198" s="63">
        <f>IF([19]Sheet1!K198=0,"x",IF(AND([19]Sheet1!K198&lt;0.5,[19]Sheet1!K198&gt;-0.5),"Ə",[19]Sheet1!K198))</f>
        <v>-49719.648999999998</v>
      </c>
    </row>
    <row r="199" spans="1:11">
      <c r="A199" s="62" t="str">
        <f>[18]Sheet1!A199</f>
        <v xml:space="preserve">     SAUDI ARABIA</v>
      </c>
      <c r="B199" s="63">
        <f>IF([19]Sheet1!B199=0,"x",IF([19]Sheet1!B199&lt;0.5,"Ə",[19]Sheet1!B199))</f>
        <v>146056.28700000001</v>
      </c>
      <c r="C199" s="64">
        <f t="shared" ref="C199:C219" si="12">IF(B199=0,0,IF(OR(B199="x",B199="Ə"),"x",B199/$B$7*100))</f>
        <v>3.5504126886358414</v>
      </c>
      <c r="D199" s="63">
        <f>IF([19]Sheet1!D199=0,"x",IF([19]Sheet1!D199&lt;0.5,"Ə",[19]Sheet1!D199))</f>
        <v>225303.88699999999</v>
      </c>
      <c r="E199" s="64">
        <f t="shared" ref="E199:E219" si="13">IF(D199=0,0,IF(OR(D199="x",D199="Ə"),"x",D199/$D$7*100))</f>
        <v>4.7211867795970868</v>
      </c>
      <c r="F199" s="63">
        <f>IF([19]Sheet1!F199=0,"x",IF([19]Sheet1!F199&lt;0.5,"Ə",[19]Sheet1!F199))</f>
        <v>26895.94</v>
      </c>
      <c r="G199" s="64">
        <f t="shared" ref="G199:G219" si="14">IF(F199=0,0,IF(OR(F199="x",F199="Ə"),"x",F199/$F$7*100))</f>
        <v>0.82213037639015452</v>
      </c>
      <c r="H199" s="63">
        <f>IF([19]Sheet1!H199=0,"x",IF([19]Sheet1!H199&lt;0.5,"Ə",[19]Sheet1!H199))</f>
        <v>26069.878000000001</v>
      </c>
      <c r="I199" s="64">
        <f t="shared" ref="I199:I219" si="15">IF(H199=0,0,IF(OR(H199="x",H199="Ə"),"x",H199/$H$7*100))</f>
        <v>0.79825019871600822</v>
      </c>
      <c r="J199" s="63">
        <f>IF([19]Sheet1!J199=0,"x",IF(AND([19]Sheet1!J199&lt;0.5,[19]Sheet1!J199&gt;-0.5),"Ə",[19]Sheet1!J199))</f>
        <v>-119160.34700000001</v>
      </c>
      <c r="K199" s="63">
        <f>IF([19]Sheet1!K199=0,"x",IF(AND([19]Sheet1!K199&lt;0.5,[19]Sheet1!K199&gt;-0.5),"Ə",[19]Sheet1!K199))</f>
        <v>-199234.00899999999</v>
      </c>
    </row>
    <row r="200" spans="1:11">
      <c r="A200" s="62" t="str">
        <f>[18]Sheet1!A200</f>
        <v xml:space="preserve">     SINGAPORE</v>
      </c>
      <c r="B200" s="63">
        <f>IF([19]Sheet1!B200=0,"x",IF([19]Sheet1!B200&lt;0.5,"Ə",[19]Sheet1!B200))</f>
        <v>12615.692999999999</v>
      </c>
      <c r="C200" s="64">
        <f t="shared" si="12"/>
        <v>0.30666887008523197</v>
      </c>
      <c r="D200" s="63">
        <f>IF([19]Sheet1!D200=0,"x",IF([19]Sheet1!D200&lt;0.5,"Ə",[19]Sheet1!D200))</f>
        <v>14429.458000000001</v>
      </c>
      <c r="E200" s="64">
        <f t="shared" si="13"/>
        <v>0.30236569485528419</v>
      </c>
      <c r="F200" s="63">
        <f>IF([19]Sheet1!F200=0,"x",IF([19]Sheet1!F200&lt;0.5,"Ə",[19]Sheet1!F200))</f>
        <v>12515.567999999999</v>
      </c>
      <c r="G200" s="64">
        <f t="shared" si="14"/>
        <v>0.3825643807420962</v>
      </c>
      <c r="H200" s="63">
        <f>IF([19]Sheet1!H200=0,"x",IF([19]Sheet1!H200&lt;0.5,"Ə",[19]Sheet1!H200))</f>
        <v>22849.028999999999</v>
      </c>
      <c r="I200" s="64">
        <f t="shared" si="15"/>
        <v>0.69962897178566896</v>
      </c>
      <c r="J200" s="63">
        <f>IF([19]Sheet1!J200=0,"x",IF(AND([19]Sheet1!J200&lt;0.5,[19]Sheet1!J200&gt;-0.5),"Ə",[19]Sheet1!J200))</f>
        <v>-100.125</v>
      </c>
      <c r="K200" s="63">
        <f>IF([19]Sheet1!K200=0,"x",IF(AND([19]Sheet1!K200&lt;0.5,[19]Sheet1!K200&gt;-0.5),"Ə",[19]Sheet1!K200))</f>
        <v>8419.5709999999981</v>
      </c>
    </row>
    <row r="201" spans="1:11">
      <c r="A201" s="62" t="str">
        <f>[18]Sheet1!A201</f>
        <v xml:space="preserve">     SYRIAN ARAB REPUBLIC</v>
      </c>
      <c r="B201" s="63">
        <f>IF([19]Sheet1!B201=0,"x",IF([19]Sheet1!B201&lt;0.5,"Ə",[19]Sheet1!B201))</f>
        <v>2385.6419999999998</v>
      </c>
      <c r="C201" s="64">
        <f t="shared" si="12"/>
        <v>5.799143468122385E-2</v>
      </c>
      <c r="D201" s="63">
        <f>IF([19]Sheet1!D201=0,"x",IF([19]Sheet1!D201&lt;0.5,"Ə",[19]Sheet1!D201))</f>
        <v>75.599999999999994</v>
      </c>
      <c r="E201" s="64">
        <f t="shared" si="13"/>
        <v>1.5841791515010116E-3</v>
      </c>
      <c r="F201" s="63">
        <f>IF([19]Sheet1!F201=0,"x",IF([19]Sheet1!F201&lt;0.5,"Ə",[19]Sheet1!F201))</f>
        <v>4831.3909999999996</v>
      </c>
      <c r="G201" s="64">
        <f t="shared" si="14"/>
        <v>0.14768152001075277</v>
      </c>
      <c r="H201" s="63">
        <f>IF([19]Sheet1!H201=0,"x",IF([19]Sheet1!H201&lt;0.5,"Ə",[19]Sheet1!H201))</f>
        <v>4291.2910000000002</v>
      </c>
      <c r="I201" s="64">
        <f t="shared" si="15"/>
        <v>0.13139777230634597</v>
      </c>
      <c r="J201" s="63">
        <f>IF([19]Sheet1!J201=0,"x",IF(AND([19]Sheet1!J201&lt;0.5,[19]Sheet1!J201&gt;-0.5),"Ə",[19]Sheet1!J201))</f>
        <v>2445.7489999999998</v>
      </c>
      <c r="K201" s="63">
        <f>IF([19]Sheet1!K201=0,"x",IF(AND([19]Sheet1!K201&lt;0.5,[19]Sheet1!K201&gt;-0.5),"Ə",[19]Sheet1!K201))</f>
        <v>4215.6909999999998</v>
      </c>
    </row>
    <row r="202" spans="1:11">
      <c r="A202" s="62" t="str">
        <f>[18]Sheet1!A202</f>
        <v xml:space="preserve">     THAILAND</v>
      </c>
      <c r="B202" s="63">
        <f>IF([19]Sheet1!B202=0,"x",IF([19]Sheet1!B202&lt;0.5,"Ə",[19]Sheet1!B202))</f>
        <v>33654.589999999997</v>
      </c>
      <c r="C202" s="64">
        <f t="shared" si="12"/>
        <v>0.81809339276738469</v>
      </c>
      <c r="D202" s="63">
        <f>IF([19]Sheet1!D202=0,"x",IF([19]Sheet1!D202&lt;0.5,"Ə",[19]Sheet1!D202))</f>
        <v>44083.324999999997</v>
      </c>
      <c r="E202" s="64">
        <f t="shared" si="13"/>
        <v>0.92375508457464717</v>
      </c>
      <c r="F202" s="63">
        <f>IF([19]Sheet1!F202=0,"x",IF([19]Sheet1!F202&lt;0.5,"Ə",[19]Sheet1!F202))</f>
        <v>8031.7060000000001</v>
      </c>
      <c r="G202" s="64">
        <f t="shared" si="14"/>
        <v>0.24550580782211232</v>
      </c>
      <c r="H202" s="63">
        <f>IF([19]Sheet1!H202=0,"x",IF([19]Sheet1!H202&lt;0.5,"Ə",[19]Sheet1!H202))</f>
        <v>6635.95</v>
      </c>
      <c r="I202" s="64">
        <f t="shared" si="15"/>
        <v>0.2031903795702264</v>
      </c>
      <c r="J202" s="63">
        <f>IF([19]Sheet1!J202=0,"x",IF(AND([19]Sheet1!J202&lt;0.5,[19]Sheet1!J202&gt;-0.5),"Ə",[19]Sheet1!J202))</f>
        <v>-25622.883999999998</v>
      </c>
      <c r="K202" s="63">
        <f>IF([19]Sheet1!K202=0,"x",IF(AND([19]Sheet1!K202&lt;0.5,[19]Sheet1!K202&gt;-0.5),"Ə",[19]Sheet1!K202))</f>
        <v>-37447.375</v>
      </c>
    </row>
    <row r="203" spans="1:11">
      <c r="A203" s="62" t="str">
        <f>[18]Sheet1!A203</f>
        <v xml:space="preserve">     TIMOR-LESTE</v>
      </c>
      <c r="B203" s="63">
        <f>IF([19]Sheet1!B203=0,"x",IF([19]Sheet1!B203&lt;0.5,"Ə",[19]Sheet1!B203))</f>
        <v>354.43200000000002</v>
      </c>
      <c r="C203" s="64">
        <f t="shared" si="12"/>
        <v>8.6157186103093149E-3</v>
      </c>
      <c r="D203" s="63">
        <f>IF([19]Sheet1!D203=0,"x",IF([19]Sheet1!D203&lt;0.5,"Ə",[19]Sheet1!D203))</f>
        <v>432.42500000000001</v>
      </c>
      <c r="E203" s="64">
        <f t="shared" si="13"/>
        <v>9.0613580633310178E-3</v>
      </c>
      <c r="F203" s="63">
        <f>IF([19]Sheet1!F203=0,"x",IF([19]Sheet1!F203&lt;0.5,"Ə",[19]Sheet1!F203))</f>
        <v>623.42100000000005</v>
      </c>
      <c r="G203" s="64">
        <f t="shared" si="14"/>
        <v>1.9056160200369522E-2</v>
      </c>
      <c r="H203" s="63">
        <f>IF([19]Sheet1!H203=0,"x",IF([19]Sheet1!H203&lt;0.5,"Ə",[19]Sheet1!H203))</f>
        <v>1007.7430000000001</v>
      </c>
      <c r="I203" s="64">
        <f t="shared" si="15"/>
        <v>3.0856724761223132E-2</v>
      </c>
      <c r="J203" s="63">
        <f>IF([19]Sheet1!J203=0,"x",IF(AND([19]Sheet1!J203&lt;0.5,[19]Sheet1!J203&gt;-0.5),"Ə",[19]Sheet1!J203))</f>
        <v>268.98900000000003</v>
      </c>
      <c r="K203" s="63">
        <f>IF([19]Sheet1!K203=0,"x",IF(AND([19]Sheet1!K203&lt;0.5,[19]Sheet1!K203&gt;-0.5),"Ə",[19]Sheet1!K203))</f>
        <v>575.31799999999998</v>
      </c>
    </row>
    <row r="204" spans="1:11">
      <c r="A204" s="62" t="str">
        <f>[18]Sheet1!A204</f>
        <v xml:space="preserve">     TURKMENISTAN</v>
      </c>
      <c r="B204" s="63">
        <f>IF([19]Sheet1!B204=0,"x",IF([19]Sheet1!B204&lt;0.5,"Ə",[19]Sheet1!B204))</f>
        <v>380.86799999999999</v>
      </c>
      <c r="C204" s="64">
        <f t="shared" si="12"/>
        <v>9.2583387382383295E-3</v>
      </c>
      <c r="D204" s="63">
        <f>IF([19]Sheet1!D204=0,"x",IF([19]Sheet1!D204&lt;0.5,"Ə",[19]Sheet1!D204))</f>
        <v>1079.6300000000001</v>
      </c>
      <c r="E204" s="64">
        <f t="shared" si="13"/>
        <v>2.2623377477976686E-2</v>
      </c>
      <c r="F204" s="63">
        <f>IF([19]Sheet1!F204=0,"x",IF([19]Sheet1!F204&lt;0.5,"Ə",[19]Sheet1!F204))</f>
        <v>22.055</v>
      </c>
      <c r="G204" s="64">
        <f t="shared" si="14"/>
        <v>6.7415697132299E-4</v>
      </c>
      <c r="H204" s="63" t="str">
        <f>IF([19]Sheet1!H204=0,"x",IF([19]Sheet1!H204&lt;0.5,"Ə",[19]Sheet1!H204))</f>
        <v>Ə</v>
      </c>
      <c r="I204" s="64" t="str">
        <f t="shared" si="15"/>
        <v>x</v>
      </c>
      <c r="J204" s="63">
        <f>IF([19]Sheet1!J204=0,"x",IF(AND([19]Sheet1!J204&lt;0.5,[19]Sheet1!J204&gt;-0.5),"Ə",[19]Sheet1!J204))</f>
        <v>-358.81299999999999</v>
      </c>
      <c r="K204" s="63">
        <f>IF([19]Sheet1!K204=0,"x",IF(AND([19]Sheet1!K204&lt;0.5,[19]Sheet1!K204&gt;-0.5),"Ə",[19]Sheet1!K204))</f>
        <v>-1079.625</v>
      </c>
    </row>
    <row r="205" spans="1:11">
      <c r="A205" s="62" t="str">
        <f>[18]Sheet1!A205</f>
        <v xml:space="preserve">     TAIWAN</v>
      </c>
      <c r="B205" s="63">
        <f>IF([19]Sheet1!B205=0,"x",IF([19]Sheet1!B205&lt;0.5,"Ə",[19]Sheet1!B205))</f>
        <v>84614.437000000005</v>
      </c>
      <c r="C205" s="64">
        <f t="shared" si="12"/>
        <v>2.056852032439918</v>
      </c>
      <c r="D205" s="63">
        <f>IF([19]Sheet1!D205=0,"x",IF([19]Sheet1!D205&lt;0.5,"Ə",[19]Sheet1!D205))</f>
        <v>84146.137000000002</v>
      </c>
      <c r="E205" s="64">
        <f t="shared" si="13"/>
        <v>1.7632613216236492</v>
      </c>
      <c r="F205" s="63">
        <f>IF([19]Sheet1!F205=0,"x",IF([19]Sheet1!F205&lt;0.5,"Ə",[19]Sheet1!F205))</f>
        <v>50870.392999999996</v>
      </c>
      <c r="G205" s="64">
        <f t="shared" si="14"/>
        <v>1.5549594230283486</v>
      </c>
      <c r="H205" s="63">
        <f>IF([19]Sheet1!H205=0,"x",IF([19]Sheet1!H205&lt;0.5,"Ə",[19]Sheet1!H205))</f>
        <v>45080.921999999999</v>
      </c>
      <c r="I205" s="64">
        <f t="shared" si="15"/>
        <v>1.3803614633256382</v>
      </c>
      <c r="J205" s="63">
        <f>IF([19]Sheet1!J205=0,"x",IF(AND([19]Sheet1!J205&lt;0.5,[19]Sheet1!J205&gt;-0.5),"Ə",[19]Sheet1!J205))</f>
        <v>-33744.044000000009</v>
      </c>
      <c r="K205" s="63">
        <f>IF([19]Sheet1!K205=0,"x",IF(AND([19]Sheet1!K205&lt;0.5,[19]Sheet1!K205&gt;-0.5),"Ə",[19]Sheet1!K205))</f>
        <v>-39065.215000000004</v>
      </c>
    </row>
    <row r="206" spans="1:11">
      <c r="A206" s="62" t="str">
        <f>[18]Sheet1!A206</f>
        <v xml:space="preserve">     UZBEKISTAN</v>
      </c>
      <c r="B206" s="63">
        <f>IF([19]Sheet1!B206=0,"x",IF([19]Sheet1!B206&lt;0.5,"Ə",[19]Sheet1!B206))</f>
        <v>729.31799999999998</v>
      </c>
      <c r="C206" s="64">
        <f t="shared" si="12"/>
        <v>1.7728643760816089E-2</v>
      </c>
      <c r="D206" s="63">
        <f>IF([19]Sheet1!D206=0,"x",IF([19]Sheet1!D206&lt;0.5,"Ə",[19]Sheet1!D206))</f>
        <v>89.369</v>
      </c>
      <c r="E206" s="64">
        <f t="shared" si="13"/>
        <v>1.8727051136308718E-3</v>
      </c>
      <c r="F206" s="63">
        <f>IF([19]Sheet1!F206=0,"x",IF([19]Sheet1!F206&lt;0.5,"Ə",[19]Sheet1!F206))</f>
        <v>273.06900000000002</v>
      </c>
      <c r="G206" s="64">
        <f t="shared" si="14"/>
        <v>8.346922239954549E-3</v>
      </c>
      <c r="H206" s="63">
        <f>IF([19]Sheet1!H206=0,"x",IF([19]Sheet1!H206&lt;0.5,"Ə",[19]Sheet1!H206))</f>
        <v>590.12800000000004</v>
      </c>
      <c r="I206" s="64">
        <f t="shared" si="15"/>
        <v>1.8069505091964009E-2</v>
      </c>
      <c r="J206" s="63">
        <f>IF([19]Sheet1!J206=0,"x",IF(AND([19]Sheet1!J206&lt;0.5,[19]Sheet1!J206&gt;-0.5),"Ə",[19]Sheet1!J206))</f>
        <v>-456.24899999999997</v>
      </c>
      <c r="K206" s="63">
        <f>IF([19]Sheet1!K206=0,"x",IF(AND([19]Sheet1!K206&lt;0.5,[19]Sheet1!K206&gt;-0.5),"Ə",[19]Sheet1!K206))</f>
        <v>500.75900000000001</v>
      </c>
    </row>
    <row r="207" spans="1:11">
      <c r="A207" s="62" t="str">
        <f>[18]Sheet1!A207</f>
        <v xml:space="preserve">     VIET NAM</v>
      </c>
      <c r="B207" s="63">
        <f>IF([19]Sheet1!B207=0,"x",IF([19]Sheet1!B207&lt;0.5,"Ə",[19]Sheet1!B207))</f>
        <v>75811.656000000003</v>
      </c>
      <c r="C207" s="64">
        <f t="shared" si="12"/>
        <v>1.8428694234086309</v>
      </c>
      <c r="D207" s="63">
        <f>IF([19]Sheet1!D207=0,"x",IF([19]Sheet1!D207&lt;0.5,"Ə",[19]Sheet1!D207))</f>
        <v>82445.839000000007</v>
      </c>
      <c r="E207" s="64">
        <f t="shared" si="13"/>
        <v>1.7276320009498549</v>
      </c>
      <c r="F207" s="63">
        <f>IF([19]Sheet1!F207=0,"x",IF([19]Sheet1!F207&lt;0.5,"Ə",[19]Sheet1!F207))</f>
        <v>8097.0190000000002</v>
      </c>
      <c r="G207" s="64">
        <f t="shared" si="14"/>
        <v>0.24750223558307438</v>
      </c>
      <c r="H207" s="63">
        <f>IF([19]Sheet1!H207=0,"x",IF([19]Sheet1!H207&lt;0.5,"Ə",[19]Sheet1!H207))</f>
        <v>7907.0330000000004</v>
      </c>
      <c r="I207" s="64">
        <f t="shared" si="15"/>
        <v>0.24211047951601594</v>
      </c>
      <c r="J207" s="63">
        <f>IF([19]Sheet1!J207=0,"x",IF(AND([19]Sheet1!J207&lt;0.5,[19]Sheet1!J207&gt;-0.5),"Ə",[19]Sheet1!J207))</f>
        <v>-67714.637000000002</v>
      </c>
      <c r="K207" s="63">
        <f>IF([19]Sheet1!K207=0,"x",IF(AND([19]Sheet1!K207&lt;0.5,[19]Sheet1!K207&gt;-0.5),"Ə",[19]Sheet1!K207))</f>
        <v>-74538.806000000011</v>
      </c>
    </row>
    <row r="208" spans="1:11">
      <c r="A208" s="62" t="str">
        <f>[18]Sheet1!A208</f>
        <v xml:space="preserve">     YEMEN</v>
      </c>
      <c r="B208" s="63">
        <f>IF([19]Sheet1!B208=0,"x",IF([19]Sheet1!B208&lt;0.5,"Ə",[19]Sheet1!B208))</f>
        <v>428.702</v>
      </c>
      <c r="C208" s="64">
        <f t="shared" si="12"/>
        <v>1.0421112652573197E-2</v>
      </c>
      <c r="D208" s="63">
        <f>IF([19]Sheet1!D208=0,"x",IF([19]Sheet1!D208&lt;0.5,"Ə",[19]Sheet1!D208))</f>
        <v>42.398000000000003</v>
      </c>
      <c r="E208" s="64">
        <f t="shared" si="13"/>
        <v>8.8843951938280292E-4</v>
      </c>
      <c r="F208" s="63">
        <f>IF([19]Sheet1!F208=0,"x",IF([19]Sheet1!F208&lt;0.5,"Ə",[19]Sheet1!F208))</f>
        <v>666.92499999999995</v>
      </c>
      <c r="G208" s="64">
        <f t="shared" si="14"/>
        <v>2.0385950491933126E-2</v>
      </c>
      <c r="H208" s="63">
        <f>IF([19]Sheet1!H208=0,"x",IF([19]Sheet1!H208&lt;0.5,"Ə",[19]Sheet1!H208))</f>
        <v>1467.1679999999999</v>
      </c>
      <c r="I208" s="64">
        <f t="shared" si="15"/>
        <v>4.492415144979843E-2</v>
      </c>
      <c r="J208" s="63">
        <f>IF([19]Sheet1!J208=0,"x",IF(AND([19]Sheet1!J208&lt;0.5,[19]Sheet1!J208&gt;-0.5),"Ə",[19]Sheet1!J208))</f>
        <v>238.22299999999996</v>
      </c>
      <c r="K208" s="63">
        <f>IF([19]Sheet1!K208=0,"x",IF(AND([19]Sheet1!K208&lt;0.5,[19]Sheet1!K208&gt;-0.5),"Ə",[19]Sheet1!K208))</f>
        <v>1424.77</v>
      </c>
    </row>
    <row r="209" spans="1:11">
      <c r="A209" s="62" t="str">
        <f>[18]Sheet1!A209</f>
        <v>AUST.OCE.OTH.</v>
      </c>
      <c r="B209" s="63">
        <f>IF([19]Sheet1!B209=0,"x",IF([19]Sheet1!B209&lt;0.5,"Ə",[19]Sheet1!B209))</f>
        <v>20919.802</v>
      </c>
      <c r="C209" s="64">
        <f t="shared" si="12"/>
        <v>0.50852949907284328</v>
      </c>
      <c r="D209" s="63">
        <f>IF([19]Sheet1!D209=0,"x",IF([19]Sheet1!D209&lt;0.5,"Ə",[19]Sheet1!D209))</f>
        <v>10539.091</v>
      </c>
      <c r="E209" s="64">
        <f t="shared" si="13"/>
        <v>0.22084402431179825</v>
      </c>
      <c r="F209" s="63">
        <f>IF([19]Sheet1!F209=0,"x",IF([19]Sheet1!F209&lt;0.5,"Ə",[19]Sheet1!F209))</f>
        <v>35775.099000000002</v>
      </c>
      <c r="G209" s="64">
        <f t="shared" si="14"/>
        <v>1.0935403487018875</v>
      </c>
      <c r="H209" s="63">
        <f>IF([19]Sheet1!H209=0,"x",IF([19]Sheet1!H209&lt;0.5,"Ə",[19]Sheet1!H209))</f>
        <v>37847.623</v>
      </c>
      <c r="I209" s="64">
        <f t="shared" si="15"/>
        <v>1.1588804742653021</v>
      </c>
      <c r="J209" s="63">
        <f>IF([19]Sheet1!J209=0,"x",IF(AND([19]Sheet1!J209&lt;0.5,[19]Sheet1!J209&gt;-0.5),"Ə",[19]Sheet1!J209))</f>
        <v>14855.297000000002</v>
      </c>
      <c r="K209" s="63">
        <f>IF([19]Sheet1!K209=0,"x",IF(AND([19]Sheet1!K209&lt;0.5,[19]Sheet1!K209&gt;-0.5),"Ə",[19]Sheet1!K209))</f>
        <v>27308.531999999999</v>
      </c>
    </row>
    <row r="210" spans="1:11">
      <c r="A210" s="62" t="str">
        <f>[18]Sheet1!A210</f>
        <v xml:space="preserve">     AUSTRALIA</v>
      </c>
      <c r="B210" s="63">
        <f>IF([19]Sheet1!B210=0,"x",IF([19]Sheet1!B210&lt;0.5,"Ə",[19]Sheet1!B210))</f>
        <v>13652.418</v>
      </c>
      <c r="C210" s="64">
        <f t="shared" si="12"/>
        <v>0.3318701241375549</v>
      </c>
      <c r="D210" s="63">
        <f>IF([19]Sheet1!D210=0,"x",IF([19]Sheet1!D210&lt;0.5,"Ə",[19]Sheet1!D210))</f>
        <v>3395.5059999999999</v>
      </c>
      <c r="E210" s="64">
        <f t="shared" si="13"/>
        <v>7.1151981666621608E-2</v>
      </c>
      <c r="F210" s="63">
        <f>IF([19]Sheet1!F210=0,"x",IF([19]Sheet1!F210&lt;0.5,"Ə",[19]Sheet1!F210))</f>
        <v>31293.044000000002</v>
      </c>
      <c r="G210" s="64">
        <f t="shared" si="14"/>
        <v>0.95653701049725981</v>
      </c>
      <c r="H210" s="63">
        <f>IF([19]Sheet1!H210=0,"x",IF([19]Sheet1!H210&lt;0.5,"Ə",[19]Sheet1!H210))</f>
        <v>31955.165000000001</v>
      </c>
      <c r="I210" s="64">
        <f t="shared" si="15"/>
        <v>0.97845554978250493</v>
      </c>
      <c r="J210" s="63">
        <f>IF([19]Sheet1!J210=0,"x",IF(AND([19]Sheet1!J210&lt;0.5,[19]Sheet1!J210&gt;-0.5),"Ə",[19]Sheet1!J210))</f>
        <v>17640.626000000004</v>
      </c>
      <c r="K210" s="63">
        <f>IF([19]Sheet1!K210=0,"x",IF(AND([19]Sheet1!K210&lt;0.5,[19]Sheet1!K210&gt;-0.5),"Ə",[19]Sheet1!K210))</f>
        <v>28559.659</v>
      </c>
    </row>
    <row r="211" spans="1:11">
      <c r="A211" s="62" t="str">
        <f>[18]Sheet1!A211</f>
        <v xml:space="preserve">     FIJI</v>
      </c>
      <c r="B211" s="63" t="str">
        <f>IF([19]Sheet1!B211=0,"x",IF([19]Sheet1!B211&lt;0.5,"Ə",[19]Sheet1!B211))</f>
        <v>Ə</v>
      </c>
      <c r="C211" s="64" t="str">
        <f t="shared" si="12"/>
        <v>x</v>
      </c>
      <c r="D211" s="63" t="str">
        <f>IF([19]Sheet1!D211=0,"x",IF([19]Sheet1!D211&lt;0.5,"Ə",[19]Sheet1!D211))</f>
        <v>x</v>
      </c>
      <c r="E211" s="64" t="str">
        <f t="shared" si="13"/>
        <v>x</v>
      </c>
      <c r="F211" s="63" t="str">
        <f>IF([19]Sheet1!F211=0,"x",IF([19]Sheet1!F211&lt;0.5,"Ə",[19]Sheet1!F211))</f>
        <v>Ə</v>
      </c>
      <c r="G211" s="64" t="str">
        <f t="shared" si="14"/>
        <v>x</v>
      </c>
      <c r="H211" s="63">
        <f>IF([19]Sheet1!H211=0,"x",IF([19]Sheet1!H211&lt;0.5,"Ə",[19]Sheet1!H211))</f>
        <v>582.73299999999995</v>
      </c>
      <c r="I211" s="64">
        <f t="shared" si="15"/>
        <v>1.7843072876995266E-2</v>
      </c>
      <c r="J211" s="63" t="str">
        <f>IF([19]Sheet1!J211=0,"x",IF(AND([19]Sheet1!J211&lt;0.5,[19]Sheet1!J211&gt;-0.5),"Ə",[19]Sheet1!J211))</f>
        <v>Ə</v>
      </c>
      <c r="K211" s="63">
        <f>IF([19]Sheet1!K211=0,"x",IF(AND([19]Sheet1!K211&lt;0.5,[19]Sheet1!K211&gt;-0.5),"Ə",[19]Sheet1!K211))</f>
        <v>582.73299999999995</v>
      </c>
    </row>
    <row r="212" spans="1:11">
      <c r="A212" s="62" t="str">
        <f>[18]Sheet1!A212</f>
        <v xml:space="preserve">     GUAM</v>
      </c>
      <c r="B212" s="63" t="str">
        <f>IF([19]Sheet1!B212=0,"x",IF([19]Sheet1!B212&lt;0.5,"Ə",[19]Sheet1!B212))</f>
        <v>x</v>
      </c>
      <c r="C212" s="64" t="str">
        <f t="shared" si="12"/>
        <v>x</v>
      </c>
      <c r="D212" s="63" t="str">
        <f>IF([19]Sheet1!D212=0,"x",IF([19]Sheet1!D212&lt;0.5,"Ə",[19]Sheet1!D212))</f>
        <v>x</v>
      </c>
      <c r="E212" s="64" t="str">
        <f t="shared" si="13"/>
        <v>x</v>
      </c>
      <c r="F212" s="63" t="str">
        <f>IF([19]Sheet1!F212=0,"x",IF([19]Sheet1!F212&lt;0.5,"Ə",[19]Sheet1!F212))</f>
        <v>Ə</v>
      </c>
      <c r="G212" s="64" t="str">
        <f t="shared" si="14"/>
        <v>x</v>
      </c>
      <c r="H212" s="63">
        <f>IF([19]Sheet1!H212=0,"x",IF([19]Sheet1!H212&lt;0.5,"Ə",[19]Sheet1!H212))</f>
        <v>0.52200000000000002</v>
      </c>
      <c r="I212" s="64">
        <f t="shared" si="15"/>
        <v>1.5983450468381797E-5</v>
      </c>
      <c r="J212" s="63" t="str">
        <f>IF([19]Sheet1!J212=0,"x",IF(AND([19]Sheet1!J212&lt;0.5,[19]Sheet1!J212&gt;-0.5),"Ə",[19]Sheet1!J212))</f>
        <v>Ə</v>
      </c>
      <c r="K212" s="63">
        <f>IF([19]Sheet1!K212=0,"x",IF(AND([19]Sheet1!K212&lt;0.5,[19]Sheet1!K212&gt;-0.5),"Ə",[19]Sheet1!K212))</f>
        <v>0.52200000000000002</v>
      </c>
    </row>
    <row r="213" spans="1:11">
      <c r="A213" s="62" t="str">
        <f>[18]Sheet1!A213</f>
        <v xml:space="preserve">     KIRIBATI</v>
      </c>
      <c r="B213" s="63" t="str">
        <f>IF([19]Sheet1!B213=0,"x",IF([19]Sheet1!B213&lt;0.5,"Ə",[19]Sheet1!B213))</f>
        <v>x</v>
      </c>
      <c r="C213" s="64" t="str">
        <f t="shared" si="12"/>
        <v>x</v>
      </c>
      <c r="D213" s="63" t="str">
        <f>IF([19]Sheet1!D213=0,"x",IF([19]Sheet1!D213&lt;0.5,"Ə",[19]Sheet1!D213))</f>
        <v>x</v>
      </c>
      <c r="E213" s="64" t="str">
        <f t="shared" si="13"/>
        <v>x</v>
      </c>
      <c r="F213" s="63" t="str">
        <f>IF([19]Sheet1!F213=0,"x",IF([19]Sheet1!F213&lt;0.5,"Ə",[19]Sheet1!F213))</f>
        <v>x</v>
      </c>
      <c r="G213" s="64" t="str">
        <f t="shared" si="14"/>
        <v>x</v>
      </c>
      <c r="H213" s="63">
        <f>IF([19]Sheet1!H213=0,"x",IF([19]Sheet1!H213&lt;0.5,"Ə",[19]Sheet1!H213))</f>
        <v>9.375</v>
      </c>
      <c r="I213" s="64">
        <f t="shared" si="15"/>
        <v>2.8705909605570754E-4</v>
      </c>
      <c r="J213" s="63" t="str">
        <f>IF([19]Sheet1!J213=0,"x",IF(AND([19]Sheet1!J213&lt;0.5,[19]Sheet1!J213&gt;-0.5),"Ə",[19]Sheet1!J213))</f>
        <v>x</v>
      </c>
      <c r="K213" s="63">
        <f>IF([19]Sheet1!K213=0,"x",IF(AND([19]Sheet1!K213&lt;0.5,[19]Sheet1!K213&gt;-0.5),"Ə",[19]Sheet1!K213))</f>
        <v>9.375</v>
      </c>
    </row>
    <row r="214" spans="1:11">
      <c r="A214" s="62" t="str">
        <f>[18]Sheet1!A214</f>
        <v xml:space="preserve">     MARSHALL ISLANDS</v>
      </c>
      <c r="B214" s="63" t="str">
        <f>IF([19]Sheet1!B214=0,"x",IF([19]Sheet1!B214&lt;0.5,"Ə",[19]Sheet1!B214))</f>
        <v>x</v>
      </c>
      <c r="C214" s="64" t="str">
        <f t="shared" si="12"/>
        <v>x</v>
      </c>
      <c r="D214" s="63" t="str">
        <f>IF([19]Sheet1!D214=0,"x",IF([19]Sheet1!D214&lt;0.5,"Ə",[19]Sheet1!D214))</f>
        <v>x</v>
      </c>
      <c r="E214" s="64" t="str">
        <f t="shared" si="13"/>
        <v>x</v>
      </c>
      <c r="F214" s="63">
        <f>IF([19]Sheet1!F214=0,"x",IF([19]Sheet1!F214&lt;0.5,"Ə",[19]Sheet1!F214))</f>
        <v>103.877</v>
      </c>
      <c r="G214" s="64">
        <f t="shared" si="14"/>
        <v>3.1752166724152452E-3</v>
      </c>
      <c r="H214" s="63">
        <f>IF([19]Sheet1!H214=0,"x",IF([19]Sheet1!H214&lt;0.5,"Ə",[19]Sheet1!H214))</f>
        <v>121.313</v>
      </c>
      <c r="I214" s="64">
        <f t="shared" si="15"/>
        <v>3.7145600127793119E-3</v>
      </c>
      <c r="J214" s="63">
        <f>IF([19]Sheet1!J214=0,"x",IF(AND([19]Sheet1!J214&lt;0.5,[19]Sheet1!J214&gt;-0.5),"Ə",[19]Sheet1!J214))</f>
        <v>103.877</v>
      </c>
      <c r="K214" s="63">
        <f>IF([19]Sheet1!K214=0,"x",IF(AND([19]Sheet1!K214&lt;0.5,[19]Sheet1!K214&gt;-0.5),"Ə",[19]Sheet1!K214))</f>
        <v>121.313</v>
      </c>
    </row>
    <row r="215" spans="1:11">
      <c r="A215" s="62" t="str">
        <f>[18]Sheet1!A215</f>
        <v xml:space="preserve">     NORTHERN MARIANA ISLANDS</v>
      </c>
      <c r="B215" s="63" t="str">
        <f>IF([19]Sheet1!B215=0,"x",IF([19]Sheet1!B215&lt;0.5,"Ə",[19]Sheet1!B215))</f>
        <v>x</v>
      </c>
      <c r="C215" s="64" t="str">
        <f t="shared" si="12"/>
        <v>x</v>
      </c>
      <c r="D215" s="63" t="str">
        <f>IF([19]Sheet1!D215=0,"x",IF([19]Sheet1!D215&lt;0.5,"Ə",[19]Sheet1!D215))</f>
        <v>x</v>
      </c>
      <c r="E215" s="64" t="str">
        <f t="shared" si="13"/>
        <v>x</v>
      </c>
      <c r="F215" s="63">
        <f>IF([19]Sheet1!F215=0,"x",IF([19]Sheet1!F215&lt;0.5,"Ə",[19]Sheet1!F215))</f>
        <v>51.447000000000003</v>
      </c>
      <c r="G215" s="64">
        <f t="shared" si="14"/>
        <v>1.5725846158990645E-3</v>
      </c>
      <c r="H215" s="63" t="str">
        <f>IF([19]Sheet1!H215=0,"x",IF([19]Sheet1!H215&lt;0.5,"Ə",[19]Sheet1!H215))</f>
        <v>Ə</v>
      </c>
      <c r="I215" s="64" t="str">
        <f t="shared" si="15"/>
        <v>x</v>
      </c>
      <c r="J215" s="63">
        <f>IF([19]Sheet1!J215=0,"x",IF(AND([19]Sheet1!J215&lt;0.5,[19]Sheet1!J215&gt;-0.5),"Ə",[19]Sheet1!J215))</f>
        <v>51.447000000000003</v>
      </c>
      <c r="K215" s="63" t="str">
        <f>IF([19]Sheet1!K215=0,"x",IF(AND([19]Sheet1!K215&lt;0.5,[19]Sheet1!K215&gt;-0.5),"Ə",[19]Sheet1!K215))</f>
        <v>Ə</v>
      </c>
    </row>
    <row r="216" spans="1:11">
      <c r="A216" s="62" t="str">
        <f>[18]Sheet1!A216</f>
        <v xml:space="preserve">     NEW CALEDONIA</v>
      </c>
      <c r="B216" s="63" t="str">
        <f>IF([19]Sheet1!B216=0,"x",IF([19]Sheet1!B216&lt;0.5,"Ə",[19]Sheet1!B216))</f>
        <v>x</v>
      </c>
      <c r="C216" s="64" t="str">
        <f t="shared" si="12"/>
        <v>x</v>
      </c>
      <c r="D216" s="63" t="str">
        <f>IF([19]Sheet1!D216=0,"x",IF([19]Sheet1!D216&lt;0.5,"Ə",[19]Sheet1!D216))</f>
        <v>Ə</v>
      </c>
      <c r="E216" s="64" t="str">
        <f t="shared" si="13"/>
        <v>x</v>
      </c>
      <c r="F216" s="63">
        <f>IF([19]Sheet1!F216=0,"x",IF([19]Sheet1!F216&lt;0.5,"Ə",[19]Sheet1!F216))</f>
        <v>290.54700000000003</v>
      </c>
      <c r="G216" s="64">
        <f t="shared" si="14"/>
        <v>8.8811736815679349E-3</v>
      </c>
      <c r="H216" s="63">
        <f>IF([19]Sheet1!H216=0,"x",IF([19]Sheet1!H216&lt;0.5,"Ə",[19]Sheet1!H216))</f>
        <v>413.68200000000002</v>
      </c>
      <c r="I216" s="64">
        <f t="shared" si="15"/>
        <v>1.2666792637281836E-2</v>
      </c>
      <c r="J216" s="63">
        <f>IF([19]Sheet1!J216=0,"x",IF(AND([19]Sheet1!J216&lt;0.5,[19]Sheet1!J216&gt;-0.5),"Ə",[19]Sheet1!J216))</f>
        <v>290.54700000000003</v>
      </c>
      <c r="K216" s="63">
        <f>IF([19]Sheet1!K216=0,"x",IF(AND([19]Sheet1!K216&lt;0.5,[19]Sheet1!K216&gt;-0.5),"Ə",[19]Sheet1!K216))</f>
        <v>413.33199999999999</v>
      </c>
    </row>
    <row r="217" spans="1:11">
      <c r="A217" s="62" t="str">
        <f>[18]Sheet1!A217</f>
        <v xml:space="preserve">     NEW ZEALAND</v>
      </c>
      <c r="B217" s="63">
        <f>IF([19]Sheet1!B217=0,"x",IF([19]Sheet1!B217&lt;0.5,"Ə",[19]Sheet1!B217))</f>
        <v>7202.4260000000004</v>
      </c>
      <c r="C217" s="64">
        <f t="shared" si="12"/>
        <v>0.17508034186409713</v>
      </c>
      <c r="D217" s="63">
        <f>IF([19]Sheet1!D217=0,"x",IF([19]Sheet1!D217&lt;0.5,"Ə",[19]Sheet1!D217))</f>
        <v>5838.4859999999999</v>
      </c>
      <c r="E217" s="64">
        <f t="shared" si="13"/>
        <v>0.12234401848585363</v>
      </c>
      <c r="F217" s="63">
        <f>IF([19]Sheet1!F217=0,"x",IF([19]Sheet1!F217&lt;0.5,"Ə",[19]Sheet1!F217))</f>
        <v>3616.9319999999998</v>
      </c>
      <c r="G217" s="64">
        <f t="shared" si="14"/>
        <v>0.11055905339384289</v>
      </c>
      <c r="H217" s="63">
        <f>IF([19]Sheet1!H217=0,"x",IF([19]Sheet1!H217&lt;0.5,"Ə",[19]Sheet1!H217))</f>
        <v>4366.817</v>
      </c>
      <c r="I217" s="64">
        <f t="shared" si="15"/>
        <v>0.13371035100380763</v>
      </c>
      <c r="J217" s="63">
        <f>IF([19]Sheet1!J217=0,"x",IF(AND([19]Sheet1!J217&lt;0.5,[19]Sheet1!J217&gt;-0.5),"Ə",[19]Sheet1!J217))</f>
        <v>-3585.4940000000006</v>
      </c>
      <c r="K217" s="63">
        <f>IF([19]Sheet1!K217=0,"x",IF(AND([19]Sheet1!K217&lt;0.5,[19]Sheet1!K217&gt;-0.5),"Ə",[19]Sheet1!K217))</f>
        <v>-1471.6689999999999</v>
      </c>
    </row>
    <row r="218" spans="1:11">
      <c r="A218" s="62" t="str">
        <f>[18]Sheet1!A218</f>
        <v xml:space="preserve">     FRENCH POLYNESIA</v>
      </c>
      <c r="B218" s="63">
        <f>IF([19]Sheet1!B218=0,"x",IF([19]Sheet1!B218&lt;0.5,"Ə",[19]Sheet1!B218))</f>
        <v>0.61799999999999999</v>
      </c>
      <c r="C218" s="64">
        <f t="shared" si="12"/>
        <v>1.5022667538967013E-5</v>
      </c>
      <c r="D218" s="63" t="str">
        <f>IF([19]Sheet1!D218=0,"x",IF([19]Sheet1!D218&lt;0.5,"Ə",[19]Sheet1!D218))</f>
        <v>x</v>
      </c>
      <c r="E218" s="64" t="str">
        <f t="shared" si="13"/>
        <v>x</v>
      </c>
      <c r="F218" s="63">
        <f>IF([19]Sheet1!F218=0,"x",IF([19]Sheet1!F218&lt;0.5,"Ə",[19]Sheet1!F218))</f>
        <v>348.32600000000002</v>
      </c>
      <c r="G218" s="64">
        <f t="shared" si="14"/>
        <v>1.0647309054321099E-2</v>
      </c>
      <c r="H218" s="63">
        <f>IF([19]Sheet1!H218=0,"x",IF([19]Sheet1!H218&lt;0.5,"Ə",[19]Sheet1!H218))</f>
        <v>397.66500000000002</v>
      </c>
      <c r="I218" s="64">
        <f t="shared" si="15"/>
        <v>1.217635791285258E-2</v>
      </c>
      <c r="J218" s="63">
        <f>IF([19]Sheet1!J218=0,"x",IF(AND([19]Sheet1!J218&lt;0.5,[19]Sheet1!J218&gt;-0.5),"Ə",[19]Sheet1!J218))</f>
        <v>347.70800000000003</v>
      </c>
      <c r="K218" s="63">
        <f>IF([19]Sheet1!K218=0,"x",IF(AND([19]Sheet1!K218&lt;0.5,[19]Sheet1!K218&gt;-0.5),"Ə",[19]Sheet1!K218))</f>
        <v>397.66500000000002</v>
      </c>
    </row>
    <row r="219" spans="1:11">
      <c r="A219" s="62" t="str">
        <f>[18]Sheet1!A219</f>
        <v xml:space="preserve">     PAPUA NEW GUINEA</v>
      </c>
      <c r="B219" s="63">
        <f>IF([19]Sheet1!B219=0,"x",IF([19]Sheet1!B219&lt;0.5,"Ə",[19]Sheet1!B219))</f>
        <v>64.057000000000002</v>
      </c>
      <c r="C219" s="64">
        <f t="shared" si="12"/>
        <v>1.5571310914945144E-3</v>
      </c>
      <c r="D219" s="63">
        <f>IF([19]Sheet1!D219=0,"x",IF([19]Sheet1!D219&lt;0.5,"Ə",[19]Sheet1!D219))</f>
        <v>1304.749</v>
      </c>
      <c r="E219" s="64">
        <f t="shared" si="13"/>
        <v>2.7340689996584566E-2</v>
      </c>
      <c r="F219" s="63">
        <f>IF([19]Sheet1!F219=0,"x",IF([19]Sheet1!F219&lt;0.5,"Ə",[19]Sheet1!F219))</f>
        <v>41.936</v>
      </c>
      <c r="G219" s="64">
        <f t="shared" si="14"/>
        <v>1.2818611085649925E-3</v>
      </c>
      <c r="H219" s="63" t="str">
        <f>IF([19]Sheet1!H219=0,"x",IF([19]Sheet1!H219&lt;0.5,"Ə",[19]Sheet1!H219))</f>
        <v>Ə</v>
      </c>
      <c r="I219" s="64" t="str">
        <f t="shared" si="15"/>
        <v>x</v>
      </c>
      <c r="J219" s="63">
        <f>IF([19]Sheet1!J219=0,"x",IF(AND([19]Sheet1!J219&lt;0.5,[19]Sheet1!J219&gt;-0.5),"Ə",[19]Sheet1!J219))</f>
        <v>-22.121000000000002</v>
      </c>
      <c r="K219" s="63">
        <f>IF([19]Sheet1!K219=0,"x",IF(AND([19]Sheet1!K219&lt;0.5,[19]Sheet1!K219&gt;-0.5),"Ə",[19]Sheet1!K219))</f>
        <v>-1304.6000000000001</v>
      </c>
    </row>
    <row r="220" spans="1:11">
      <c r="A220" s="62" t="str">
        <f>[18]Sheet1!A220</f>
        <v xml:space="preserve">     UNITED STATES MINOR OUTLYING ISLAND</v>
      </c>
      <c r="B220" s="63" t="str">
        <f>IF([19]Sheet1!B220=0,"x",IF([19]Sheet1!B220&lt;0.5,"Ə",[19]Sheet1!B220))</f>
        <v>x</v>
      </c>
      <c r="C220" s="64" t="str">
        <f t="shared" ref="C220:C223" si="16">IF(B220=0,0,IF(OR(B220="x",B220="Ə"),"x",B220/$B$7*100))</f>
        <v>x</v>
      </c>
      <c r="D220" s="63" t="str">
        <f>IF([19]Sheet1!D220=0,"x",IF([19]Sheet1!D220&lt;0.5,"Ə",[19]Sheet1!D220))</f>
        <v>x</v>
      </c>
      <c r="E220" s="64" t="str">
        <f t="shared" ref="E220:E223" si="17">IF(D220=0,0,IF(OR(D220="x",D220="Ə"),"x",D220/$D$7*100))</f>
        <v>x</v>
      </c>
      <c r="F220" s="63">
        <f>IF([19]Sheet1!F220=0,"x",IF([19]Sheet1!F220&lt;0.5,"Ə",[19]Sheet1!F220))</f>
        <v>28.556999999999999</v>
      </c>
      <c r="G220" s="64">
        <f t="shared" ref="G220:G223" si="18">IF(F220=0,0,IF(OR(F220="x",F220="Ə"),"x",F220/$F$7*100))</f>
        <v>8.7290413194607232E-4</v>
      </c>
      <c r="H220" s="63" t="str">
        <f>IF([19]Sheet1!H220=0,"x",IF([19]Sheet1!H220&lt;0.5,"Ə",[19]Sheet1!H220))</f>
        <v>Ə</v>
      </c>
      <c r="I220" s="64" t="str">
        <f t="shared" ref="I220:I223" si="19">IF(H220=0,0,IF(OR(H220="x",H220="Ə"),"x",H220/$H$7*100))</f>
        <v>x</v>
      </c>
      <c r="J220" s="63">
        <f>IF([19]Sheet1!J220=0,"x",IF(AND([19]Sheet1!J220&lt;0.5,[19]Sheet1!J220&gt;-0.5),"Ə",[19]Sheet1!J220))</f>
        <v>28.556999999999999</v>
      </c>
      <c r="K220" s="63" t="str">
        <f>IF([19]Sheet1!K220=0,"x",IF(AND([19]Sheet1!K220&lt;0.5,[19]Sheet1!K220&gt;-0.5),"Ə",[19]Sheet1!K220))</f>
        <v>Ə</v>
      </c>
    </row>
    <row r="221" spans="1:11">
      <c r="A221" s="62" t="str">
        <f>[18]Sheet1!A221</f>
        <v xml:space="preserve">     VANUATU</v>
      </c>
      <c r="B221" s="63" t="str">
        <f>IF([19]Sheet1!B221=0,"x",IF([19]Sheet1!B221&lt;0.5,"Ə",[19]Sheet1!B221))</f>
        <v>x</v>
      </c>
      <c r="C221" s="64" t="str">
        <f t="shared" si="16"/>
        <v>x</v>
      </c>
      <c r="D221" s="63" t="str">
        <f>IF([19]Sheet1!D221=0,"x",IF([19]Sheet1!D221&lt;0.5,"Ə",[19]Sheet1!D221))</f>
        <v>x</v>
      </c>
      <c r="E221" s="64" t="str">
        <f t="shared" si="17"/>
        <v>x</v>
      </c>
      <c r="F221" s="63" t="str">
        <f>IF([19]Sheet1!F221=0,"x",IF([19]Sheet1!F221&lt;0.5,"Ə",[19]Sheet1!F221))</f>
        <v>Ə</v>
      </c>
      <c r="G221" s="64" t="str">
        <f t="shared" si="18"/>
        <v>x</v>
      </c>
      <c r="H221" s="63" t="str">
        <f>IF([19]Sheet1!H221=0,"x",IF([19]Sheet1!H221&lt;0.5,"Ə",[19]Sheet1!H221))</f>
        <v>x</v>
      </c>
      <c r="I221" s="64" t="str">
        <f t="shared" si="19"/>
        <v>x</v>
      </c>
      <c r="J221" s="63" t="str">
        <f>IF([19]Sheet1!J221=0,"x",IF(AND([19]Sheet1!J221&lt;0.5,[19]Sheet1!J221&gt;-0.5),"Ə",[19]Sheet1!J221))</f>
        <v>Ə</v>
      </c>
      <c r="K221" s="63" t="str">
        <f>IF([19]Sheet1!K221=0,"x",IF(AND([19]Sheet1!K221&lt;0.5,[19]Sheet1!K221&gt;-0.5),"Ə",[19]Sheet1!K221))</f>
        <v>x</v>
      </c>
    </row>
    <row r="222" spans="1:11">
      <c r="A222" s="62" t="str">
        <f>[18]Sheet1!A222</f>
        <v>DIV. EXTRA EU</v>
      </c>
      <c r="B222" s="63">
        <f>IF([19]Sheet1!B222=0,"x",IF([19]Sheet1!B222&lt;0.5,"Ə",[19]Sheet1!B222))</f>
        <v>105973.848</v>
      </c>
      <c r="C222" s="64">
        <f t="shared" si="16"/>
        <v>2.5760677772314309</v>
      </c>
      <c r="D222" s="63">
        <f>IF([19]Sheet1!D222=0,"x",IF([19]Sheet1!D222&lt;0.5,"Ə",[19]Sheet1!D222))</f>
        <v>278.25200000000001</v>
      </c>
      <c r="E222" s="64">
        <f t="shared" si="17"/>
        <v>5.8307012865536972E-3</v>
      </c>
      <c r="F222" s="63">
        <f>IF([19]Sheet1!F222=0,"x",IF([19]Sheet1!F222&lt;0.5,"Ə",[19]Sheet1!F222))</f>
        <v>132746.48799999998</v>
      </c>
      <c r="G222" s="64">
        <f t="shared" si="18"/>
        <v>4.0576726503669747</v>
      </c>
      <c r="H222" s="63">
        <f>IF([19]Sheet1!H222=0,"x",IF([19]Sheet1!H222&lt;0.5,"Ə",[19]Sheet1!H222))</f>
        <v>152462.44999999998</v>
      </c>
      <c r="I222" s="64">
        <f t="shared" si="19"/>
        <v>4.6683448618067738</v>
      </c>
      <c r="J222" s="63">
        <f>IF([19]Sheet1!J222=0,"x",IF(AND([19]Sheet1!J222&lt;0.5,[19]Sheet1!J222&gt;-0.5),"Ə",[19]Sheet1!J222))</f>
        <v>26772.639999999985</v>
      </c>
      <c r="K222" s="63">
        <f>IF([19]Sheet1!K222=0,"x",IF(AND([19]Sheet1!K222&lt;0.5,[19]Sheet1!K222&gt;-0.5),"Ə",[19]Sheet1!K222))</f>
        <v>152184.19799999997</v>
      </c>
    </row>
    <row r="223" spans="1:11">
      <c r="A223" s="62" t="str">
        <f>[18]Sheet1!A223</f>
        <v xml:space="preserve">     STORES AND PROVISIONS OF THIRD C. T</v>
      </c>
      <c r="B223" s="63" t="str">
        <f>IF([19]Sheet1!B223=0,"x",IF([19]Sheet1!B223&lt;0.5,"Ə",[19]Sheet1!B223))</f>
        <v>x</v>
      </c>
      <c r="C223" s="64" t="str">
        <f t="shared" si="16"/>
        <v>x</v>
      </c>
      <c r="D223" s="63" t="str">
        <f>IF([19]Sheet1!D223=0,"x",IF([19]Sheet1!D223&lt;0.5,"Ə",[19]Sheet1!D223))</f>
        <v>x</v>
      </c>
      <c r="E223" s="64" t="str">
        <f t="shared" si="17"/>
        <v>x</v>
      </c>
      <c r="F223" s="63">
        <f>IF([19]Sheet1!F223=0,"x",IF([19]Sheet1!F223&lt;0.5,"Ə",[19]Sheet1!F223))</f>
        <v>128161.09</v>
      </c>
      <c r="G223" s="64">
        <f t="shared" si="18"/>
        <v>3.9175104183111835</v>
      </c>
      <c r="H223" s="63">
        <f>IF([19]Sheet1!H223=0,"x",IF([19]Sheet1!H223&lt;0.5,"Ə",[19]Sheet1!H223))</f>
        <v>148091.00399999999</v>
      </c>
      <c r="I223" s="64">
        <f t="shared" si="19"/>
        <v>4.5344927725036976</v>
      </c>
      <c r="J223" s="63">
        <f>IF([19]Sheet1!J223=0,"x",IF(AND([19]Sheet1!J223&lt;0.5,[19]Sheet1!J223&gt;-0.5),"Ə",[19]Sheet1!J223))</f>
        <v>128161.09</v>
      </c>
      <c r="K223" s="63">
        <f>IF([19]Sheet1!K223=0,"x",IF(AND([19]Sheet1!K223&lt;0.5,[19]Sheet1!K223&gt;-0.5),"Ə",[19]Sheet1!K223))</f>
        <v>148091.00399999999</v>
      </c>
    </row>
    <row r="224" spans="1:11">
      <c r="A224" s="62" t="str">
        <f>[18]Sheet1!A224</f>
        <v xml:space="preserve">     C. AND T. NOT DETERMINED (THIRD COU</v>
      </c>
      <c r="B224" s="63">
        <f>IF([19]Sheet1!B224=0,"x",IF([19]Sheet1!B224&lt;0.5,"Ə",[19]Sheet1!B224))</f>
        <v>105973.848</v>
      </c>
      <c r="C224" s="64">
        <f t="shared" ref="C224:C227" si="20">IF(B224=0,0,IF(OR(B224="x",B224="Ə"),"x",B224/$B$7*100))</f>
        <v>2.5760677772314309</v>
      </c>
      <c r="D224" s="63">
        <f>IF([19]Sheet1!D224=0,"x",IF([19]Sheet1!D224&lt;0.5,"Ə",[19]Sheet1!D224))</f>
        <v>278.25200000000001</v>
      </c>
      <c r="E224" s="64">
        <f t="shared" ref="E224:E227" si="21">IF(D224=0,0,IF(OR(D224="x",D224="Ə"),"x",D224/$D$7*100))</f>
        <v>5.8307012865536972E-3</v>
      </c>
      <c r="F224" s="63">
        <f>IF([19]Sheet1!F224=0,"x",IF([19]Sheet1!F224&lt;0.5,"Ə",[19]Sheet1!F224))</f>
        <v>4585.3980000000001</v>
      </c>
      <c r="G224" s="64">
        <f t="shared" ref="G224:G227" si="22">IF(F224=0,0,IF(OR(F224="x",F224="Ə"),"x",F224/$F$7*100))</f>
        <v>0.14016223205579215</v>
      </c>
      <c r="H224" s="63">
        <f>IF([19]Sheet1!H224=0,"x",IF([19]Sheet1!H224&lt;0.5,"Ə",[19]Sheet1!H224))</f>
        <v>4371.4459999999999</v>
      </c>
      <c r="I224" s="64">
        <f t="shared" ref="I224:I227" si="23">IF(H224=0,0,IF(OR(H224="x",H224="Ə"),"x",H224/$H$7*100))</f>
        <v>0.1338520893030761</v>
      </c>
      <c r="J224" s="63">
        <f>IF([19]Sheet1!J224=0,"x",IF(AND([19]Sheet1!J224&lt;0.5,[19]Sheet1!J224&gt;-0.5),"Ə",[19]Sheet1!J224))</f>
        <v>-101388.45</v>
      </c>
      <c r="K224" s="63">
        <f>IF([19]Sheet1!K224=0,"x",IF(AND([19]Sheet1!K224&lt;0.5,[19]Sheet1!K224&gt;-0.5),"Ə",[19]Sheet1!K224))</f>
        <v>4093.194</v>
      </c>
    </row>
    <row r="225" spans="1:11">
      <c r="A225" s="62"/>
      <c r="B225" s="63"/>
      <c r="C225" s="64"/>
      <c r="D225" s="63"/>
      <c r="E225" s="64"/>
      <c r="F225" s="63"/>
      <c r="G225" s="64"/>
      <c r="H225" s="63"/>
      <c r="I225" s="64"/>
      <c r="J225" s="63"/>
      <c r="K225" s="63"/>
    </row>
    <row r="226" spans="1:11">
      <c r="A226" s="62"/>
      <c r="B226" s="63"/>
      <c r="C226" s="64"/>
      <c r="D226" s="63"/>
      <c r="E226" s="64"/>
      <c r="F226" s="63"/>
      <c r="G226" s="64"/>
      <c r="H226" s="63"/>
      <c r="I226" s="64"/>
      <c r="J226" s="63"/>
      <c r="K226" s="63"/>
    </row>
    <row r="227" spans="1:11">
      <c r="A227" s="62"/>
      <c r="B227" s="63"/>
      <c r="C227" s="64"/>
      <c r="D227" s="63"/>
      <c r="E227" s="64"/>
      <c r="F227" s="63"/>
      <c r="G227" s="64"/>
      <c r="H227" s="63"/>
      <c r="I227" s="64"/>
      <c r="J227" s="63"/>
      <c r="K227" s="63"/>
    </row>
    <row r="228" spans="1:11">
      <c r="A228" s="62"/>
      <c r="B228" s="63"/>
      <c r="C228" s="64"/>
      <c r="D228" s="63"/>
      <c r="E228" s="64"/>
      <c r="F228" s="63"/>
      <c r="G228" s="64"/>
      <c r="H228" s="63"/>
      <c r="I228" s="64"/>
      <c r="J228" s="63"/>
      <c r="K228" s="63"/>
    </row>
    <row r="229" spans="1:11">
      <c r="A229" s="62"/>
      <c r="B229" s="63"/>
      <c r="C229" s="64"/>
      <c r="D229" s="63"/>
      <c r="E229" s="64"/>
      <c r="F229" s="63"/>
      <c r="G229" s="64"/>
      <c r="H229" s="63"/>
      <c r="I229" s="64"/>
      <c r="J229" s="63"/>
      <c r="K229" s="63"/>
    </row>
    <row r="230" spans="1:11">
      <c r="A230" s="62"/>
      <c r="B230" s="63"/>
      <c r="C230" s="64"/>
      <c r="D230" s="63"/>
      <c r="E230" s="64"/>
      <c r="F230" s="63"/>
      <c r="G230" s="64"/>
      <c r="H230" s="63"/>
      <c r="I230" s="64"/>
      <c r="J230" s="63"/>
      <c r="K230" s="63"/>
    </row>
    <row r="231" spans="1:11">
      <c r="A231" s="62"/>
      <c r="B231" s="63"/>
      <c r="C231" s="64"/>
      <c r="D231" s="63"/>
      <c r="E231" s="64"/>
      <c r="F231" s="63"/>
      <c r="G231" s="64"/>
      <c r="H231" s="63"/>
      <c r="I231" s="64"/>
      <c r="J231" s="63"/>
      <c r="K231" s="63"/>
    </row>
    <row r="232" spans="1:11">
      <c r="A232" s="62"/>
      <c r="B232" s="63"/>
      <c r="C232" s="64"/>
      <c r="D232" s="63"/>
      <c r="E232" s="64"/>
      <c r="F232" s="63"/>
      <c r="G232" s="64"/>
      <c r="H232" s="63"/>
      <c r="I232" s="64"/>
      <c r="J232" s="63"/>
      <c r="K232" s="63"/>
    </row>
    <row r="233" spans="1:11">
      <c r="A233" s="62"/>
      <c r="B233" s="63"/>
      <c r="C233" s="64"/>
      <c r="D233" s="63"/>
      <c r="E233" s="64"/>
      <c r="F233" s="63"/>
      <c r="G233" s="64"/>
      <c r="H233" s="63"/>
      <c r="I233" s="64"/>
      <c r="J233" s="63"/>
      <c r="K233" s="63"/>
    </row>
    <row r="234" spans="1:11">
      <c r="A234" s="62"/>
      <c r="B234" s="63"/>
      <c r="C234" s="64"/>
      <c r="D234" s="63"/>
      <c r="E234" s="64"/>
      <c r="F234" s="63"/>
      <c r="G234" s="64"/>
      <c r="H234" s="63"/>
      <c r="I234" s="64"/>
      <c r="J234" s="63"/>
      <c r="K234" s="63"/>
    </row>
    <row r="235" spans="1:11">
      <c r="A235" s="62"/>
      <c r="B235" s="63"/>
      <c r="C235" s="64"/>
      <c r="D235" s="63"/>
      <c r="E235" s="64"/>
      <c r="F235" s="63"/>
      <c r="G235" s="64"/>
      <c r="H235" s="63"/>
      <c r="I235" s="64"/>
      <c r="J235" s="63"/>
      <c r="K235" s="63"/>
    </row>
    <row r="236" spans="1:11">
      <c r="A236" s="62"/>
      <c r="B236" s="63"/>
      <c r="C236" s="64"/>
      <c r="D236" s="63"/>
      <c r="E236" s="64"/>
      <c r="F236" s="63"/>
      <c r="G236" s="64"/>
      <c r="H236" s="63"/>
      <c r="I236" s="64"/>
      <c r="J236" s="63"/>
      <c r="K236" s="63"/>
    </row>
    <row r="237" spans="1:11">
      <c r="A237" s="62"/>
      <c r="B237" s="63"/>
      <c r="C237" s="64"/>
      <c r="D237" s="63"/>
      <c r="E237" s="64"/>
      <c r="F237" s="63"/>
      <c r="G237" s="64"/>
      <c r="H237" s="63"/>
      <c r="I237" s="64"/>
      <c r="J237" s="63"/>
      <c r="K237" s="63"/>
    </row>
    <row r="238" spans="1:11">
      <c r="A238" s="62"/>
      <c r="B238" s="63"/>
      <c r="C238" s="64"/>
      <c r="D238" s="63"/>
      <c r="E238" s="64"/>
      <c r="F238" s="63"/>
      <c r="G238" s="64"/>
      <c r="H238" s="63"/>
      <c r="I238" s="64"/>
      <c r="J238" s="63"/>
      <c r="K238" s="63"/>
    </row>
    <row r="239" spans="1:11">
      <c r="A239" s="62"/>
      <c r="B239" s="63"/>
      <c r="C239" s="64"/>
      <c r="D239" s="63"/>
      <c r="E239" s="64"/>
      <c r="F239" s="63"/>
      <c r="G239" s="64"/>
      <c r="H239" s="63"/>
      <c r="I239" s="64"/>
      <c r="J239" s="63"/>
      <c r="K239" s="63"/>
    </row>
  </sheetData>
  <mergeCells count="11">
    <mergeCell ref="M6:N6"/>
    <mergeCell ref="A2:K2"/>
    <mergeCell ref="A4:A6"/>
    <mergeCell ref="B4:E4"/>
    <mergeCell ref="B5:C5"/>
    <mergeCell ref="D5:E5"/>
    <mergeCell ref="F5:G5"/>
    <mergeCell ref="H5:I5"/>
    <mergeCell ref="J6:K6"/>
    <mergeCell ref="F4:I4"/>
    <mergeCell ref="J4:K4"/>
  </mergeCells>
  <phoneticPr fontId="1" type="noConversion"/>
  <hyperlinks>
    <hyperlink ref="M6:N6" location="Index!A1" display="Return to Index"/>
  </hyperlinks>
  <pageMargins left="0.75" right="0.75" top="1" bottom="1" header="0.5" footer="0.5"/>
  <pageSetup paperSize="9" orientation="portrait" verticalDpi="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O61"/>
  <sheetViews>
    <sheetView showGridLines="0" topLeftCell="A2" zoomScale="90" zoomScaleNormal="90" workbookViewId="0">
      <selection activeCell="A2" sqref="A2:O2"/>
    </sheetView>
  </sheetViews>
  <sheetFormatPr defaultRowHeight="9"/>
  <cols>
    <col min="1" max="1" width="6.85546875" style="19" customWidth="1"/>
    <col min="2" max="2" width="9.85546875" style="20" bestFit="1" customWidth="1"/>
    <col min="3" max="15" width="9.7109375" style="20" customWidth="1"/>
    <col min="16" max="16384" width="9.140625" style="20"/>
  </cols>
  <sheetData>
    <row r="1" spans="1:15" hidden="1"/>
    <row r="2" spans="1:15" ht="21" customHeight="1">
      <c r="A2" s="204" t="s">
        <v>348</v>
      </c>
      <c r="B2" s="204"/>
      <c r="C2" s="204"/>
      <c r="D2" s="204"/>
      <c r="E2" s="204"/>
      <c r="F2" s="204"/>
      <c r="G2" s="204"/>
      <c r="H2" s="204"/>
      <c r="I2" s="204"/>
      <c r="J2" s="204"/>
      <c r="K2" s="204"/>
      <c r="L2" s="204"/>
      <c r="M2" s="204"/>
      <c r="N2" s="204"/>
      <c r="O2" s="204"/>
    </row>
    <row r="3" spans="1:15" s="22" customFormat="1" ht="18" customHeight="1" thickBot="1">
      <c r="A3" s="201" t="s">
        <v>332</v>
      </c>
      <c r="B3" s="201"/>
      <c r="C3" s="201"/>
      <c r="D3" s="201"/>
      <c r="E3" s="201"/>
      <c r="F3" s="201"/>
      <c r="G3" s="201"/>
      <c r="H3" s="201"/>
      <c r="I3" s="201"/>
      <c r="J3" s="201"/>
      <c r="K3" s="201"/>
      <c r="L3" s="201"/>
      <c r="M3" s="201"/>
      <c r="N3" s="201"/>
      <c r="O3" s="201"/>
    </row>
    <row r="4" spans="1:15" ht="23.25" customHeight="1" thickBot="1">
      <c r="A4" s="202" t="s">
        <v>129</v>
      </c>
      <c r="B4" s="202" t="s">
        <v>128</v>
      </c>
      <c r="C4" s="117" t="s">
        <v>113</v>
      </c>
      <c r="D4" s="117" t="s">
        <v>114</v>
      </c>
      <c r="E4" s="117" t="s">
        <v>115</v>
      </c>
      <c r="F4" s="117" t="s">
        <v>116</v>
      </c>
      <c r="G4" s="117" t="s">
        <v>196</v>
      </c>
      <c r="H4" s="117" t="s">
        <v>117</v>
      </c>
      <c r="I4" s="117" t="s">
        <v>344</v>
      </c>
      <c r="J4" s="117" t="s">
        <v>345</v>
      </c>
      <c r="K4" s="117" t="s">
        <v>118</v>
      </c>
      <c r="L4" s="117" t="s">
        <v>197</v>
      </c>
      <c r="M4" s="117" t="s">
        <v>195</v>
      </c>
      <c r="N4" s="117" t="s">
        <v>198</v>
      </c>
      <c r="O4" s="117" t="s">
        <v>194</v>
      </c>
    </row>
    <row r="5" spans="1:15" ht="11.25" customHeight="1" thickBot="1">
      <c r="A5" s="203"/>
      <c r="B5" s="203"/>
      <c r="C5" s="205" t="s">
        <v>342</v>
      </c>
      <c r="D5" s="206"/>
      <c r="E5" s="206"/>
      <c r="F5" s="206"/>
      <c r="G5" s="206"/>
      <c r="H5" s="206"/>
      <c r="I5" s="206"/>
      <c r="J5" s="206"/>
      <c r="K5" s="206"/>
      <c r="L5" s="206"/>
      <c r="M5" s="206"/>
      <c r="N5" s="206"/>
      <c r="O5" s="207"/>
    </row>
    <row r="6" spans="1:15">
      <c r="A6" s="19">
        <f>[2]LEGENDAS!$B$3</f>
        <v>2018</v>
      </c>
      <c r="B6" s="20" t="s">
        <v>130</v>
      </c>
      <c r="C6" s="23">
        <f>[7]DECLARADOS!B3</f>
        <v>251.85614699999999</v>
      </c>
      <c r="D6" s="23">
        <f>[7]DECLARADOS!C3</f>
        <v>299.82176699999985</v>
      </c>
      <c r="E6" s="23">
        <f>[7]DECLARADOS!D3</f>
        <v>653.70058300000017</v>
      </c>
      <c r="F6" s="23">
        <f>[7]DECLARADOS!E3</f>
        <v>4.732285000000001</v>
      </c>
      <c r="G6" s="23">
        <f>[7]DECLARADOS!F3</f>
        <v>130.250046</v>
      </c>
      <c r="H6" s="23">
        <f>[7]DECLARADOS!G3</f>
        <v>193.5871120000001</v>
      </c>
      <c r="I6" s="23">
        <f>[7]DECLARADOS!H3</f>
        <v>36.11942599999999</v>
      </c>
      <c r="J6" s="23">
        <f>[7]DECLARADOS!I3</f>
        <v>33.924469000000002</v>
      </c>
      <c r="K6" s="23">
        <f>[7]DECLARADOS!J3</f>
        <v>41.286326000000031</v>
      </c>
      <c r="L6" s="23">
        <f>[7]DECLARADOS!K3</f>
        <v>99.917738999999941</v>
      </c>
      <c r="M6" s="23">
        <f>[7]DECLARADOS!L3</f>
        <v>265.783118</v>
      </c>
      <c r="N6" s="23">
        <f>[7]DECLARADOS!M3</f>
        <v>28.843357000000015</v>
      </c>
      <c r="O6" s="23">
        <f>[7]DECLARADOS!N3</f>
        <v>302.79219399999999</v>
      </c>
    </row>
    <row r="7" spans="1:15">
      <c r="B7" s="20" t="s">
        <v>131</v>
      </c>
      <c r="C7" s="23">
        <f>[7]DECLARADOS!B4</f>
        <v>153.48152299999995</v>
      </c>
      <c r="D7" s="23">
        <f>[7]DECLARADOS!C4</f>
        <v>215.44030400000005</v>
      </c>
      <c r="E7" s="23">
        <f>[7]DECLARADOS!D4</f>
        <v>661.13330199999973</v>
      </c>
      <c r="F7" s="23">
        <f>[7]DECLARADOS!E4</f>
        <v>2.6458799999999996</v>
      </c>
      <c r="G7" s="23">
        <f>[7]DECLARADOS!F4</f>
        <v>39.833931000000071</v>
      </c>
      <c r="H7" s="23">
        <f>[7]DECLARADOS!G4</f>
        <v>161.03851999999992</v>
      </c>
      <c r="I7" s="23">
        <f>[7]DECLARADOS!H4</f>
        <v>29.391565000000032</v>
      </c>
      <c r="J7" s="23">
        <f>[7]DECLARADOS!I4</f>
        <v>36.339684999999996</v>
      </c>
      <c r="K7" s="23">
        <f>[7]DECLARADOS!J4</f>
        <v>46.533333999999968</v>
      </c>
      <c r="L7" s="23">
        <f>[7]DECLARADOS!K4</f>
        <v>73.317425999999955</v>
      </c>
      <c r="M7" s="23">
        <f>[7]DECLARADOS!L4</f>
        <v>190.419926</v>
      </c>
      <c r="N7" s="23">
        <f>[7]DECLARADOS!M4</f>
        <v>26.083249000000013</v>
      </c>
      <c r="O7" s="23">
        <f>[7]DECLARADOS!N4</f>
        <v>182.24907599999995</v>
      </c>
    </row>
    <row r="8" spans="1:15">
      <c r="B8" s="20" t="s">
        <v>132</v>
      </c>
      <c r="C8" s="23">
        <f>[7]DECLARADOS!B5</f>
        <v>195.89345299999999</v>
      </c>
      <c r="D8" s="23">
        <f>[7]DECLARADOS!C5</f>
        <v>386.79164399999962</v>
      </c>
      <c r="E8" s="23">
        <f>[7]DECLARADOS!D5</f>
        <v>537.70306099999948</v>
      </c>
      <c r="F8" s="23">
        <f>[7]DECLARADOS!E5</f>
        <v>13.541636999999993</v>
      </c>
      <c r="G8" s="23">
        <f>[7]DECLARADOS!F5</f>
        <v>115.86050200000008</v>
      </c>
      <c r="H8" s="23">
        <f>[7]DECLARADOS!G5</f>
        <v>165.20020099999962</v>
      </c>
      <c r="I8" s="23">
        <f>[7]DECLARADOS!H5</f>
        <v>38.040880999999978</v>
      </c>
      <c r="J8" s="23">
        <f>[7]DECLARADOS!I5</f>
        <v>35.709693999999999</v>
      </c>
      <c r="K8" s="23">
        <f>[7]DECLARADOS!J5</f>
        <v>29.476724000000001</v>
      </c>
      <c r="L8" s="23">
        <f>[7]DECLARADOS!K5</f>
        <v>147.5726079999996</v>
      </c>
      <c r="M8" s="23">
        <f>[7]DECLARADOS!L5</f>
        <v>174.86489899999998</v>
      </c>
      <c r="N8" s="23">
        <f>[7]DECLARADOS!M5</f>
        <v>26.901040999999985</v>
      </c>
      <c r="O8" s="23">
        <f>[7]DECLARADOS!N5</f>
        <v>193.96654200000006</v>
      </c>
    </row>
    <row r="9" spans="1:15">
      <c r="B9" s="20" t="s">
        <v>133</v>
      </c>
      <c r="C9" s="23">
        <f>[7]DECLARADOS!B6</f>
        <v>279.51105200000001</v>
      </c>
      <c r="D9" s="23">
        <f>[7]DECLARADOS!C6</f>
        <v>228.2934909999999</v>
      </c>
      <c r="E9" s="23">
        <f>[7]DECLARADOS!D6</f>
        <v>726.07112299999972</v>
      </c>
      <c r="F9" s="23">
        <f>[7]DECLARADOS!E6</f>
        <v>3.9428869999999985</v>
      </c>
      <c r="G9" s="23">
        <f>[7]DECLARADOS!F6</f>
        <v>57.802040999999996</v>
      </c>
      <c r="H9" s="23">
        <f>[7]DECLARADOS!G6</f>
        <v>173.32907699999998</v>
      </c>
      <c r="I9" s="23">
        <f>[7]DECLARADOS!H6</f>
        <v>48.188963999999963</v>
      </c>
      <c r="J9" s="23">
        <f>[7]DECLARADOS!I6</f>
        <v>40.846104000000004</v>
      </c>
      <c r="K9" s="23">
        <f>[7]DECLARADOS!J6</f>
        <v>28.29559800000002</v>
      </c>
      <c r="L9" s="23">
        <f>[7]DECLARADOS!K6</f>
        <v>53.873238999999899</v>
      </c>
      <c r="M9" s="23">
        <f>[7]DECLARADOS!L6</f>
        <v>213.60212799999994</v>
      </c>
      <c r="N9" s="23">
        <f>[7]DECLARADOS!M6</f>
        <v>45.181710999999908</v>
      </c>
      <c r="O9" s="23">
        <f>[7]DECLARADOS!N6</f>
        <v>344.50416699999994</v>
      </c>
    </row>
    <row r="10" spans="1:15">
      <c r="B10" s="20" t="s">
        <v>134</v>
      </c>
      <c r="C10" s="23">
        <f>[7]DECLARADOS!B7</f>
        <v>204.89783600000007</v>
      </c>
      <c r="D10" s="23">
        <f>[7]DECLARADOS!C7</f>
        <v>307.63419899999997</v>
      </c>
      <c r="E10" s="23">
        <f>[7]DECLARADOS!D7</f>
        <v>532.06403800000021</v>
      </c>
      <c r="F10" s="23">
        <f>[7]DECLARADOS!E7</f>
        <v>3.2580310000000008</v>
      </c>
      <c r="G10" s="23">
        <f>[7]DECLARADOS!F7</f>
        <v>121.80978700000003</v>
      </c>
      <c r="H10" s="23">
        <f>[7]DECLARADOS!G7</f>
        <v>193.16454400000023</v>
      </c>
      <c r="I10" s="23">
        <f>[7]DECLARADOS!H7</f>
        <v>43.150882999999951</v>
      </c>
      <c r="J10" s="23">
        <f>[7]DECLARADOS!I7</f>
        <v>35.996839999999999</v>
      </c>
      <c r="K10" s="23">
        <f>[7]DECLARADOS!J7</f>
        <v>32.223557000000014</v>
      </c>
      <c r="L10" s="23">
        <f>[7]DECLARADOS!K7</f>
        <v>98.863734999999892</v>
      </c>
      <c r="M10" s="23">
        <f>[7]DECLARADOS!L7</f>
        <v>305.37128299999995</v>
      </c>
      <c r="N10" s="23">
        <f>[7]DECLARADOS!M7</f>
        <v>35.41896499999995</v>
      </c>
      <c r="O10" s="23">
        <f>[7]DECLARADOS!N7</f>
        <v>182.47097999999997</v>
      </c>
    </row>
    <row r="11" spans="1:15">
      <c r="B11" s="20" t="s">
        <v>135</v>
      </c>
      <c r="C11" s="23">
        <f>[7]DECLARADOS!B8</f>
        <v>332.10566999999992</v>
      </c>
      <c r="D11" s="23">
        <f>[7]DECLARADOS!C8</f>
        <v>365.4199680000001</v>
      </c>
      <c r="E11" s="23">
        <f>[7]DECLARADOS!D8</f>
        <v>903.87374200000045</v>
      </c>
      <c r="F11" s="23">
        <f>[7]DECLARADOS!E8</f>
        <v>5.3181690000000001</v>
      </c>
      <c r="G11" s="23">
        <f>[7]DECLARADOS!F8</f>
        <v>62.166190000000086</v>
      </c>
      <c r="H11" s="23">
        <f>[7]DECLARADOS!G8</f>
        <v>205.0749620000002</v>
      </c>
      <c r="I11" s="23">
        <f>[7]DECLARADOS!H8</f>
        <v>35.027450999999985</v>
      </c>
      <c r="J11" s="23">
        <f>[7]DECLARADOS!I8</f>
        <v>33.560400000000001</v>
      </c>
      <c r="K11" s="23">
        <f>[7]DECLARADOS!J8</f>
        <v>28.982647999999973</v>
      </c>
      <c r="L11" s="23">
        <f>[7]DECLARADOS!K8</f>
        <v>137.314854</v>
      </c>
      <c r="M11" s="23">
        <f>[7]DECLARADOS!L8</f>
        <v>275.34000099999992</v>
      </c>
      <c r="N11" s="23">
        <f>[7]DECLARADOS!M8</f>
        <v>29.618910000000003</v>
      </c>
      <c r="O11" s="23">
        <f>[7]DECLARADOS!N8</f>
        <v>328.07778300000012</v>
      </c>
    </row>
    <row r="12" spans="1:15">
      <c r="B12" s="20" t="s">
        <v>136</v>
      </c>
      <c r="C12" s="23">
        <f>[7]DECLARADOS!B9</f>
        <v>264.15857000000005</v>
      </c>
      <c r="D12" s="23">
        <f>[7]DECLARADOS!C9</f>
        <v>285.129482</v>
      </c>
      <c r="E12" s="23">
        <f>[7]DECLARADOS!D9</f>
        <v>814.16278199999977</v>
      </c>
      <c r="F12" s="23">
        <f>[7]DECLARADOS!E9</f>
        <v>3.8687729999999991</v>
      </c>
      <c r="G12" s="23">
        <f>[7]DECLARADOS!F9</f>
        <v>64.432199000000011</v>
      </c>
      <c r="H12" s="23">
        <f>[7]DECLARADOS!G9</f>
        <v>241.20371599999999</v>
      </c>
      <c r="I12" s="23">
        <f>[7]DECLARADOS!H9</f>
        <v>47.171809000000025</v>
      </c>
      <c r="J12" s="23">
        <f>[7]DECLARADOS!I9</f>
        <v>42.689768999999998</v>
      </c>
      <c r="K12" s="23">
        <f>[7]DECLARADOS!J9</f>
        <v>87.574055000000016</v>
      </c>
      <c r="L12" s="23">
        <f>[7]DECLARADOS!K9</f>
        <v>92.599206999999964</v>
      </c>
      <c r="M12" s="23">
        <f>[7]DECLARADOS!L9</f>
        <v>325.05673200000001</v>
      </c>
      <c r="N12" s="23">
        <f>[7]DECLARADOS!M9</f>
        <v>28.353670999999967</v>
      </c>
      <c r="O12" s="23">
        <f>[7]DECLARADOS!N9</f>
        <v>264.09845899999999</v>
      </c>
    </row>
    <row r="13" spans="1:15">
      <c r="B13" s="20" t="s">
        <v>137</v>
      </c>
      <c r="C13" s="23">
        <f>[7]DECLARADOS!B10</f>
        <v>302.09797100000009</v>
      </c>
      <c r="D13" s="23">
        <f>[7]DECLARADOS!C10</f>
        <v>299.74691200000001</v>
      </c>
      <c r="E13" s="23">
        <f>[7]DECLARADOS!D10</f>
        <v>866.60119999999972</v>
      </c>
      <c r="F13" s="23">
        <f>[7]DECLARADOS!E10</f>
        <v>4.577572</v>
      </c>
      <c r="G13" s="23">
        <f>[7]DECLARADOS!F10</f>
        <v>122.06789800000013</v>
      </c>
      <c r="H13" s="23">
        <f>[7]DECLARADOS!G10</f>
        <v>199.40835399999978</v>
      </c>
      <c r="I13" s="23">
        <f>[7]DECLARADOS!H10</f>
        <v>32.772718999999995</v>
      </c>
      <c r="J13" s="23">
        <f>[7]DECLARADOS!I10</f>
        <v>48.242364000000002</v>
      </c>
      <c r="K13" s="23">
        <f>[7]DECLARADOS!J10</f>
        <v>34.223252999999971</v>
      </c>
      <c r="L13" s="23">
        <f>[7]DECLARADOS!K10</f>
        <v>79.671177999999912</v>
      </c>
      <c r="M13" s="23">
        <f>[7]DECLARADOS!L10</f>
        <v>192.0143929999999</v>
      </c>
      <c r="N13" s="23">
        <f>[7]DECLARADOS!M10</f>
        <v>21.437786999999986</v>
      </c>
      <c r="O13" s="23">
        <f>[7]DECLARADOS!N10</f>
        <v>412.77189399999992</v>
      </c>
    </row>
    <row r="14" spans="1:15">
      <c r="B14" s="20" t="s">
        <v>138</v>
      </c>
      <c r="C14" s="23">
        <f>[7]DECLARADOS!B11</f>
        <v>174.10060800000005</v>
      </c>
      <c r="D14" s="23">
        <f>[7]DECLARADOS!C11</f>
        <v>327.29100100000011</v>
      </c>
      <c r="E14" s="23">
        <f>[7]DECLARADOS!D11</f>
        <v>709.69107199999939</v>
      </c>
      <c r="F14" s="23">
        <f>[7]DECLARADOS!E11</f>
        <v>3.608769000000001</v>
      </c>
      <c r="G14" s="23">
        <f>[7]DECLARADOS!F11</f>
        <v>65.965791999999993</v>
      </c>
      <c r="H14" s="23">
        <f>[7]DECLARADOS!G11</f>
        <v>205.2897239999993</v>
      </c>
      <c r="I14" s="23">
        <f>[7]DECLARADOS!H11</f>
        <v>40.334561999999984</v>
      </c>
      <c r="J14" s="23">
        <f>[7]DECLARADOS!I11</f>
        <v>1.0613000000000001E-2</v>
      </c>
      <c r="K14" s="23">
        <f>[7]DECLARADOS!J11</f>
        <v>28.359613000000007</v>
      </c>
      <c r="L14" s="23">
        <f>[7]DECLARADOS!K11</f>
        <v>161.92132600000011</v>
      </c>
      <c r="M14" s="23">
        <f>[7]DECLARADOS!L11</f>
        <v>209.68562000000003</v>
      </c>
      <c r="N14" s="23">
        <f>[7]DECLARADOS!M11</f>
        <v>30.306291000000002</v>
      </c>
      <c r="O14" s="23">
        <f>[7]DECLARADOS!N11</f>
        <v>269.25272500000005</v>
      </c>
    </row>
    <row r="15" spans="1:15">
      <c r="B15" s="20" t="s">
        <v>139</v>
      </c>
      <c r="C15" s="23">
        <f>[7]DECLARADOS!B12</f>
        <v>299.14557200000007</v>
      </c>
      <c r="D15" s="23">
        <f>[7]DECLARADOS!C12</f>
        <v>255.08679499999971</v>
      </c>
      <c r="E15" s="23">
        <f>[7]DECLARADOS!D12</f>
        <v>633.54428000000007</v>
      </c>
      <c r="F15" s="23">
        <f>[7]DECLARADOS!E12</f>
        <v>5.6334039999999987</v>
      </c>
      <c r="G15" s="23">
        <f>[7]DECLARADOS!F12</f>
        <v>41.717780999999889</v>
      </c>
      <c r="H15" s="23">
        <f>[7]DECLARADOS!G12</f>
        <v>237.1249770000002</v>
      </c>
      <c r="I15" s="23">
        <f>[7]DECLARADOS!H12</f>
        <v>46.211965999999968</v>
      </c>
      <c r="J15" s="23">
        <f>[7]DECLARADOS!I12</f>
        <v>1.8029999999999997E-2</v>
      </c>
      <c r="K15" s="23">
        <f>[7]DECLARADOS!J12</f>
        <v>30.34544600000001</v>
      </c>
      <c r="L15" s="23">
        <f>[7]DECLARADOS!K12</f>
        <v>107.0683659999998</v>
      </c>
      <c r="M15" s="23">
        <f>[7]DECLARADOS!L12</f>
        <v>349.45514299999996</v>
      </c>
      <c r="N15" s="23">
        <f>[7]DECLARADOS!M12</f>
        <v>35.24404000000002</v>
      </c>
      <c r="O15" s="23">
        <f>[7]DECLARADOS!N12</f>
        <v>313.48746600000004</v>
      </c>
    </row>
    <row r="16" spans="1:15">
      <c r="B16" s="20" t="s">
        <v>140</v>
      </c>
      <c r="C16" s="23">
        <f>[7]DECLARADOS!B13</f>
        <v>238.03802300000001</v>
      </c>
      <c r="D16" s="23">
        <f>[7]DECLARADOS!C13</f>
        <v>396.86740600000041</v>
      </c>
      <c r="E16" s="23">
        <f>[7]DECLARADOS!D13</f>
        <v>693.96664699999963</v>
      </c>
      <c r="F16" s="23">
        <f>[7]DECLARADOS!E13</f>
        <v>2.5870729999999997</v>
      </c>
      <c r="G16" s="23">
        <f>[7]DECLARADOS!F13</f>
        <v>131.92584000000014</v>
      </c>
      <c r="H16" s="23">
        <f>[7]DECLARADOS!G13</f>
        <v>206.51817699999967</v>
      </c>
      <c r="I16" s="23">
        <f>[7]DECLARADOS!H13</f>
        <v>61.55710000000002</v>
      </c>
      <c r="J16" s="23">
        <f>[7]DECLARADOS!I13</f>
        <v>4.7776949999999996</v>
      </c>
      <c r="K16" s="23">
        <f>[7]DECLARADOS!J13</f>
        <v>30.172236000000012</v>
      </c>
      <c r="L16" s="23">
        <f>[7]DECLARADOS!K13</f>
        <v>166.55025700000024</v>
      </c>
      <c r="M16" s="23">
        <f>[7]DECLARADOS!L13</f>
        <v>213.35362099999981</v>
      </c>
      <c r="N16" s="23">
        <f>[7]DECLARADOS!M13</f>
        <v>38.648391000000004</v>
      </c>
      <c r="O16" s="23">
        <f>[7]DECLARADOS!N13</f>
        <v>260.576212</v>
      </c>
    </row>
    <row r="17" spans="1:15">
      <c r="B17" s="20" t="s">
        <v>141</v>
      </c>
      <c r="C17" s="23">
        <f>[7]DECLARADOS!B14</f>
        <v>277.86135399999989</v>
      </c>
      <c r="D17" s="23">
        <f>[7]DECLARADOS!C14</f>
        <v>297.31248399999981</v>
      </c>
      <c r="E17" s="23">
        <f>[7]DECLARADOS!D14</f>
        <v>536.27766599999984</v>
      </c>
      <c r="F17" s="23">
        <f>[7]DECLARADOS!E14</f>
        <v>1.6368239999999989</v>
      </c>
      <c r="G17" s="23">
        <f>[7]DECLARADOS!F14</f>
        <v>52.223425000000034</v>
      </c>
      <c r="H17" s="23">
        <f>[7]DECLARADOS!G14</f>
        <v>169.21126799999985</v>
      </c>
      <c r="I17" s="23">
        <f>[7]DECLARADOS!H14</f>
        <v>38.720866000000051</v>
      </c>
      <c r="J17" s="23">
        <f>[7]DECLARADOS!I14</f>
        <v>0.7670340000000001</v>
      </c>
      <c r="K17" s="23">
        <f>[7]DECLARADOS!J14</f>
        <v>67.817274999999995</v>
      </c>
      <c r="L17" s="23">
        <f>[7]DECLARADOS!K14</f>
        <v>164.8495479999998</v>
      </c>
      <c r="M17" s="23">
        <f>[7]DECLARADOS!L14</f>
        <v>225.76662800000005</v>
      </c>
      <c r="N17" s="23">
        <f>[7]DECLARADOS!M14</f>
        <v>32.614472000000021</v>
      </c>
      <c r="O17" s="23">
        <f>[7]DECLARADOS!N14</f>
        <v>320.37013499999989</v>
      </c>
    </row>
    <row r="18" spans="1:15"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</row>
    <row r="19" spans="1:15">
      <c r="A19" s="19">
        <f>[2]LEGENDAS!$B$2</f>
        <v>2019</v>
      </c>
      <c r="B19" s="20" t="s">
        <v>130</v>
      </c>
      <c r="C19" s="23">
        <f>[8]DECLARADOS!B3</f>
        <v>288.655056</v>
      </c>
      <c r="D19" s="23">
        <f>[8]DECLARADOS!C3</f>
        <v>293.57627300000024</v>
      </c>
      <c r="E19" s="23">
        <f>[8]DECLARADOS!D3</f>
        <v>955.88087900000005</v>
      </c>
      <c r="F19" s="23">
        <f>[8]DECLARADOS!E3</f>
        <v>2.728942</v>
      </c>
      <c r="G19" s="23">
        <f>[8]DECLARADOS!F3</f>
        <v>52.057744000000014</v>
      </c>
      <c r="H19" s="23">
        <f>[8]DECLARADOS!G3</f>
        <v>283.74084499999987</v>
      </c>
      <c r="I19" s="23">
        <f>[8]DECLARADOS!H3</f>
        <v>46.928603000000017</v>
      </c>
      <c r="J19" s="23">
        <f>[8]DECLARADOS!I3</f>
        <v>1.2195000000000001E-2</v>
      </c>
      <c r="K19" s="23">
        <f>[8]DECLARADOS!J3</f>
        <v>66.467638000000051</v>
      </c>
      <c r="L19" s="23">
        <f>[8]DECLARADOS!K3</f>
        <v>133.13098500000029</v>
      </c>
      <c r="M19" s="23">
        <f>[8]DECLARADOS!L3</f>
        <v>249.62086500000001</v>
      </c>
      <c r="N19" s="23">
        <f>[8]DECLARADOS!M3</f>
        <v>39.808051999999961</v>
      </c>
      <c r="O19" s="23">
        <f>[8]DECLARADOS!N3</f>
        <v>393.0132319999999</v>
      </c>
    </row>
    <row r="20" spans="1:15">
      <c r="B20" s="20" t="s">
        <v>131</v>
      </c>
      <c r="C20" s="23">
        <f>[8]DECLARADOS!B4</f>
        <v>343.45461699999987</v>
      </c>
      <c r="D20" s="23">
        <f>[8]DECLARADOS!C4</f>
        <v>304.2751880000003</v>
      </c>
      <c r="E20" s="23">
        <f>[8]DECLARADOS!D4</f>
        <v>616.03038200000015</v>
      </c>
      <c r="F20" s="23">
        <f>[8]DECLARADOS!E4</f>
        <v>3.6081989999999995</v>
      </c>
      <c r="G20" s="23">
        <f>[8]DECLARADOS!F4</f>
        <v>71.33520800000008</v>
      </c>
      <c r="H20" s="23">
        <f>[8]DECLARADOS!G4</f>
        <v>237.06581900000018</v>
      </c>
      <c r="I20" s="23">
        <f>[8]DECLARADOS!H4</f>
        <v>42.972063000000027</v>
      </c>
      <c r="J20" s="23">
        <f>[8]DECLARADOS!I4</f>
        <v>0.17560200000000001</v>
      </c>
      <c r="K20" s="23">
        <f>[8]DECLARADOS!J4</f>
        <v>30.640423000000002</v>
      </c>
      <c r="L20" s="23">
        <f>[8]DECLARADOS!K4</f>
        <v>138.93518300000022</v>
      </c>
      <c r="M20" s="23">
        <f>[8]DECLARADOS!L4</f>
        <v>225.05477600000003</v>
      </c>
      <c r="N20" s="23">
        <f>[8]DECLARADOS!M4</f>
        <v>31.368791000000016</v>
      </c>
      <c r="O20" s="23">
        <f>[8]DECLARADOS!N4</f>
        <v>365.86539899999997</v>
      </c>
    </row>
    <row r="21" spans="1:15">
      <c r="B21" s="20" t="s">
        <v>132</v>
      </c>
      <c r="C21" s="23">
        <f>[8]DECLARADOS!B5</f>
        <v>246.14602400000001</v>
      </c>
      <c r="D21" s="23">
        <f>[8]DECLARADOS!C5</f>
        <v>251.65640299999995</v>
      </c>
      <c r="E21" s="23">
        <f>[8]DECLARADOS!D5</f>
        <v>725.876892</v>
      </c>
      <c r="F21" s="23">
        <f>[8]DECLARADOS!E5</f>
        <v>4.2019500000000001</v>
      </c>
      <c r="G21" s="23">
        <f>[8]DECLARADOS!F5</f>
        <v>52.444592000000036</v>
      </c>
      <c r="H21" s="23">
        <f>[8]DECLARADOS!G5</f>
        <v>226.21757499999993</v>
      </c>
      <c r="I21" s="23">
        <f>[8]DECLARADOS!H5</f>
        <v>34.926594000000016</v>
      </c>
      <c r="J21" s="23">
        <f>[8]DECLARADOS!I5</f>
        <v>9.0455000000000008E-2</v>
      </c>
      <c r="K21" s="23">
        <f>[8]DECLARADOS!J5</f>
        <v>29.758782000000004</v>
      </c>
      <c r="L21" s="23">
        <f>[8]DECLARADOS!K5</f>
        <v>144.27701799999994</v>
      </c>
      <c r="M21" s="23">
        <f>[8]DECLARADOS!L5</f>
        <v>261.1428370000001</v>
      </c>
      <c r="N21" s="23">
        <f>[8]DECLARADOS!M5</f>
        <v>42.144173000000031</v>
      </c>
      <c r="O21" s="23">
        <f>[8]DECLARADOS!N5</f>
        <v>226.18648099999999</v>
      </c>
    </row>
    <row r="22" spans="1:15">
      <c r="B22" s="20" t="s">
        <v>133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</row>
    <row r="23" spans="1:15">
      <c r="B23" s="20" t="s">
        <v>134</v>
      </c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</row>
    <row r="24" spans="1:15">
      <c r="B24" s="20" t="s">
        <v>135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</row>
    <row r="25" spans="1:15">
      <c r="B25" s="20" t="s">
        <v>136</v>
      </c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</row>
    <row r="26" spans="1:15">
      <c r="B26" s="20" t="s">
        <v>137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</row>
    <row r="27" spans="1:15">
      <c r="B27" s="20" t="s">
        <v>138</v>
      </c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</row>
    <row r="28" spans="1:15">
      <c r="B28" s="20" t="s">
        <v>139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</row>
    <row r="29" spans="1:15">
      <c r="B29" s="20" t="s">
        <v>140</v>
      </c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</row>
    <row r="30" spans="1:15">
      <c r="B30" s="20" t="s">
        <v>141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</row>
    <row r="34" spans="1:15" ht="18" customHeight="1" thickBot="1">
      <c r="A34" s="201" t="s">
        <v>332</v>
      </c>
      <c r="B34" s="201"/>
      <c r="C34" s="201"/>
      <c r="D34" s="201"/>
      <c r="E34" s="201"/>
      <c r="F34" s="68"/>
      <c r="G34" s="68"/>
      <c r="H34" s="68"/>
      <c r="I34" s="68"/>
      <c r="J34" s="68"/>
      <c r="K34" s="68"/>
      <c r="L34" s="68"/>
      <c r="M34" s="68"/>
      <c r="N34" s="68"/>
      <c r="O34" s="68"/>
    </row>
    <row r="35" spans="1:15" ht="23.25" customHeight="1" thickBot="1">
      <c r="A35" s="202" t="s">
        <v>129</v>
      </c>
      <c r="B35" s="202" t="s">
        <v>128</v>
      </c>
      <c r="C35" s="117" t="s">
        <v>119</v>
      </c>
      <c r="D35" s="117" t="s">
        <v>378</v>
      </c>
      <c r="E35" s="129" t="s">
        <v>199</v>
      </c>
      <c r="F35" s="69"/>
      <c r="G35" s="69"/>
      <c r="H35" s="69"/>
      <c r="I35" s="69"/>
      <c r="J35" s="69"/>
      <c r="K35" s="69"/>
      <c r="L35" s="69"/>
      <c r="M35" s="69"/>
      <c r="N35" s="69"/>
      <c r="O35" s="14"/>
    </row>
    <row r="36" spans="1:15" ht="11.25" customHeight="1" thickBot="1">
      <c r="A36" s="203"/>
      <c r="B36" s="203"/>
      <c r="C36" s="205" t="s">
        <v>342</v>
      </c>
      <c r="D36" s="206"/>
      <c r="E36" s="206"/>
      <c r="F36" s="41"/>
      <c r="G36" s="41"/>
      <c r="H36" s="192" t="s">
        <v>124</v>
      </c>
      <c r="I36" s="192"/>
      <c r="J36" s="41"/>
      <c r="K36" s="41"/>
      <c r="L36" s="41"/>
      <c r="M36" s="41"/>
      <c r="N36" s="41"/>
      <c r="O36" s="14"/>
    </row>
    <row r="37" spans="1:15">
      <c r="A37" s="19">
        <f>[2]LEGENDAS!$B$3</f>
        <v>2018</v>
      </c>
      <c r="B37" s="20" t="s">
        <v>130</v>
      </c>
      <c r="C37" s="23">
        <f>[7]DECLARADOS!O3</f>
        <v>68.596819000000067</v>
      </c>
      <c r="D37" s="23">
        <f>[7]DECLARADOS!P3</f>
        <v>146.13938099999996</v>
      </c>
      <c r="E37" s="23">
        <f>[7]DECLARADOS!Q3</f>
        <v>57.744228000000035</v>
      </c>
      <c r="F37" s="70"/>
      <c r="G37" s="70"/>
      <c r="H37" s="70"/>
      <c r="I37" s="70"/>
      <c r="J37" s="70"/>
      <c r="K37" s="70"/>
      <c r="L37" s="70"/>
      <c r="M37" s="70"/>
      <c r="N37" s="70"/>
      <c r="O37" s="14"/>
    </row>
    <row r="38" spans="1:15">
      <c r="B38" s="20" t="s">
        <v>131</v>
      </c>
      <c r="C38" s="23">
        <f>[7]DECLARADOS!O4</f>
        <v>62.890393999999951</v>
      </c>
      <c r="D38" s="23">
        <f>[7]DECLARADOS!P4</f>
        <v>50.412537999999977</v>
      </c>
      <c r="E38" s="23">
        <f>[7]DECLARADOS!Q4</f>
        <v>62.921288000000054</v>
      </c>
      <c r="F38" s="70"/>
      <c r="G38" s="70"/>
      <c r="H38" s="70"/>
      <c r="I38" s="70"/>
      <c r="J38" s="70"/>
      <c r="K38" s="70"/>
      <c r="L38" s="70"/>
      <c r="M38" s="70"/>
      <c r="N38" s="70"/>
      <c r="O38" s="14"/>
    </row>
    <row r="39" spans="1:15">
      <c r="B39" s="20" t="s">
        <v>132</v>
      </c>
      <c r="C39" s="23">
        <f>[7]DECLARADOS!O5</f>
        <v>4.0181269999999998</v>
      </c>
      <c r="D39" s="23">
        <f>[7]DECLARADOS!P5</f>
        <v>34.581563000000024</v>
      </c>
      <c r="E39" s="23">
        <f>[7]DECLARADOS!Q5</f>
        <v>77.904399999999967</v>
      </c>
      <c r="F39" s="70"/>
      <c r="G39" s="70"/>
      <c r="H39" s="70"/>
      <c r="I39" s="70"/>
      <c r="J39" s="70"/>
      <c r="K39" s="70"/>
      <c r="L39" s="70"/>
      <c r="M39" s="70"/>
      <c r="N39" s="70"/>
      <c r="O39" s="14"/>
    </row>
    <row r="40" spans="1:15" ht="9" customHeight="1">
      <c r="B40" s="20" t="s">
        <v>133</v>
      </c>
      <c r="C40" s="23">
        <f>[7]DECLARADOS!O6</f>
        <v>108.55677</v>
      </c>
      <c r="D40" s="23">
        <f>[7]DECLARADOS!P6</f>
        <v>93.721436999999924</v>
      </c>
      <c r="E40" s="23">
        <f>[7]DECLARADOS!Q6</f>
        <v>67.184747999999985</v>
      </c>
      <c r="F40" s="70"/>
      <c r="G40" s="70"/>
      <c r="H40" s="70"/>
      <c r="I40" s="70"/>
      <c r="J40" s="70"/>
      <c r="K40" s="70"/>
      <c r="L40" s="70"/>
      <c r="M40" s="70"/>
      <c r="N40" s="70"/>
      <c r="O40" s="14"/>
    </row>
    <row r="41" spans="1:15" s="25" customFormat="1" ht="9" customHeight="1">
      <c r="A41" s="19"/>
      <c r="B41" s="20" t="s">
        <v>134</v>
      </c>
      <c r="C41" s="23">
        <f>[7]DECLARADOS!O7</f>
        <v>133.62437700000001</v>
      </c>
      <c r="D41" s="23">
        <f>[7]DECLARADOS!P7</f>
        <v>168.29488999999992</v>
      </c>
      <c r="E41" s="23">
        <f>[7]DECLARADOS!Q7</f>
        <v>81.233758000000051</v>
      </c>
      <c r="F41" s="23"/>
      <c r="G41" s="23"/>
      <c r="H41" s="23"/>
      <c r="I41" s="23"/>
      <c r="J41" s="23"/>
      <c r="K41" s="23"/>
      <c r="L41" s="23"/>
      <c r="M41" s="23"/>
      <c r="N41" s="23"/>
      <c r="O41" s="20"/>
    </row>
    <row r="42" spans="1:15" ht="9" customHeight="1">
      <c r="B42" s="20" t="s">
        <v>135</v>
      </c>
      <c r="C42" s="23">
        <f>[7]DECLARADOS!O8</f>
        <v>70.560807000000025</v>
      </c>
      <c r="D42" s="23">
        <f>[7]DECLARADOS!P8</f>
        <v>131.88815900000006</v>
      </c>
      <c r="E42" s="23">
        <f>[7]DECLARADOS!Q8</f>
        <v>92.921450999999934</v>
      </c>
      <c r="F42" s="23"/>
      <c r="G42" s="23"/>
      <c r="H42" s="23"/>
      <c r="I42" s="23"/>
      <c r="J42" s="23"/>
      <c r="K42" s="23"/>
      <c r="L42" s="23"/>
      <c r="M42" s="23"/>
      <c r="N42" s="23"/>
    </row>
    <row r="43" spans="1:15" ht="9" customHeight="1">
      <c r="B43" s="20" t="s">
        <v>136</v>
      </c>
      <c r="C43" s="23">
        <f>[7]DECLARADOS!O9</f>
        <v>71.41583799999998</v>
      </c>
      <c r="D43" s="23">
        <f>[7]DECLARADOS!P9</f>
        <v>136.380698</v>
      </c>
      <c r="E43" s="23">
        <f>[7]DECLARADOS!Q9</f>
        <v>86.075279000000009</v>
      </c>
      <c r="F43" s="23"/>
      <c r="G43" s="23"/>
      <c r="H43" s="23"/>
      <c r="I43" s="23"/>
      <c r="J43" s="23"/>
      <c r="K43" s="23"/>
      <c r="L43" s="23"/>
      <c r="M43" s="23"/>
      <c r="N43" s="23"/>
    </row>
    <row r="44" spans="1:15" ht="9" customHeight="1">
      <c r="B44" s="20" t="s">
        <v>137</v>
      </c>
      <c r="C44" s="23">
        <f>[7]DECLARADOS!O10</f>
        <v>190.73858899999996</v>
      </c>
      <c r="D44" s="23">
        <f>[7]DECLARADOS!P10</f>
        <v>80.039459999999892</v>
      </c>
      <c r="E44" s="23">
        <f>[7]DECLARADOS!Q10</f>
        <v>52.584327000000044</v>
      </c>
      <c r="F44" s="23"/>
      <c r="G44" s="23"/>
      <c r="H44" s="23"/>
      <c r="I44" s="23"/>
      <c r="J44" s="23"/>
      <c r="K44" s="23"/>
      <c r="L44" s="23"/>
      <c r="M44" s="23"/>
      <c r="N44" s="23"/>
    </row>
    <row r="45" spans="1:15">
      <c r="B45" s="20" t="s">
        <v>138</v>
      </c>
      <c r="C45" s="23">
        <f>[7]DECLARADOS!O11</f>
        <v>6.7127089999999985</v>
      </c>
      <c r="D45" s="23">
        <f>[7]DECLARADOS!P11</f>
        <v>101.82887699999999</v>
      </c>
      <c r="E45" s="23">
        <f>[7]DECLARADOS!Q11</f>
        <v>60.562024000000022</v>
      </c>
      <c r="F45" s="23"/>
      <c r="G45" s="23"/>
      <c r="H45" s="23"/>
      <c r="I45" s="23"/>
      <c r="J45" s="23"/>
      <c r="K45" s="23"/>
      <c r="L45" s="23"/>
      <c r="M45" s="23"/>
      <c r="N45" s="23"/>
    </row>
    <row r="46" spans="1:15">
      <c r="B46" s="20" t="s">
        <v>139</v>
      </c>
      <c r="C46" s="23">
        <f>[7]DECLARADOS!O12</f>
        <v>78.875367000000068</v>
      </c>
      <c r="D46" s="23">
        <f>[7]DECLARADOS!P12</f>
        <v>182.7362720000001</v>
      </c>
      <c r="E46" s="23">
        <f>[7]DECLARADOS!Q12</f>
        <v>113.25624599999982</v>
      </c>
      <c r="F46" s="23"/>
      <c r="G46" s="23"/>
      <c r="H46" s="23"/>
      <c r="I46" s="23"/>
      <c r="J46" s="23"/>
      <c r="K46" s="23"/>
      <c r="L46" s="23"/>
      <c r="M46" s="23"/>
      <c r="N46" s="23"/>
    </row>
    <row r="47" spans="1:15">
      <c r="B47" s="20" t="s">
        <v>140</v>
      </c>
      <c r="C47" s="23">
        <f>[7]DECLARADOS!O13</f>
        <v>78.185115999999965</v>
      </c>
      <c r="D47" s="23">
        <f>[7]DECLARADOS!P13</f>
        <v>90.651726999999894</v>
      </c>
      <c r="E47" s="23">
        <f>[7]DECLARADOS!Q13</f>
        <v>73.790812999999929</v>
      </c>
      <c r="F47" s="23"/>
      <c r="G47" s="23"/>
      <c r="H47" s="23"/>
      <c r="I47" s="23"/>
      <c r="J47" s="23"/>
      <c r="K47" s="23"/>
      <c r="L47" s="23"/>
      <c r="M47" s="23"/>
      <c r="N47" s="23"/>
    </row>
    <row r="48" spans="1:15">
      <c r="B48" s="20" t="s">
        <v>141</v>
      </c>
      <c r="C48" s="23">
        <f>[7]DECLARADOS!O14</f>
        <v>110.07888299999999</v>
      </c>
      <c r="D48" s="23">
        <f>[7]DECLARADOS!P14</f>
        <v>77.825188000000068</v>
      </c>
      <c r="E48" s="23">
        <f>[7]DECLARADOS!Q14</f>
        <v>58.197943000000009</v>
      </c>
      <c r="F48" s="23"/>
      <c r="G48" s="23"/>
      <c r="H48" s="23"/>
      <c r="I48" s="23"/>
      <c r="J48" s="23"/>
      <c r="K48" s="23"/>
      <c r="L48" s="23"/>
      <c r="M48" s="23"/>
      <c r="N48" s="23"/>
    </row>
    <row r="49" spans="1:14"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</row>
    <row r="50" spans="1:14">
      <c r="A50" s="19">
        <f>[2]LEGENDAS!$B$2</f>
        <v>2019</v>
      </c>
      <c r="B50" s="20" t="s">
        <v>130</v>
      </c>
      <c r="C50" s="23">
        <f>[8]DECLARADOS!O3</f>
        <v>59.977617999999971</v>
      </c>
      <c r="D50" s="23">
        <f>[8]DECLARADOS!P3</f>
        <v>52.476098999999998</v>
      </c>
      <c r="E50" s="23">
        <f>[8]DECLARADOS!Q3</f>
        <v>93.631591999999969</v>
      </c>
      <c r="F50" s="23"/>
      <c r="G50" s="23"/>
      <c r="H50" s="23"/>
      <c r="I50" s="23"/>
      <c r="J50" s="23"/>
      <c r="K50" s="23"/>
      <c r="L50" s="23"/>
      <c r="M50" s="23"/>
      <c r="N50" s="23"/>
    </row>
    <row r="51" spans="1:14">
      <c r="B51" s="20" t="s">
        <v>131</v>
      </c>
      <c r="C51" s="23">
        <f>[8]DECLARADOS!O4</f>
        <v>185.49139699999995</v>
      </c>
      <c r="D51" s="23">
        <f>[8]DECLARADOS!P4</f>
        <v>78.283343000000002</v>
      </c>
      <c r="E51" s="23">
        <f>[8]DECLARADOS!Q4</f>
        <v>74.605499000000023</v>
      </c>
      <c r="F51" s="23"/>
      <c r="G51" s="23"/>
      <c r="H51" s="23"/>
      <c r="I51" s="23"/>
      <c r="J51" s="23"/>
      <c r="K51" s="23"/>
      <c r="L51" s="23"/>
      <c r="M51" s="23"/>
      <c r="N51" s="23"/>
    </row>
    <row r="52" spans="1:14">
      <c r="B52" s="20" t="s">
        <v>132</v>
      </c>
      <c r="C52" s="23">
        <f>[8]DECLARADOS!O5</f>
        <v>2.9049100000000001</v>
      </c>
      <c r="D52" s="23">
        <f>[8]DECLARADOS!P5</f>
        <v>105.70387000000002</v>
      </c>
      <c r="E52" s="23">
        <f>[8]DECLARADOS!Q5</f>
        <v>86.054727000000057</v>
      </c>
      <c r="F52" s="23"/>
      <c r="G52" s="23"/>
      <c r="H52" s="23"/>
      <c r="I52" s="23"/>
      <c r="J52" s="23"/>
      <c r="K52" s="23"/>
      <c r="L52" s="23"/>
      <c r="M52" s="23"/>
      <c r="N52" s="23"/>
    </row>
    <row r="53" spans="1:14">
      <c r="B53" s="20" t="s">
        <v>133</v>
      </c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</row>
    <row r="54" spans="1:14">
      <c r="B54" s="20" t="s">
        <v>134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</row>
    <row r="55" spans="1:14">
      <c r="B55" s="20" t="s">
        <v>135</v>
      </c>
      <c r="C55" s="23"/>
      <c r="D55" s="23"/>
      <c r="E55" s="23"/>
    </row>
    <row r="56" spans="1:14">
      <c r="B56" s="20" t="s">
        <v>136</v>
      </c>
      <c r="C56" s="23"/>
      <c r="D56" s="23"/>
      <c r="E56" s="23"/>
    </row>
    <row r="57" spans="1:14">
      <c r="B57" s="20" t="s">
        <v>137</v>
      </c>
      <c r="C57" s="23"/>
      <c r="D57" s="23"/>
      <c r="E57" s="23"/>
    </row>
    <row r="58" spans="1:14">
      <c r="B58" s="20" t="s">
        <v>138</v>
      </c>
      <c r="C58" s="23"/>
      <c r="D58" s="23"/>
      <c r="E58" s="23"/>
    </row>
    <row r="59" spans="1:14">
      <c r="B59" s="20" t="s">
        <v>139</v>
      </c>
      <c r="C59" s="23"/>
      <c r="D59" s="23"/>
      <c r="E59" s="23"/>
    </row>
    <row r="60" spans="1:14">
      <c r="B60" s="20" t="s">
        <v>140</v>
      </c>
      <c r="C60" s="23"/>
      <c r="D60" s="23"/>
      <c r="E60" s="23"/>
    </row>
    <row r="61" spans="1:14">
      <c r="B61" s="20" t="s">
        <v>141</v>
      </c>
      <c r="C61" s="23"/>
      <c r="D61" s="23"/>
      <c r="E61" s="23"/>
    </row>
  </sheetData>
  <mergeCells count="10">
    <mergeCell ref="H36:I36"/>
    <mergeCell ref="A34:E34"/>
    <mergeCell ref="A35:A36"/>
    <mergeCell ref="B35:B36"/>
    <mergeCell ref="C36:E36"/>
    <mergeCell ref="A2:O2"/>
    <mergeCell ref="A3:O3"/>
    <mergeCell ref="A4:A5"/>
    <mergeCell ref="B4:B5"/>
    <mergeCell ref="C5:O5"/>
  </mergeCells>
  <phoneticPr fontId="1" type="noConversion"/>
  <hyperlinks>
    <hyperlink ref="H36:I36" location="Index!A1" display="Return to Index"/>
  </hyperlinks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O61"/>
  <sheetViews>
    <sheetView showGridLines="0" topLeftCell="A2" zoomScale="90" zoomScaleNormal="90" workbookViewId="0">
      <selection activeCell="A2" sqref="A2:O2"/>
    </sheetView>
  </sheetViews>
  <sheetFormatPr defaultRowHeight="9"/>
  <cols>
    <col min="1" max="1" width="6.85546875" style="19" customWidth="1"/>
    <col min="2" max="2" width="9.85546875" style="20" bestFit="1" customWidth="1"/>
    <col min="3" max="15" width="9.7109375" style="20" customWidth="1"/>
    <col min="16" max="16384" width="9.140625" style="20"/>
  </cols>
  <sheetData>
    <row r="1" spans="1:15" hidden="1"/>
    <row r="2" spans="1:15" ht="21" customHeight="1">
      <c r="A2" s="204" t="s">
        <v>349</v>
      </c>
      <c r="B2" s="204"/>
      <c r="C2" s="204"/>
      <c r="D2" s="204"/>
      <c r="E2" s="204"/>
      <c r="F2" s="204"/>
      <c r="G2" s="204"/>
      <c r="H2" s="204"/>
      <c r="I2" s="204"/>
      <c r="J2" s="204"/>
      <c r="K2" s="204"/>
      <c r="L2" s="204"/>
      <c r="M2" s="204"/>
      <c r="N2" s="204"/>
      <c r="O2" s="204"/>
    </row>
    <row r="3" spans="1:15" s="22" customFormat="1" ht="18" customHeight="1" thickBot="1">
      <c r="A3" s="201" t="s">
        <v>335</v>
      </c>
      <c r="B3" s="201"/>
      <c r="C3" s="201"/>
      <c r="D3" s="201"/>
      <c r="E3" s="201"/>
      <c r="F3" s="201"/>
      <c r="G3" s="201"/>
      <c r="H3" s="201"/>
      <c r="I3" s="201"/>
      <c r="J3" s="201"/>
      <c r="K3" s="201"/>
      <c r="L3" s="201"/>
      <c r="M3" s="201"/>
      <c r="N3" s="201"/>
      <c r="O3" s="201"/>
    </row>
    <row r="4" spans="1:15" ht="23.25" customHeight="1" thickBot="1">
      <c r="A4" s="202" t="s">
        <v>129</v>
      </c>
      <c r="B4" s="202" t="s">
        <v>128</v>
      </c>
      <c r="C4" s="117" t="s">
        <v>113</v>
      </c>
      <c r="D4" s="117" t="s">
        <v>114</v>
      </c>
      <c r="E4" s="117" t="s">
        <v>115</v>
      </c>
      <c r="F4" s="117" t="s">
        <v>116</v>
      </c>
      <c r="G4" s="117" t="s">
        <v>196</v>
      </c>
      <c r="H4" s="117" t="s">
        <v>117</v>
      </c>
      <c r="I4" s="117" t="s">
        <v>344</v>
      </c>
      <c r="J4" s="117" t="s">
        <v>345</v>
      </c>
      <c r="K4" s="117" t="s">
        <v>118</v>
      </c>
      <c r="L4" s="117" t="s">
        <v>197</v>
      </c>
      <c r="M4" s="117" t="s">
        <v>195</v>
      </c>
      <c r="N4" s="117" t="s">
        <v>198</v>
      </c>
      <c r="O4" s="117" t="s">
        <v>194</v>
      </c>
    </row>
    <row r="5" spans="1:15" ht="11.25" customHeight="1" thickBot="1">
      <c r="A5" s="203"/>
      <c r="B5" s="203"/>
      <c r="C5" s="205" t="s">
        <v>342</v>
      </c>
      <c r="D5" s="206"/>
      <c r="E5" s="206"/>
      <c r="F5" s="206"/>
      <c r="G5" s="206"/>
      <c r="H5" s="206"/>
      <c r="I5" s="206"/>
      <c r="J5" s="206"/>
      <c r="K5" s="206"/>
      <c r="L5" s="206"/>
      <c r="M5" s="206"/>
      <c r="N5" s="206"/>
      <c r="O5" s="207"/>
    </row>
    <row r="6" spans="1:15">
      <c r="A6" s="19">
        <f>[2]LEGENDAS!$B$3</f>
        <v>2018</v>
      </c>
      <c r="B6" s="20" t="s">
        <v>130</v>
      </c>
      <c r="C6" s="23">
        <f>[7]DECLARADOS!B21</f>
        <v>328.63231399999961</v>
      </c>
      <c r="D6" s="23">
        <f>[7]DECLARADOS!C21</f>
        <v>411.05193100000014</v>
      </c>
      <c r="E6" s="23">
        <f>[7]DECLARADOS!D21</f>
        <v>204.43652299999991</v>
      </c>
      <c r="F6" s="23">
        <f>[7]DECLARADOS!E21</f>
        <v>11.282007999999989</v>
      </c>
      <c r="G6" s="23">
        <f>[7]DECLARADOS!F21</f>
        <v>107.62773700000002</v>
      </c>
      <c r="H6" s="23">
        <f>[7]DECLARADOS!G21</f>
        <v>57.961676999999973</v>
      </c>
      <c r="I6" s="23">
        <f>[7]DECLARADOS!H21</f>
        <v>12.219630999999987</v>
      </c>
      <c r="J6" s="23">
        <f>[7]DECLARADOS!I21</f>
        <v>47.23918800000002</v>
      </c>
      <c r="K6" s="23">
        <f>[7]DECLARADOS!J21</f>
        <v>58.847867999999998</v>
      </c>
      <c r="L6" s="23">
        <f>[7]DECLARADOS!K21</f>
        <v>220.00145400000019</v>
      </c>
      <c r="M6" s="23">
        <f>[7]DECLARADOS!L21</f>
        <v>119.14953199999999</v>
      </c>
      <c r="N6" s="23">
        <f>[7]DECLARADOS!M21</f>
        <v>13.053071000000001</v>
      </c>
      <c r="O6" s="23">
        <f>[7]DECLARADOS!N21</f>
        <v>176.65626699999964</v>
      </c>
    </row>
    <row r="7" spans="1:15">
      <c r="B7" s="20" t="s">
        <v>131</v>
      </c>
      <c r="C7" s="23">
        <f>[7]DECLARADOS!B22</f>
        <v>309.53448500000002</v>
      </c>
      <c r="D7" s="23">
        <f>[7]DECLARADOS!C22</f>
        <v>378.96048100000013</v>
      </c>
      <c r="E7" s="23">
        <f>[7]DECLARADOS!D22</f>
        <v>172.27343999999997</v>
      </c>
      <c r="F7" s="23">
        <f>[7]DECLARADOS!E22</f>
        <v>12.229501000000006</v>
      </c>
      <c r="G7" s="23">
        <f>[7]DECLARADOS!F22</f>
        <v>78.320808000000127</v>
      </c>
      <c r="H7" s="23">
        <f>[7]DECLARADOS!G22</f>
        <v>44.723699000000018</v>
      </c>
      <c r="I7" s="23">
        <f>[7]DECLARADOS!H22</f>
        <v>9.1434169999999888</v>
      </c>
      <c r="J7" s="23">
        <f>[7]DECLARADOS!I22</f>
        <v>41.793587999999978</v>
      </c>
      <c r="K7" s="23">
        <f>[7]DECLARADOS!J22</f>
        <v>62.672912999999994</v>
      </c>
      <c r="L7" s="23">
        <f>[7]DECLARADOS!K22</f>
        <v>221.05703599999998</v>
      </c>
      <c r="M7" s="23">
        <f>[7]DECLARADOS!L22</f>
        <v>120.92056800000003</v>
      </c>
      <c r="N7" s="23">
        <f>[7]DECLARADOS!M22</f>
        <v>11.728855000000003</v>
      </c>
      <c r="O7" s="23">
        <f>[7]DECLARADOS!N22</f>
        <v>160.82916499999988</v>
      </c>
    </row>
    <row r="8" spans="1:15">
      <c r="B8" s="20" t="s">
        <v>132</v>
      </c>
      <c r="C8" s="23">
        <f>[7]DECLARADOS!B23</f>
        <v>321.16407400000031</v>
      </c>
      <c r="D8" s="23">
        <f>[7]DECLARADOS!C23</f>
        <v>390.86878999999965</v>
      </c>
      <c r="E8" s="23">
        <f>[7]DECLARADOS!D23</f>
        <v>204.8452639999999</v>
      </c>
      <c r="F8" s="23">
        <f>[7]DECLARADOS!E23</f>
        <v>12.263590000000002</v>
      </c>
      <c r="G8" s="23">
        <f>[7]DECLARADOS!F23</f>
        <v>54.400537000000092</v>
      </c>
      <c r="H8" s="23">
        <f>[7]DECLARADOS!G23</f>
        <v>51.565055999999956</v>
      </c>
      <c r="I8" s="23">
        <f>[7]DECLARADOS!H23</f>
        <v>12.573466999999994</v>
      </c>
      <c r="J8" s="23">
        <f>[7]DECLARADOS!I23</f>
        <v>43.71371199999998</v>
      </c>
      <c r="K8" s="23">
        <f>[7]DECLARADOS!J23</f>
        <v>67.122493000000077</v>
      </c>
      <c r="L8" s="23">
        <f>[7]DECLARADOS!K23</f>
        <v>240.44184899999959</v>
      </c>
      <c r="M8" s="23">
        <f>[7]DECLARADOS!L23</f>
        <v>141.13428900000011</v>
      </c>
      <c r="N8" s="23">
        <f>[7]DECLARADOS!M23</f>
        <v>12.723727999999992</v>
      </c>
      <c r="O8" s="23">
        <f>[7]DECLARADOS!N23</f>
        <v>185.49522600000012</v>
      </c>
    </row>
    <row r="9" spans="1:15">
      <c r="B9" s="20" t="s">
        <v>133</v>
      </c>
      <c r="C9" s="23">
        <f>[7]DECLARADOS!B24</f>
        <v>358.91775299999995</v>
      </c>
      <c r="D9" s="23">
        <f>[7]DECLARADOS!C24</f>
        <v>415.37014199999959</v>
      </c>
      <c r="E9" s="23">
        <f>[7]DECLARADOS!D24</f>
        <v>199.22926100000009</v>
      </c>
      <c r="F9" s="23">
        <f>[7]DECLARADOS!E24</f>
        <v>11.330173000000009</v>
      </c>
      <c r="G9" s="23">
        <f>[7]DECLARADOS!F24</f>
        <v>58.807698000000109</v>
      </c>
      <c r="H9" s="23">
        <f>[7]DECLARADOS!G24</f>
        <v>50.177575000000047</v>
      </c>
      <c r="I9" s="23">
        <f>[7]DECLARADOS!H24</f>
        <v>10.640930999999997</v>
      </c>
      <c r="J9" s="23">
        <f>[7]DECLARADOS!I24</f>
        <v>53.039192999999969</v>
      </c>
      <c r="K9" s="23">
        <f>[7]DECLARADOS!J24</f>
        <v>62.275029999999973</v>
      </c>
      <c r="L9" s="23">
        <f>[7]DECLARADOS!K24</f>
        <v>238.32367399999953</v>
      </c>
      <c r="M9" s="23">
        <f>[7]DECLARADOS!L24</f>
        <v>141.10282999999998</v>
      </c>
      <c r="N9" s="23">
        <f>[7]DECLARADOS!M24</f>
        <v>11.369375999999987</v>
      </c>
      <c r="O9" s="23">
        <f>[7]DECLARADOS!N24</f>
        <v>175.03702500000003</v>
      </c>
    </row>
    <row r="10" spans="1:15">
      <c r="B10" s="20" t="s">
        <v>134</v>
      </c>
      <c r="C10" s="23">
        <f>[7]DECLARADOS!B25</f>
        <v>393.87994100000043</v>
      </c>
      <c r="D10" s="23">
        <f>[7]DECLARADOS!C25</f>
        <v>444.61597499999999</v>
      </c>
      <c r="E10" s="23">
        <f>[7]DECLARADOS!D25</f>
        <v>199.48227799999995</v>
      </c>
      <c r="F10" s="23">
        <f>[7]DECLARADOS!E25</f>
        <v>13.364044999999994</v>
      </c>
      <c r="G10" s="23">
        <f>[7]DECLARADOS!F25</f>
        <v>49.817687000000042</v>
      </c>
      <c r="H10" s="23">
        <f>[7]DECLARADOS!G25</f>
        <v>54.588058999999987</v>
      </c>
      <c r="I10" s="23">
        <f>[7]DECLARADOS!H25</f>
        <v>7.9333920000000004</v>
      </c>
      <c r="J10" s="23">
        <f>[7]DECLARADOS!I25</f>
        <v>58.41397400000001</v>
      </c>
      <c r="K10" s="23">
        <f>[7]DECLARADOS!J25</f>
        <v>68.143284000000023</v>
      </c>
      <c r="L10" s="23">
        <f>[7]DECLARADOS!K25</f>
        <v>290.50987999999995</v>
      </c>
      <c r="M10" s="23">
        <f>[7]DECLARADOS!L25</f>
        <v>138.10842499999995</v>
      </c>
      <c r="N10" s="23">
        <f>[7]DECLARADOS!M25</f>
        <v>16.039035999999999</v>
      </c>
      <c r="O10" s="23">
        <f>[7]DECLARADOS!N25</f>
        <v>193.54718200000039</v>
      </c>
    </row>
    <row r="11" spans="1:15">
      <c r="B11" s="20" t="s">
        <v>135</v>
      </c>
      <c r="C11" s="23">
        <f>[7]DECLARADOS!B26</f>
        <v>372.43517400000002</v>
      </c>
      <c r="D11" s="23">
        <f>[7]DECLARADOS!C26</f>
        <v>399.90694500000006</v>
      </c>
      <c r="E11" s="23">
        <f>[7]DECLARADOS!D26</f>
        <v>189.42759800000005</v>
      </c>
      <c r="F11" s="23">
        <f>[7]DECLARADOS!E26</f>
        <v>32.85872100000001</v>
      </c>
      <c r="G11" s="23">
        <f>[7]DECLARADOS!F26</f>
        <v>46.058191000000043</v>
      </c>
      <c r="H11" s="23">
        <f>[7]DECLARADOS!G26</f>
        <v>53.90113000000003</v>
      </c>
      <c r="I11" s="23">
        <f>[7]DECLARADOS!H26</f>
        <v>7.8516160000000026</v>
      </c>
      <c r="J11" s="23">
        <f>[7]DECLARADOS!I26</f>
        <v>55.336105999999987</v>
      </c>
      <c r="K11" s="23">
        <f>[7]DECLARADOS!J26</f>
        <v>76.625299000000041</v>
      </c>
      <c r="L11" s="23">
        <f>[7]DECLARADOS!K26</f>
        <v>261.41773100000017</v>
      </c>
      <c r="M11" s="23">
        <f>[7]DECLARADOS!L26</f>
        <v>176.20302000000004</v>
      </c>
      <c r="N11" s="23">
        <f>[7]DECLARADOS!M26</f>
        <v>10.619041000000005</v>
      </c>
      <c r="O11" s="23">
        <f>[7]DECLARADOS!N26</f>
        <v>193.85944800000007</v>
      </c>
    </row>
    <row r="12" spans="1:15">
      <c r="B12" s="20" t="s">
        <v>136</v>
      </c>
      <c r="C12" s="23">
        <f>[7]DECLARADOS!B27</f>
        <v>336.73257200000006</v>
      </c>
      <c r="D12" s="23">
        <f>[7]DECLARADOS!C27</f>
        <v>452.1128239999997</v>
      </c>
      <c r="E12" s="23">
        <f>[7]DECLARADOS!D27</f>
        <v>233.09044000000011</v>
      </c>
      <c r="F12" s="23">
        <f>[7]DECLARADOS!E27</f>
        <v>31.464747000000006</v>
      </c>
      <c r="G12" s="23">
        <f>[7]DECLARADOS!F27</f>
        <v>60.79745299999994</v>
      </c>
      <c r="H12" s="23">
        <f>[7]DECLARADOS!G27</f>
        <v>75.754011000000034</v>
      </c>
      <c r="I12" s="23">
        <f>[7]DECLARADOS!H27</f>
        <v>8.8705950000000087</v>
      </c>
      <c r="J12" s="23">
        <f>[7]DECLARADOS!I27</f>
        <v>67.134171000000023</v>
      </c>
      <c r="K12" s="23">
        <f>[7]DECLARADOS!J27</f>
        <v>71.904210999999947</v>
      </c>
      <c r="L12" s="23">
        <f>[7]DECLARADOS!K27</f>
        <v>296.11026299999975</v>
      </c>
      <c r="M12" s="23">
        <f>[7]DECLARADOS!L27</f>
        <v>159.66655099999988</v>
      </c>
      <c r="N12" s="23">
        <f>[7]DECLARADOS!M27</f>
        <v>14.611629000000001</v>
      </c>
      <c r="O12" s="23">
        <f>[7]DECLARADOS!N27</f>
        <v>192.62628299999997</v>
      </c>
    </row>
    <row r="13" spans="1:15">
      <c r="B13" s="20" t="s">
        <v>137</v>
      </c>
      <c r="C13" s="23">
        <f>[7]DECLARADOS!B28</f>
        <v>317.17292400000002</v>
      </c>
      <c r="D13" s="23">
        <f>[7]DECLARADOS!C28</f>
        <v>468.36513099999922</v>
      </c>
      <c r="E13" s="23">
        <f>[7]DECLARADOS!D28</f>
        <v>197.352655</v>
      </c>
      <c r="F13" s="23">
        <f>[7]DECLARADOS!E28</f>
        <v>22.068251</v>
      </c>
      <c r="G13" s="23">
        <f>[7]DECLARADOS!F28</f>
        <v>66.254146999999932</v>
      </c>
      <c r="H13" s="23">
        <f>[7]DECLARADOS!G28</f>
        <v>62.800195999999978</v>
      </c>
      <c r="I13" s="23">
        <f>[7]DECLARADOS!H28</f>
        <v>8.9648830000000128</v>
      </c>
      <c r="J13" s="23">
        <f>[7]DECLARADOS!I28</f>
        <v>69.563693999999998</v>
      </c>
      <c r="K13" s="23">
        <f>[7]DECLARADOS!J28</f>
        <v>50.562124999999959</v>
      </c>
      <c r="L13" s="23">
        <f>[7]DECLARADOS!K28</f>
        <v>289.28808799999928</v>
      </c>
      <c r="M13" s="23">
        <f>[7]DECLARADOS!L28</f>
        <v>123.42509399999996</v>
      </c>
      <c r="N13" s="23">
        <f>[7]DECLARADOS!M28</f>
        <v>9.2137060000000162</v>
      </c>
      <c r="O13" s="23">
        <f>[7]DECLARADOS!N28</f>
        <v>185.66715599999986</v>
      </c>
    </row>
    <row r="14" spans="1:15">
      <c r="B14" s="20" t="s">
        <v>138</v>
      </c>
      <c r="C14" s="23">
        <f>[7]DECLARADOS!B29</f>
        <v>288.82171599999981</v>
      </c>
      <c r="D14" s="23">
        <f>[7]DECLARADOS!C29</f>
        <v>365.57386599999995</v>
      </c>
      <c r="E14" s="23">
        <f>[7]DECLARADOS!D29</f>
        <v>186.18909599999995</v>
      </c>
      <c r="F14" s="23">
        <f>[7]DECLARADOS!E29</f>
        <v>14.301400000000003</v>
      </c>
      <c r="G14" s="23">
        <f>[7]DECLARADOS!F29</f>
        <v>67.732942999999935</v>
      </c>
      <c r="H14" s="23">
        <f>[7]DECLARADOS!G29</f>
        <v>61.000360999999998</v>
      </c>
      <c r="I14" s="23">
        <f>[7]DECLARADOS!H29</f>
        <v>7.9573839999999985</v>
      </c>
      <c r="J14" s="23">
        <f>[7]DECLARADOS!I29</f>
        <v>66.904343999999995</v>
      </c>
      <c r="K14" s="23">
        <f>[7]DECLARADOS!J29</f>
        <v>56.33473300000005</v>
      </c>
      <c r="L14" s="23">
        <f>[7]DECLARADOS!K29</f>
        <v>202.80596999999997</v>
      </c>
      <c r="M14" s="23">
        <f>[7]DECLARADOS!L29</f>
        <v>122.46955100000002</v>
      </c>
      <c r="N14" s="23">
        <f>[7]DECLARADOS!M29</f>
        <v>7.4482299999999935</v>
      </c>
      <c r="O14" s="23">
        <f>[7]DECLARADOS!N29</f>
        <v>167.19020099999977</v>
      </c>
    </row>
    <row r="15" spans="1:15">
      <c r="B15" s="20" t="s">
        <v>139</v>
      </c>
      <c r="C15" s="23">
        <f>[7]DECLARADOS!B30</f>
        <v>372.06396700000033</v>
      </c>
      <c r="D15" s="23">
        <f>[7]DECLARADOS!C30</f>
        <v>375.98511299999984</v>
      </c>
      <c r="E15" s="23">
        <f>[7]DECLARADOS!D30</f>
        <v>231.08691400000006</v>
      </c>
      <c r="F15" s="23">
        <f>[7]DECLARADOS!E30</f>
        <v>13.354826000000005</v>
      </c>
      <c r="G15" s="23">
        <f>[7]DECLARADOS!F30</f>
        <v>74.207746000000014</v>
      </c>
      <c r="H15" s="23">
        <f>[7]DECLARADOS!G30</f>
        <v>58.441212000000036</v>
      </c>
      <c r="I15" s="23">
        <f>[7]DECLARADOS!H30</f>
        <v>12.966201999999996</v>
      </c>
      <c r="J15" s="23">
        <f>[7]DECLARADOS!I30</f>
        <v>67.787127000000012</v>
      </c>
      <c r="K15" s="23">
        <f>[7]DECLARADOS!J30</f>
        <v>67.186900000000023</v>
      </c>
      <c r="L15" s="23">
        <f>[7]DECLARADOS!K30</f>
        <v>189.44130299999992</v>
      </c>
      <c r="M15" s="23">
        <f>[7]DECLARADOS!L30</f>
        <v>139.71888300000003</v>
      </c>
      <c r="N15" s="23">
        <f>[7]DECLARADOS!M30</f>
        <v>14.075586000000001</v>
      </c>
      <c r="O15" s="23">
        <f>[7]DECLARADOS!N30</f>
        <v>219.32813200000044</v>
      </c>
    </row>
    <row r="16" spans="1:15">
      <c r="B16" s="20" t="s">
        <v>140</v>
      </c>
      <c r="C16" s="23">
        <f>[7]DECLARADOS!B31</f>
        <v>323.00271500000031</v>
      </c>
      <c r="D16" s="23">
        <f>[7]DECLARADOS!C31</f>
        <v>396.9001100000001</v>
      </c>
      <c r="E16" s="23">
        <f>[7]DECLARADOS!D31</f>
        <v>196.81491700000004</v>
      </c>
      <c r="F16" s="23">
        <f>[7]DECLARADOS!E31</f>
        <v>12.80425299999999</v>
      </c>
      <c r="G16" s="23">
        <f>[7]DECLARADOS!F31</f>
        <v>68.427188000000015</v>
      </c>
      <c r="H16" s="23">
        <f>[7]DECLARADOS!G31</f>
        <v>44.495080000000037</v>
      </c>
      <c r="I16" s="23">
        <f>[7]DECLARADOS!H31</f>
        <v>10.331000000000007</v>
      </c>
      <c r="J16" s="23">
        <f>[7]DECLARADOS!I31</f>
        <v>63.653549999999967</v>
      </c>
      <c r="K16" s="23">
        <f>[7]DECLARADOS!J31</f>
        <v>67.188976999999994</v>
      </c>
      <c r="L16" s="23">
        <f>[7]DECLARADOS!K31</f>
        <v>219.93382000000003</v>
      </c>
      <c r="M16" s="23">
        <f>[7]DECLARADOS!L31</f>
        <v>145.20561600000002</v>
      </c>
      <c r="N16" s="23">
        <f>[7]DECLARADOS!M31</f>
        <v>13.555137</v>
      </c>
      <c r="O16" s="23">
        <f>[7]DECLARADOS!N31</f>
        <v>196.41984100000028</v>
      </c>
    </row>
    <row r="17" spans="1:15">
      <c r="B17" s="20" t="s">
        <v>141</v>
      </c>
      <c r="C17" s="23">
        <f>[7]DECLARADOS!B32</f>
        <v>296.64753400000006</v>
      </c>
      <c r="D17" s="23">
        <f>[7]DECLARADOS!C32</f>
        <v>396.26219900000001</v>
      </c>
      <c r="E17" s="23">
        <f>[7]DECLARADOS!D32</f>
        <v>193.49985100000006</v>
      </c>
      <c r="F17" s="23">
        <f>[7]DECLARADOS!E32</f>
        <v>17.037953000000002</v>
      </c>
      <c r="G17" s="23">
        <f>[7]DECLARADOS!F32</f>
        <v>77.16469800000003</v>
      </c>
      <c r="H17" s="23">
        <f>[7]DECLARADOS!G32</f>
        <v>42.373688999999978</v>
      </c>
      <c r="I17" s="23">
        <f>[7]DECLARADOS!H32</f>
        <v>9.4841689999999996</v>
      </c>
      <c r="J17" s="23">
        <f>[7]DECLARADOS!I32</f>
        <v>52.919809000000015</v>
      </c>
      <c r="K17" s="23">
        <f>[7]DECLARADOS!J32</f>
        <v>50.633693999999998</v>
      </c>
      <c r="L17" s="23">
        <f>[7]DECLARADOS!K32</f>
        <v>208.34159599999995</v>
      </c>
      <c r="M17" s="23">
        <f>[7]DECLARADOS!L32</f>
        <v>117.40417499999998</v>
      </c>
      <c r="N17" s="23">
        <f>[7]DECLARADOS!M32</f>
        <v>13.658411000000012</v>
      </c>
      <c r="O17" s="23">
        <f>[7]DECLARADOS!N32</f>
        <v>179.91774200000006</v>
      </c>
    </row>
    <row r="18" spans="1:15"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</row>
    <row r="19" spans="1:15">
      <c r="A19" s="19">
        <f>[2]LEGENDAS!$B$2</f>
        <v>2019</v>
      </c>
      <c r="B19" s="20" t="s">
        <v>130</v>
      </c>
      <c r="C19" s="23">
        <f>[8]DECLARADOS!B21</f>
        <v>288.97631499999989</v>
      </c>
      <c r="D19" s="23">
        <f>[8]DECLARADOS!C21</f>
        <v>362.55977299999984</v>
      </c>
      <c r="E19" s="23">
        <f>[8]DECLARADOS!D21</f>
        <v>177.53930199999999</v>
      </c>
      <c r="F19" s="23">
        <f>[8]DECLARADOS!E21</f>
        <v>13.763397000000014</v>
      </c>
      <c r="G19" s="23">
        <f>[8]DECLARADOS!F21</f>
        <v>64.114970000000014</v>
      </c>
      <c r="H19" s="23">
        <f>[8]DECLARADOS!G21</f>
        <v>42.004906999999996</v>
      </c>
      <c r="I19" s="23">
        <f>[8]DECLARADOS!H21</f>
        <v>9.3293539999999897</v>
      </c>
      <c r="J19" s="23">
        <f>[8]DECLARADOS!I21</f>
        <v>54.117460999999963</v>
      </c>
      <c r="K19" s="23">
        <f>[8]DECLARADOS!J21</f>
        <v>81.303636000000026</v>
      </c>
      <c r="L19" s="23">
        <f>[8]DECLARADOS!K21</f>
        <v>213.61226799999977</v>
      </c>
      <c r="M19" s="23">
        <f>[8]DECLARADOS!L21</f>
        <v>152.33876900000007</v>
      </c>
      <c r="N19" s="23">
        <f>[8]DECLARADOS!M21</f>
        <v>12.854295000000004</v>
      </c>
      <c r="O19" s="23">
        <f>[8]DECLARADOS!N21</f>
        <v>147.51361400000002</v>
      </c>
    </row>
    <row r="20" spans="1:15">
      <c r="B20" s="20" t="s">
        <v>131</v>
      </c>
      <c r="C20" s="23">
        <f>[8]DECLARADOS!B22</f>
        <v>292.82550000000003</v>
      </c>
      <c r="D20" s="23">
        <f>[8]DECLARADOS!C22</f>
        <v>397.50464900000003</v>
      </c>
      <c r="E20" s="23">
        <f>[8]DECLARADOS!D22</f>
        <v>184.676286</v>
      </c>
      <c r="F20" s="23">
        <f>[8]DECLARADOS!E22</f>
        <v>13.517037999999994</v>
      </c>
      <c r="G20" s="23">
        <f>[8]DECLARADOS!F22</f>
        <v>70.164714999999944</v>
      </c>
      <c r="H20" s="23">
        <f>[8]DECLARADOS!G22</f>
        <v>46.42485600000002</v>
      </c>
      <c r="I20" s="23">
        <f>[8]DECLARADOS!H22</f>
        <v>8.9534999999999982</v>
      </c>
      <c r="J20" s="23">
        <f>[8]DECLARADOS!I22</f>
        <v>44.897025000000006</v>
      </c>
      <c r="K20" s="23">
        <f>[8]DECLARADOS!J22</f>
        <v>73.453108</v>
      </c>
      <c r="L20" s="23">
        <f>[8]DECLARADOS!K22</f>
        <v>235.52198899999999</v>
      </c>
      <c r="M20" s="23">
        <f>[8]DECLARADOS!L22</f>
        <v>154.46528699999996</v>
      </c>
      <c r="N20" s="23">
        <f>[8]DECLARADOS!M22</f>
        <v>13.696564000000008</v>
      </c>
      <c r="O20" s="23">
        <f>[8]DECLARADOS!N22</f>
        <v>159.10340800000006</v>
      </c>
    </row>
    <row r="21" spans="1:15">
      <c r="B21" s="20" t="s">
        <v>132</v>
      </c>
      <c r="C21" s="23">
        <f>[8]DECLARADOS!B23</f>
        <v>283.83252900000014</v>
      </c>
      <c r="D21" s="23">
        <f>[8]DECLARADOS!C23</f>
        <v>409.25042900000074</v>
      </c>
      <c r="E21" s="23">
        <f>[8]DECLARADOS!D23</f>
        <v>220.32829699999991</v>
      </c>
      <c r="F21" s="23">
        <f>[8]DECLARADOS!E23</f>
        <v>10.567188000000005</v>
      </c>
      <c r="G21" s="23">
        <f>[8]DECLARADOS!F23</f>
        <v>61.383093999999929</v>
      </c>
      <c r="H21" s="23">
        <f>[8]DECLARADOS!G23</f>
        <v>58.902813999999971</v>
      </c>
      <c r="I21" s="23">
        <f>[8]DECLARADOS!H23</f>
        <v>8.8450980000000001</v>
      </c>
      <c r="J21" s="23">
        <f>[8]DECLARADOS!I23</f>
        <v>53.447964000000006</v>
      </c>
      <c r="K21" s="23">
        <f>[8]DECLARADOS!J23</f>
        <v>71.923361999999969</v>
      </c>
      <c r="L21" s="23">
        <f>[8]DECLARADOS!K23</f>
        <v>259.93207700000073</v>
      </c>
      <c r="M21" s="23">
        <f>[8]DECLARADOS!L23</f>
        <v>151.27083799999997</v>
      </c>
      <c r="N21" s="23">
        <f>[8]DECLARADOS!M23</f>
        <v>12.200836999999995</v>
      </c>
      <c r="O21" s="23">
        <f>[8]DECLARADOS!N23</f>
        <v>149.11260000000013</v>
      </c>
    </row>
    <row r="22" spans="1:15">
      <c r="B22" s="20" t="s">
        <v>133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</row>
    <row r="23" spans="1:15">
      <c r="B23" s="20" t="s">
        <v>134</v>
      </c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</row>
    <row r="24" spans="1:15">
      <c r="B24" s="20" t="s">
        <v>135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</row>
    <row r="25" spans="1:15">
      <c r="B25" s="20" t="s">
        <v>136</v>
      </c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</row>
    <row r="26" spans="1:15">
      <c r="B26" s="20" t="s">
        <v>137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</row>
    <row r="27" spans="1:15">
      <c r="B27" s="20" t="s">
        <v>138</v>
      </c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</row>
    <row r="28" spans="1:15">
      <c r="B28" s="20" t="s">
        <v>139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</row>
    <row r="29" spans="1:15">
      <c r="B29" s="20" t="s">
        <v>140</v>
      </c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</row>
    <row r="30" spans="1:15">
      <c r="B30" s="20" t="s">
        <v>141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4" spans="1:15" ht="18" customHeight="1" thickBot="1">
      <c r="A34" s="201" t="s">
        <v>335</v>
      </c>
      <c r="B34" s="201"/>
      <c r="C34" s="201"/>
      <c r="D34" s="201"/>
      <c r="E34" s="201"/>
      <c r="F34" s="68"/>
      <c r="G34" s="68"/>
      <c r="H34" s="68"/>
      <c r="I34" s="68"/>
      <c r="J34" s="68"/>
      <c r="K34" s="68"/>
      <c r="L34" s="68"/>
      <c r="M34" s="68"/>
      <c r="N34" s="68"/>
      <c r="O34" s="39"/>
    </row>
    <row r="35" spans="1:15" ht="23.25" customHeight="1" thickBot="1">
      <c r="A35" s="202" t="s">
        <v>129</v>
      </c>
      <c r="B35" s="202" t="s">
        <v>128</v>
      </c>
      <c r="C35" s="117" t="s">
        <v>119</v>
      </c>
      <c r="D35" s="117" t="s">
        <v>378</v>
      </c>
      <c r="E35" s="129" t="s">
        <v>199</v>
      </c>
      <c r="F35" s="69"/>
      <c r="G35" s="69"/>
      <c r="H35" s="69"/>
      <c r="I35" s="69"/>
      <c r="J35" s="69"/>
      <c r="K35" s="69"/>
      <c r="L35" s="69"/>
      <c r="M35" s="69"/>
      <c r="N35" s="69"/>
    </row>
    <row r="36" spans="1:15" ht="11.25" customHeight="1" thickBot="1">
      <c r="A36" s="203"/>
      <c r="B36" s="203"/>
      <c r="C36" s="205" t="s">
        <v>342</v>
      </c>
      <c r="D36" s="206"/>
      <c r="E36" s="206"/>
      <c r="F36" s="41"/>
      <c r="G36" s="41"/>
      <c r="H36" s="192" t="s">
        <v>124</v>
      </c>
      <c r="I36" s="192"/>
      <c r="J36" s="41"/>
      <c r="K36" s="41"/>
      <c r="L36" s="41"/>
      <c r="M36" s="41"/>
      <c r="N36" s="41"/>
      <c r="O36" s="71"/>
    </row>
    <row r="37" spans="1:15">
      <c r="A37" s="19">
        <f>[2]LEGENDAS!$B$3</f>
        <v>2018</v>
      </c>
      <c r="B37" s="20" t="s">
        <v>130</v>
      </c>
      <c r="C37" s="23">
        <f>[7]DECLARADOS!O21</f>
        <v>159.1351369999997</v>
      </c>
      <c r="D37" s="23">
        <f>[7]DECLARADOS!P21</f>
        <v>16.130973999999998</v>
      </c>
      <c r="E37" s="23">
        <f>[7]DECLARADOS!Q21</f>
        <v>28.306757999999999</v>
      </c>
      <c r="F37" s="70"/>
      <c r="G37" s="70"/>
      <c r="H37" s="70"/>
      <c r="I37" s="70"/>
      <c r="J37" s="70"/>
      <c r="K37" s="70"/>
      <c r="L37" s="70"/>
      <c r="M37" s="70"/>
      <c r="N37" s="70"/>
    </row>
    <row r="38" spans="1:15">
      <c r="B38" s="20" t="s">
        <v>131</v>
      </c>
      <c r="C38" s="23">
        <f>[7]DECLARADOS!O22</f>
        <v>152.80992599999985</v>
      </c>
      <c r="D38" s="23">
        <f>[7]DECLARADOS!P22</f>
        <v>15.062991999999994</v>
      </c>
      <c r="E38" s="23">
        <f>[7]DECLARADOS!Q22</f>
        <v>27.935284000000028</v>
      </c>
      <c r="F38" s="23"/>
      <c r="G38" s="23"/>
      <c r="H38" s="23"/>
      <c r="I38" s="23"/>
      <c r="J38" s="23"/>
      <c r="K38" s="23"/>
      <c r="L38" s="23"/>
      <c r="M38" s="23"/>
      <c r="N38" s="23"/>
    </row>
    <row r="39" spans="1:15">
      <c r="B39" s="20" t="s">
        <v>132</v>
      </c>
      <c r="C39" s="23">
        <f>[7]DECLARADOS!O23</f>
        <v>174.15697400000016</v>
      </c>
      <c r="D39" s="23">
        <f>[7]DECLARADOS!P23</f>
        <v>15.665158999999999</v>
      </c>
      <c r="E39" s="23">
        <f>[7]DECLARADOS!Q23</f>
        <v>29.194094000000025</v>
      </c>
      <c r="F39" s="23"/>
      <c r="G39" s="23"/>
      <c r="H39" s="23"/>
      <c r="I39" s="23"/>
      <c r="J39" s="23"/>
      <c r="K39" s="23"/>
      <c r="L39" s="23"/>
      <c r="M39" s="23"/>
      <c r="N39" s="23"/>
    </row>
    <row r="40" spans="1:15" ht="9" customHeight="1">
      <c r="B40" s="20" t="s">
        <v>133</v>
      </c>
      <c r="C40" s="23">
        <f>[7]DECLARADOS!O24</f>
        <v>167.72998299999995</v>
      </c>
      <c r="D40" s="23">
        <f>[7]DECLARADOS!P24</f>
        <v>19.115748999999976</v>
      </c>
      <c r="E40" s="23">
        <f>[7]DECLARADOS!Q24</f>
        <v>32.888592000000003</v>
      </c>
      <c r="F40" s="23"/>
      <c r="G40" s="23"/>
      <c r="H40" s="23"/>
      <c r="I40" s="23"/>
      <c r="J40" s="23"/>
      <c r="K40" s="23"/>
      <c r="L40" s="23"/>
      <c r="M40" s="23"/>
      <c r="N40" s="23"/>
    </row>
    <row r="41" spans="1:15" s="25" customFormat="1" ht="9" customHeight="1">
      <c r="A41" s="19"/>
      <c r="B41" s="20" t="s">
        <v>134</v>
      </c>
      <c r="C41" s="23">
        <f>[7]DECLARADOS!O25</f>
        <v>185.8891840000004</v>
      </c>
      <c r="D41" s="23">
        <f>[7]DECLARADOS!P25</f>
        <v>17.130428999999992</v>
      </c>
      <c r="E41" s="23">
        <f>[7]DECLARADOS!Q25</f>
        <v>44.811722999999986</v>
      </c>
      <c r="F41" s="23"/>
      <c r="G41" s="23"/>
      <c r="H41" s="23"/>
      <c r="I41" s="23"/>
      <c r="J41" s="23"/>
      <c r="K41" s="23"/>
      <c r="L41" s="23"/>
      <c r="M41" s="23"/>
      <c r="N41" s="23"/>
      <c r="O41" s="20"/>
    </row>
    <row r="42" spans="1:15" ht="9" customHeight="1">
      <c r="B42" s="20" t="s">
        <v>135</v>
      </c>
      <c r="C42" s="23">
        <f>[7]DECLARADOS!O26</f>
        <v>181.39124200000003</v>
      </c>
      <c r="D42" s="23">
        <f>[7]DECLARADOS!P26</f>
        <v>17.424250999999991</v>
      </c>
      <c r="E42" s="23">
        <f>[7]DECLARADOS!Q26</f>
        <v>39.258643999999975</v>
      </c>
      <c r="F42" s="23"/>
      <c r="G42" s="23"/>
      <c r="H42" s="23"/>
      <c r="I42" s="23"/>
      <c r="J42" s="23"/>
      <c r="K42" s="23"/>
      <c r="L42" s="23"/>
      <c r="M42" s="23"/>
      <c r="N42" s="23"/>
    </row>
    <row r="43" spans="1:15" ht="9" customHeight="1">
      <c r="B43" s="20" t="s">
        <v>136</v>
      </c>
      <c r="C43" s="23">
        <f>[7]DECLARADOS!O27</f>
        <v>184.10316899999995</v>
      </c>
      <c r="D43" s="23">
        <f>[7]DECLARADOS!P27</f>
        <v>25.09089999999998</v>
      </c>
      <c r="E43" s="23">
        <f>[7]DECLARADOS!Q27</f>
        <v>44.301135999999971</v>
      </c>
      <c r="F43" s="23"/>
      <c r="G43" s="23"/>
      <c r="H43" s="23"/>
      <c r="I43" s="23"/>
      <c r="J43" s="23"/>
      <c r="K43" s="23"/>
      <c r="L43" s="23"/>
      <c r="M43" s="23"/>
      <c r="N43" s="23"/>
    </row>
    <row r="44" spans="1:15" ht="9" customHeight="1">
      <c r="B44" s="20" t="s">
        <v>137</v>
      </c>
      <c r="C44" s="23">
        <f>[7]DECLARADOS!O28</f>
        <v>184.18662799999987</v>
      </c>
      <c r="D44" s="23">
        <f>[7]DECLARADOS!P28</f>
        <v>13.768548999999993</v>
      </c>
      <c r="E44" s="23">
        <f>[7]DECLARADOS!Q28</f>
        <v>28.178167999999996</v>
      </c>
      <c r="F44" s="23"/>
      <c r="G44" s="23"/>
      <c r="H44" s="23"/>
      <c r="I44" s="23"/>
      <c r="J44" s="23"/>
      <c r="K44" s="23"/>
      <c r="L44" s="23"/>
      <c r="M44" s="23"/>
      <c r="N44" s="23"/>
    </row>
    <row r="45" spans="1:15">
      <c r="B45" s="20" t="s">
        <v>138</v>
      </c>
      <c r="C45" s="23">
        <f>[7]DECLARADOS!O29</f>
        <v>163.52600399999974</v>
      </c>
      <c r="D45" s="23">
        <f>[7]DECLARADOS!P29</f>
        <v>12.726985999999995</v>
      </c>
      <c r="E45" s="23">
        <f>[7]DECLARADOS!Q29</f>
        <v>45.145931999999995</v>
      </c>
      <c r="F45" s="23"/>
      <c r="G45" s="23"/>
      <c r="H45" s="23"/>
      <c r="I45" s="23"/>
      <c r="J45" s="23"/>
      <c r="K45" s="23"/>
      <c r="L45" s="23"/>
      <c r="M45" s="23"/>
      <c r="N45" s="23"/>
    </row>
    <row r="46" spans="1:15">
      <c r="B46" s="20" t="s">
        <v>139</v>
      </c>
      <c r="C46" s="23">
        <f>[7]DECLARADOS!O30</f>
        <v>220.9247340000004</v>
      </c>
      <c r="D46" s="23">
        <f>[7]DECLARADOS!P30</f>
        <v>15.462095000000009</v>
      </c>
      <c r="E46" s="23">
        <f>[7]DECLARADOS!Q30</f>
        <v>45.265281000000016</v>
      </c>
      <c r="F46" s="23"/>
      <c r="G46" s="23"/>
      <c r="H46" s="23"/>
      <c r="I46" s="23"/>
      <c r="J46" s="23"/>
      <c r="K46" s="23"/>
      <c r="L46" s="23"/>
      <c r="M46" s="23"/>
      <c r="N46" s="23"/>
    </row>
    <row r="47" spans="1:15">
      <c r="B47" s="20" t="s">
        <v>140</v>
      </c>
      <c r="C47" s="23">
        <f>[7]DECLARADOS!O31</f>
        <v>184.71072300000023</v>
      </c>
      <c r="D47" s="23">
        <f>[7]DECLARADOS!P31</f>
        <v>20.754503</v>
      </c>
      <c r="E47" s="23">
        <f>[7]DECLARADOS!Q31</f>
        <v>40.652072000000032</v>
      </c>
      <c r="F47" s="23"/>
      <c r="G47" s="23"/>
      <c r="H47" s="23"/>
      <c r="I47" s="23"/>
      <c r="J47" s="23"/>
      <c r="K47" s="23"/>
      <c r="L47" s="23"/>
      <c r="M47" s="23"/>
      <c r="N47" s="23"/>
    </row>
    <row r="48" spans="1:15">
      <c r="B48" s="20" t="s">
        <v>141</v>
      </c>
      <c r="C48" s="23">
        <f>[7]DECLARADOS!O32</f>
        <v>151.17275200000012</v>
      </c>
      <c r="D48" s="23">
        <f>[7]DECLARADOS!P32</f>
        <v>13.331217999999993</v>
      </c>
      <c r="E48" s="23">
        <f>[7]DECLARADOS!Q32</f>
        <v>35.670971999999992</v>
      </c>
      <c r="F48" s="23"/>
      <c r="G48" s="23"/>
      <c r="H48" s="23"/>
      <c r="I48" s="23"/>
      <c r="J48" s="23"/>
      <c r="K48" s="23"/>
      <c r="L48" s="23"/>
      <c r="M48" s="23"/>
      <c r="N48" s="23"/>
    </row>
    <row r="49" spans="1:14"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</row>
    <row r="50" spans="1:14">
      <c r="A50" s="19">
        <f>[2]LEGENDAS!$B$2</f>
        <v>2019</v>
      </c>
      <c r="B50" s="20" t="s">
        <v>130</v>
      </c>
      <c r="C50" s="23">
        <f>[8]DECLARADOS!O21</f>
        <v>144.22804099999999</v>
      </c>
      <c r="D50" s="23">
        <f>[8]DECLARADOS!P21</f>
        <v>13.978740999999998</v>
      </c>
      <c r="E50" s="23">
        <f>[8]DECLARADOS!Q21</f>
        <v>40.780483000000018</v>
      </c>
      <c r="F50" s="23"/>
      <c r="G50" s="23"/>
      <c r="H50" s="23"/>
      <c r="I50" s="23"/>
      <c r="J50" s="23"/>
      <c r="K50" s="23"/>
      <c r="L50" s="23"/>
      <c r="M50" s="23"/>
      <c r="N50" s="23"/>
    </row>
    <row r="51" spans="1:14">
      <c r="B51" s="20" t="s">
        <v>131</v>
      </c>
      <c r="C51" s="23">
        <f>[8]DECLARADOS!O22</f>
        <v>149.06395000000003</v>
      </c>
      <c r="D51" s="23">
        <f>[8]DECLARADOS!P22</f>
        <v>14.585610999999991</v>
      </c>
      <c r="E51" s="23">
        <f>[8]DECLARADOS!Q22</f>
        <v>46.898479000000009</v>
      </c>
      <c r="F51" s="23"/>
      <c r="G51" s="23"/>
      <c r="H51" s="23"/>
      <c r="I51" s="23"/>
      <c r="J51" s="23"/>
      <c r="K51" s="23"/>
      <c r="L51" s="23"/>
      <c r="M51" s="23"/>
      <c r="N51" s="23"/>
    </row>
    <row r="52" spans="1:14">
      <c r="B52" s="20" t="s">
        <v>132</v>
      </c>
      <c r="C52" s="23">
        <f>[8]DECLARADOS!O23</f>
        <v>132.32889400000013</v>
      </c>
      <c r="D52" s="23">
        <f>[8]DECLARADOS!P23</f>
        <v>15.184333000000015</v>
      </c>
      <c r="E52" s="23">
        <f>[8]DECLARADOS!Q23</f>
        <v>47.980593999999996</v>
      </c>
      <c r="F52" s="23"/>
      <c r="G52" s="23"/>
      <c r="H52" s="23"/>
      <c r="I52" s="23"/>
      <c r="J52" s="23"/>
      <c r="K52" s="23"/>
      <c r="L52" s="23"/>
      <c r="M52" s="23"/>
      <c r="N52" s="23"/>
    </row>
    <row r="53" spans="1:14">
      <c r="B53" s="20" t="s">
        <v>133</v>
      </c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</row>
    <row r="54" spans="1:14">
      <c r="B54" s="20" t="s">
        <v>134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</row>
    <row r="55" spans="1:14">
      <c r="B55" s="20" t="s">
        <v>135</v>
      </c>
      <c r="C55" s="23"/>
      <c r="D55" s="23"/>
      <c r="E55" s="23"/>
    </row>
    <row r="56" spans="1:14">
      <c r="B56" s="20" t="s">
        <v>136</v>
      </c>
      <c r="C56" s="23"/>
      <c r="D56" s="23"/>
      <c r="E56" s="23"/>
    </row>
    <row r="57" spans="1:14">
      <c r="B57" s="20" t="s">
        <v>137</v>
      </c>
      <c r="C57" s="23"/>
      <c r="D57" s="23"/>
      <c r="E57" s="23"/>
    </row>
    <row r="58" spans="1:14">
      <c r="B58" s="20" t="s">
        <v>138</v>
      </c>
      <c r="C58" s="23"/>
      <c r="D58" s="23"/>
      <c r="E58" s="23"/>
    </row>
    <row r="59" spans="1:14">
      <c r="B59" s="20" t="s">
        <v>139</v>
      </c>
      <c r="C59" s="23"/>
      <c r="D59" s="23"/>
      <c r="E59" s="23"/>
    </row>
    <row r="60" spans="1:14">
      <c r="B60" s="20" t="s">
        <v>140</v>
      </c>
      <c r="C60" s="23"/>
      <c r="D60" s="23"/>
      <c r="E60" s="23"/>
    </row>
    <row r="61" spans="1:14">
      <c r="B61" s="20" t="s">
        <v>141</v>
      </c>
      <c r="C61" s="23"/>
      <c r="D61" s="23"/>
      <c r="E61" s="23"/>
    </row>
  </sheetData>
  <mergeCells count="10">
    <mergeCell ref="H36:I36"/>
    <mergeCell ref="A34:E34"/>
    <mergeCell ref="A35:A36"/>
    <mergeCell ref="B35:B36"/>
    <mergeCell ref="C36:E36"/>
    <mergeCell ref="A2:O2"/>
    <mergeCell ref="A3:O3"/>
    <mergeCell ref="A4:A5"/>
    <mergeCell ref="B4:B5"/>
    <mergeCell ref="C5:O5"/>
  </mergeCells>
  <phoneticPr fontId="1" type="noConversion"/>
  <hyperlinks>
    <hyperlink ref="H36:I36" location="Index!A1" display="Return to Index"/>
  </hyperlink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O50"/>
  <sheetViews>
    <sheetView showGridLines="0" zoomScale="90" zoomScaleNormal="90" workbookViewId="0"/>
  </sheetViews>
  <sheetFormatPr defaultRowHeight="12.75"/>
  <cols>
    <col min="1" max="1" width="1.28515625" style="11" customWidth="1"/>
    <col min="2" max="2" width="4" style="11" customWidth="1"/>
    <col min="3" max="3" width="3.140625" style="11" customWidth="1"/>
    <col min="4" max="4" width="3.5703125" style="11" customWidth="1"/>
    <col min="5" max="5" width="39" style="11" customWidth="1"/>
    <col min="6" max="6" width="0.5703125" style="11" customWidth="1"/>
    <col min="7" max="7" width="16.7109375" style="11" bestFit="1" customWidth="1"/>
    <col min="8" max="8" width="0.5703125" style="11" customWidth="1"/>
    <col min="9" max="9" width="16.7109375" style="11" bestFit="1" customWidth="1"/>
    <col min="10" max="10" width="0.5703125" style="11" customWidth="1"/>
    <col min="11" max="11" width="10.7109375" style="11" customWidth="1"/>
    <col min="12" max="16384" width="9.140625" style="11"/>
  </cols>
  <sheetData>
    <row r="1" spans="1:15" ht="12" customHeight="1">
      <c r="A1" s="12"/>
      <c r="B1" s="189" t="str">
        <f xml:space="preserve"> "GLOBAL DATA"</f>
        <v>GLOBAL DATA</v>
      </c>
      <c r="C1" s="189"/>
      <c r="D1" s="189"/>
      <c r="E1" s="189"/>
      <c r="F1" s="189"/>
      <c r="G1" s="189"/>
      <c r="H1" s="189"/>
      <c r="I1" s="189"/>
      <c r="J1" s="189"/>
      <c r="K1" s="189"/>
    </row>
    <row r="2" spans="1:15" ht="3" customHeight="1">
      <c r="A2" s="12"/>
      <c r="B2" s="88"/>
      <c r="C2" s="88"/>
      <c r="D2" s="88"/>
      <c r="E2" s="88"/>
      <c r="F2" s="88"/>
      <c r="G2" s="88"/>
      <c r="H2" s="88"/>
      <c r="I2" s="88"/>
      <c r="J2" s="88"/>
      <c r="K2" s="88"/>
    </row>
    <row r="3" spans="1:15" ht="3" customHeight="1">
      <c r="A3" s="89"/>
      <c r="B3" s="90"/>
      <c r="C3" s="90"/>
      <c r="D3" s="90"/>
      <c r="E3" s="90"/>
      <c r="F3" s="90"/>
      <c r="G3" s="90"/>
      <c r="H3" s="90"/>
      <c r="I3" s="90"/>
      <c r="J3" s="90"/>
      <c r="K3" s="90"/>
    </row>
    <row r="4" spans="1:15" ht="24" customHeight="1">
      <c r="A4" s="12"/>
      <c r="B4" s="190" t="s">
        <v>125</v>
      </c>
      <c r="C4" s="190"/>
      <c r="D4" s="190"/>
      <c r="E4" s="190"/>
      <c r="F4" s="91"/>
      <c r="G4" s="191" t="s">
        <v>330</v>
      </c>
      <c r="H4" s="191"/>
      <c r="I4" s="191"/>
      <c r="J4" s="92"/>
      <c r="K4" s="93" t="s">
        <v>126</v>
      </c>
    </row>
    <row r="5" spans="1:15" ht="3" customHeight="1">
      <c r="A5" s="12"/>
      <c r="B5" s="190"/>
      <c r="C5" s="190"/>
      <c r="D5" s="190"/>
      <c r="E5" s="190"/>
      <c r="F5" s="91"/>
      <c r="G5" s="92"/>
      <c r="H5" s="92"/>
      <c r="I5" s="92"/>
      <c r="J5" s="92"/>
      <c r="K5" s="94"/>
    </row>
    <row r="6" spans="1:15" ht="13.5" customHeight="1">
      <c r="A6" s="12"/>
      <c r="B6" s="190"/>
      <c r="C6" s="190"/>
      <c r="D6" s="190"/>
      <c r="E6" s="190"/>
      <c r="F6" s="91"/>
      <c r="G6" s="95" t="str">
        <f>[1]LEGENDAS!$B$39</f>
        <v>JAN 18 to MAR 18</v>
      </c>
      <c r="H6" s="96"/>
      <c r="I6" s="95" t="str">
        <f>[1]LEGENDAS!$B$37</f>
        <v>JAN 19 to MAR 19</v>
      </c>
      <c r="J6" s="97"/>
      <c r="K6" s="98" t="s">
        <v>111</v>
      </c>
      <c r="N6" s="192" t="s">
        <v>124</v>
      </c>
      <c r="O6" s="192"/>
    </row>
    <row r="7" spans="1:15" ht="1.5" customHeight="1">
      <c r="A7" s="12"/>
      <c r="B7" s="13"/>
      <c r="C7" s="13"/>
      <c r="D7" s="13"/>
      <c r="E7" s="13"/>
      <c r="F7" s="13"/>
      <c r="G7" s="80"/>
      <c r="H7" s="80"/>
      <c r="I7" s="80"/>
      <c r="J7" s="80"/>
      <c r="K7" s="13"/>
    </row>
    <row r="8" spans="1:15" ht="13.5" customHeight="1">
      <c r="A8" s="12"/>
      <c r="B8" s="79" t="s">
        <v>314</v>
      </c>
      <c r="C8" s="79"/>
      <c r="D8" s="13"/>
      <c r="E8" s="13"/>
      <c r="F8" s="13"/>
      <c r="G8" s="13"/>
      <c r="H8" s="13"/>
      <c r="I8" s="13"/>
      <c r="J8" s="13"/>
      <c r="K8" s="13"/>
    </row>
    <row r="9" spans="1:15" ht="13.5" customHeight="1">
      <c r="A9" s="12"/>
      <c r="B9" s="99"/>
      <c r="C9" s="99"/>
      <c r="D9" s="99" t="s">
        <v>374</v>
      </c>
      <c r="E9" s="99"/>
      <c r="F9" s="13"/>
      <c r="G9" s="100">
        <f>G15+G27</f>
        <v>14331.930206000001</v>
      </c>
      <c r="H9" s="76"/>
      <c r="I9" s="100">
        <f>I15+I27</f>
        <v>14902.264609</v>
      </c>
      <c r="J9" s="76"/>
      <c r="K9" s="101">
        <f>I9/G9*100-100</f>
        <v>3.9794667906018191</v>
      </c>
    </row>
    <row r="10" spans="1:15" ht="13.5" customHeight="1">
      <c r="A10" s="12"/>
      <c r="B10" s="13"/>
      <c r="C10" s="13"/>
      <c r="D10" s="13" t="s">
        <v>375</v>
      </c>
      <c r="E10" s="13"/>
      <c r="F10" s="13"/>
      <c r="G10" s="76">
        <f>G16+G28</f>
        <v>17854.896246</v>
      </c>
      <c r="H10" s="76"/>
      <c r="I10" s="76">
        <f>I16+I28</f>
        <v>20252.458031999999</v>
      </c>
      <c r="J10" s="76"/>
      <c r="K10" s="81">
        <f>I10/G10*100-100</f>
        <v>13.428035385739761</v>
      </c>
    </row>
    <row r="11" spans="1:15" ht="13.5" customHeight="1">
      <c r="A11" s="12"/>
      <c r="B11" s="99"/>
      <c r="C11" s="99"/>
      <c r="D11" s="99" t="s">
        <v>127</v>
      </c>
      <c r="E11" s="99"/>
      <c r="F11" s="13"/>
      <c r="G11" s="100">
        <f>G9-G10</f>
        <v>-3522.9660399999993</v>
      </c>
      <c r="H11" s="76"/>
      <c r="I11" s="100">
        <f>I9-I10</f>
        <v>-5350.1934229999988</v>
      </c>
      <c r="J11" s="76"/>
      <c r="K11" s="101"/>
    </row>
    <row r="12" spans="1:15" ht="13.5" customHeight="1">
      <c r="A12" s="12"/>
      <c r="B12" s="13"/>
      <c r="C12" s="13"/>
      <c r="D12" s="13" t="s">
        <v>331</v>
      </c>
      <c r="E12" s="13"/>
      <c r="F12" s="13"/>
      <c r="G12" s="76">
        <f>G9/G10*100</f>
        <v>80.268907802870913</v>
      </c>
      <c r="H12" s="76"/>
      <c r="I12" s="76">
        <f>I9/I10*100</f>
        <v>73.582498408112258</v>
      </c>
      <c r="J12" s="76"/>
      <c r="K12" s="82"/>
    </row>
    <row r="13" spans="1:15" ht="13.5" customHeight="1">
      <c r="A13" s="12"/>
      <c r="B13" s="99"/>
      <c r="C13" s="99"/>
      <c r="D13" s="99" t="s">
        <v>382</v>
      </c>
      <c r="E13" s="99"/>
      <c r="F13" s="13"/>
      <c r="G13" s="100">
        <f>'[2]1 (M_MOV3M)_INTER'!$G$15</f>
        <v>-2358.198386</v>
      </c>
      <c r="H13" s="76"/>
      <c r="I13" s="100">
        <f>'[2]1 (M_MOV3M)_INTER'!$I$15</f>
        <v>-3886.470906999999</v>
      </c>
      <c r="J13" s="76"/>
      <c r="K13" s="103"/>
    </row>
    <row r="14" spans="1:15" ht="13.5" customHeight="1">
      <c r="A14" s="12"/>
      <c r="B14" s="132" t="s">
        <v>315</v>
      </c>
      <c r="C14" s="132"/>
      <c r="D14" s="132"/>
      <c r="E14" s="16"/>
      <c r="F14" s="16"/>
      <c r="G14" s="104"/>
      <c r="H14" s="104"/>
      <c r="I14" s="104"/>
      <c r="J14" s="104"/>
      <c r="K14" s="133"/>
    </row>
    <row r="15" spans="1:15" ht="13.5" customHeight="1">
      <c r="A15" s="12"/>
      <c r="B15" s="99"/>
      <c r="C15" s="99"/>
      <c r="D15" s="99" t="s">
        <v>374</v>
      </c>
      <c r="E15" s="99"/>
      <c r="F15" s="16"/>
      <c r="G15" s="100">
        <f>'[2]1 (M_MOV3M)_INTER'!$G$17</f>
        <v>11060.436928000001</v>
      </c>
      <c r="H15" s="104"/>
      <c r="I15" s="100">
        <f>'[2]1 (M_MOV3M)_INTER'!$I$17</f>
        <v>11636.386562</v>
      </c>
      <c r="J15" s="104"/>
      <c r="K15" s="101">
        <f>I15/G15*100-100</f>
        <v>5.2072954960934226</v>
      </c>
    </row>
    <row r="16" spans="1:15" ht="13.5" customHeight="1">
      <c r="A16" s="12"/>
      <c r="B16" s="16"/>
      <c r="C16" s="16"/>
      <c r="D16" s="16" t="s">
        <v>375</v>
      </c>
      <c r="E16" s="16"/>
      <c r="F16" s="16"/>
      <c r="G16" s="104">
        <f>'[2]1 (M_MOV3M)_INTER'!$G$18</f>
        <v>13741.112869000001</v>
      </c>
      <c r="H16" s="104"/>
      <c r="I16" s="104">
        <f>'[2]1 (M_MOV3M)_INTER'!$I$18</f>
        <v>15480.270496999998</v>
      </c>
      <c r="J16" s="104"/>
      <c r="K16" s="133">
        <f>I16/G16*100-100</f>
        <v>12.656599538772028</v>
      </c>
    </row>
    <row r="17" spans="1:11" ht="13.5" customHeight="1">
      <c r="A17" s="12"/>
      <c r="B17" s="99"/>
      <c r="C17" s="99"/>
      <c r="D17" s="99" t="s">
        <v>127</v>
      </c>
      <c r="E17" s="99"/>
      <c r="F17" s="16"/>
      <c r="G17" s="100">
        <f>G15-G16</f>
        <v>-2680.6759409999995</v>
      </c>
      <c r="H17" s="104"/>
      <c r="I17" s="100">
        <f>I15-I16</f>
        <v>-3843.883934999998</v>
      </c>
      <c r="J17" s="104"/>
      <c r="K17" s="101"/>
    </row>
    <row r="18" spans="1:11" ht="13.5" customHeight="1">
      <c r="A18" s="12"/>
      <c r="B18" s="16"/>
      <c r="C18" s="16"/>
      <c r="D18" s="16" t="s">
        <v>331</v>
      </c>
      <c r="E18" s="16"/>
      <c r="F18" s="16"/>
      <c r="G18" s="134">
        <f>G15/G16*100</f>
        <v>80.491565955712261</v>
      </c>
      <c r="H18" s="134"/>
      <c r="I18" s="134">
        <f>I15/I16*100</f>
        <v>75.169142323805488</v>
      </c>
      <c r="J18" s="104"/>
      <c r="K18" s="135"/>
    </row>
    <row r="19" spans="1:11" ht="13.5" customHeight="1">
      <c r="A19" s="12"/>
      <c r="B19" s="99"/>
      <c r="C19" s="99"/>
      <c r="D19" s="99" t="s">
        <v>382</v>
      </c>
      <c r="E19" s="99"/>
      <c r="F19" s="16"/>
      <c r="G19" s="100">
        <f>'[2]1 (M_MOV3M)_INTER'!$G$21</f>
        <v>-2702.9970240000002</v>
      </c>
      <c r="H19" s="134"/>
      <c r="I19" s="100">
        <f>'[2]1 (M_MOV3M)_INTER'!$I$21</f>
        <v>-3798.5594779999992</v>
      </c>
      <c r="J19" s="104"/>
      <c r="K19" s="103"/>
    </row>
    <row r="20" spans="1:11" ht="13.5" customHeight="1">
      <c r="A20" s="12"/>
      <c r="B20" s="132"/>
      <c r="C20" s="132" t="s">
        <v>376</v>
      </c>
      <c r="D20" s="16"/>
      <c r="E20" s="16"/>
      <c r="F20" s="16"/>
      <c r="G20" s="136"/>
      <c r="H20" s="136"/>
      <c r="I20" s="136"/>
      <c r="J20" s="104"/>
      <c r="K20" s="133"/>
    </row>
    <row r="21" spans="1:11" ht="13.5" customHeight="1">
      <c r="A21" s="12"/>
      <c r="B21" s="99"/>
      <c r="C21" s="99"/>
      <c r="D21" s="99"/>
      <c r="E21" s="99" t="s">
        <v>374</v>
      </c>
      <c r="F21" s="16"/>
      <c r="G21" s="100">
        <f>'[2]1 (M_MOV3M)_INTER'!$G$23</f>
        <v>9352.710328000001</v>
      </c>
      <c r="H21" s="104"/>
      <c r="I21" s="100">
        <f>'[2]1 (M_MOV3M)_INTER'!$I$23</f>
        <v>9904.1908089999997</v>
      </c>
      <c r="J21" s="104"/>
      <c r="K21" s="101">
        <f>I21/G21*100-100</f>
        <v>5.8964777231364138</v>
      </c>
    </row>
    <row r="22" spans="1:11" ht="13.5" customHeight="1">
      <c r="A22" s="12"/>
      <c r="B22" s="16"/>
      <c r="C22" s="16"/>
      <c r="D22" s="16"/>
      <c r="E22" s="16" t="s">
        <v>375</v>
      </c>
      <c r="F22" s="16"/>
      <c r="G22" s="104">
        <f>'[2]1 (M_MOV3M)_INTER'!$G$24</f>
        <v>12476.829398000002</v>
      </c>
      <c r="H22" s="104"/>
      <c r="I22" s="104">
        <f>'[2]1 (M_MOV3M)_INTER'!$I$24</f>
        <v>14082.099520999996</v>
      </c>
      <c r="J22" s="104"/>
      <c r="K22" s="133">
        <f>I22/G22*100-100</f>
        <v>12.866010039836851</v>
      </c>
    </row>
    <row r="23" spans="1:11" ht="13.5" customHeight="1">
      <c r="A23" s="12"/>
      <c r="B23" s="99"/>
      <c r="C23" s="99"/>
      <c r="D23" s="99"/>
      <c r="E23" s="99" t="s">
        <v>127</v>
      </c>
      <c r="F23" s="16"/>
      <c r="G23" s="100">
        <f>G21-G22</f>
        <v>-3124.1190700000006</v>
      </c>
      <c r="H23" s="104"/>
      <c r="I23" s="100">
        <f>I21-I22</f>
        <v>-4177.9087119999967</v>
      </c>
      <c r="J23" s="104"/>
      <c r="K23" s="101"/>
    </row>
    <row r="24" spans="1:11" ht="13.5" customHeight="1">
      <c r="A24" s="12"/>
      <c r="B24" s="16"/>
      <c r="C24" s="16"/>
      <c r="D24" s="43"/>
      <c r="E24" s="16" t="s">
        <v>331</v>
      </c>
      <c r="F24" s="16"/>
      <c r="G24" s="104">
        <f>G21/G22*100</f>
        <v>74.960633263922105</v>
      </c>
      <c r="H24" s="104"/>
      <c r="I24" s="104">
        <f>I21/I22*100</f>
        <v>70.331776836474774</v>
      </c>
      <c r="J24" s="104"/>
      <c r="K24" s="135"/>
    </row>
    <row r="25" spans="1:11" ht="13.5" customHeight="1">
      <c r="A25" s="12"/>
      <c r="B25" s="99"/>
      <c r="C25" s="99"/>
      <c r="D25" s="99"/>
      <c r="E25" s="99" t="s">
        <v>382</v>
      </c>
      <c r="F25" s="16"/>
      <c r="G25" s="100">
        <f>'[2]1 (M_MOV3M)_INTER'!$G$27</f>
        <v>-3097.995699000001</v>
      </c>
      <c r="H25" s="100"/>
      <c r="I25" s="100">
        <f>'[2]1 (M_MOV3M)_INTER'!$I$27</f>
        <v>-4177.9087119999967</v>
      </c>
      <c r="J25" s="104"/>
      <c r="K25" s="103"/>
    </row>
    <row r="26" spans="1:11" ht="13.5" customHeight="1">
      <c r="A26" s="12"/>
      <c r="B26" s="132" t="s">
        <v>316</v>
      </c>
      <c r="C26" s="132"/>
      <c r="D26" s="16"/>
      <c r="E26" s="16"/>
      <c r="F26" s="16"/>
      <c r="G26" s="104"/>
      <c r="H26" s="104"/>
      <c r="I26" s="104"/>
      <c r="J26" s="104"/>
      <c r="K26" s="133"/>
    </row>
    <row r="27" spans="1:11" ht="13.5" customHeight="1">
      <c r="A27" s="12"/>
      <c r="B27" s="99"/>
      <c r="C27" s="99"/>
      <c r="D27" s="99" t="s">
        <v>374</v>
      </c>
      <c r="E27" s="99"/>
      <c r="F27" s="16"/>
      <c r="G27" s="100">
        <f>'[2]1 (M_MOV3M)_INTER'!$G$29</f>
        <v>3271.4932779999999</v>
      </c>
      <c r="H27" s="104"/>
      <c r="I27" s="100">
        <f>'[2]1 (M_MOV3M)_INTER'!$I$29</f>
        <v>3265.8780470000006</v>
      </c>
      <c r="J27" s="104"/>
      <c r="K27" s="101">
        <f>I27/G27*100-100</f>
        <v>-0.17164122077707589</v>
      </c>
    </row>
    <row r="28" spans="1:11" ht="13.5" customHeight="1">
      <c r="A28" s="12"/>
      <c r="B28" s="16"/>
      <c r="C28" s="16"/>
      <c r="D28" s="16" t="s">
        <v>375</v>
      </c>
      <c r="E28" s="16"/>
      <c r="F28" s="16"/>
      <c r="G28" s="104">
        <f>'[2]1 (M_MOV3M)_INTER'!$G$30</f>
        <v>4113.7833769999997</v>
      </c>
      <c r="H28" s="104"/>
      <c r="I28" s="104">
        <f>'[2]1 (M_MOV3M)_INTER'!$I$30</f>
        <v>4772.1875350000009</v>
      </c>
      <c r="J28" s="104"/>
      <c r="K28" s="133">
        <f>I28/G28*100-100</f>
        <v>16.004832964251662</v>
      </c>
    </row>
    <row r="29" spans="1:11" ht="13.5" customHeight="1">
      <c r="B29" s="99"/>
      <c r="C29" s="99"/>
      <c r="D29" s="99" t="s">
        <v>127</v>
      </c>
      <c r="E29" s="99"/>
      <c r="F29" s="16"/>
      <c r="G29" s="100">
        <f>G27-G28</f>
        <v>-842.29009899999983</v>
      </c>
      <c r="H29" s="104"/>
      <c r="I29" s="100">
        <f>I27-I28</f>
        <v>-1506.3094880000003</v>
      </c>
      <c r="J29" s="104"/>
      <c r="K29" s="101"/>
    </row>
    <row r="30" spans="1:11" ht="13.5" customHeight="1">
      <c r="B30" s="16"/>
      <c r="C30" s="16"/>
      <c r="D30" s="16" t="s">
        <v>331</v>
      </c>
      <c r="E30" s="16"/>
      <c r="F30" s="16"/>
      <c r="G30" s="104">
        <f>G27/G28*100</f>
        <v>79.525171312879266</v>
      </c>
      <c r="H30" s="104"/>
      <c r="I30" s="104">
        <f>I27/I28*100</f>
        <v>68.435660230188333</v>
      </c>
      <c r="J30" s="104"/>
      <c r="K30" s="135"/>
    </row>
    <row r="31" spans="1:11" ht="13.5" customHeight="1">
      <c r="A31" s="12"/>
      <c r="B31" s="102"/>
      <c r="C31" s="102" t="s">
        <v>377</v>
      </c>
      <c r="D31" s="137"/>
      <c r="E31" s="99"/>
      <c r="F31" s="16"/>
      <c r="G31" s="139"/>
      <c r="H31" s="136"/>
      <c r="I31" s="139"/>
      <c r="J31" s="104"/>
      <c r="K31" s="101"/>
    </row>
    <row r="32" spans="1:11" ht="13.5" customHeight="1">
      <c r="A32" s="12"/>
      <c r="B32" s="16"/>
      <c r="C32" s="16"/>
      <c r="D32" s="16"/>
      <c r="E32" s="16" t="s">
        <v>374</v>
      </c>
      <c r="F32" s="16"/>
      <c r="G32" s="104">
        <f>'[2]1 (M_MOV3M)_INTER'!$G$34</f>
        <v>2805.858761</v>
      </c>
      <c r="H32" s="104"/>
      <c r="I32" s="104">
        <f>'[2]1 (M_MOV3M)_INTER'!$I$34</f>
        <v>2927.0148140000006</v>
      </c>
      <c r="J32" s="104"/>
      <c r="K32" s="133">
        <f>I32/G32*100-100</f>
        <v>4.3179669156554752</v>
      </c>
    </row>
    <row r="33" spans="1:11" ht="13.5" customHeight="1">
      <c r="A33" s="12"/>
      <c r="B33" s="99"/>
      <c r="C33" s="99"/>
      <c r="D33" s="99"/>
      <c r="E33" s="99" t="s">
        <v>375</v>
      </c>
      <c r="F33" s="16"/>
      <c r="G33" s="100">
        <f>'[2]1 (M_MOV3M)_INTER'!$G$35</f>
        <v>2461.0601229999993</v>
      </c>
      <c r="H33" s="104"/>
      <c r="I33" s="100">
        <f>'[2]1 (M_MOV3M)_INTER'!$I$35</f>
        <v>3014.9262430000008</v>
      </c>
      <c r="J33" s="104"/>
      <c r="K33" s="101">
        <f>I33/G33*100-100</f>
        <v>22.50518444567075</v>
      </c>
    </row>
    <row r="34" spans="1:11" ht="13.5" customHeight="1">
      <c r="A34" s="12"/>
      <c r="B34" s="16"/>
      <c r="C34" s="16"/>
      <c r="D34" s="16"/>
      <c r="E34" s="16" t="s">
        <v>127</v>
      </c>
      <c r="F34" s="16"/>
      <c r="G34" s="104">
        <f>G32-G33</f>
        <v>344.79863800000066</v>
      </c>
      <c r="H34" s="104"/>
      <c r="I34" s="104">
        <f>I32-I33</f>
        <v>-87.911429000000226</v>
      </c>
      <c r="J34" s="104"/>
      <c r="K34" s="133"/>
    </row>
    <row r="35" spans="1:11" ht="13.5" customHeight="1">
      <c r="A35" s="12"/>
      <c r="B35" s="99"/>
      <c r="C35" s="99"/>
      <c r="D35" s="138"/>
      <c r="E35" s="99" t="s">
        <v>331</v>
      </c>
      <c r="F35" s="16"/>
      <c r="G35" s="100">
        <f>G32/G33*100</f>
        <v>114.010167194928</v>
      </c>
      <c r="H35" s="104"/>
      <c r="I35" s="100">
        <f>I32/I33*100</f>
        <v>97.084126711089155</v>
      </c>
      <c r="J35" s="104"/>
      <c r="K35" s="103"/>
    </row>
    <row r="36" spans="1:11" ht="3" customHeight="1">
      <c r="B36" s="105"/>
      <c r="C36" s="105"/>
      <c r="D36" s="105"/>
      <c r="E36" s="105"/>
      <c r="F36" s="105"/>
      <c r="G36" s="105"/>
      <c r="H36" s="105"/>
      <c r="I36" s="105"/>
      <c r="J36" s="105"/>
      <c r="K36" s="105"/>
    </row>
    <row r="37" spans="1:11">
      <c r="B37" s="106"/>
      <c r="C37" s="106"/>
      <c r="D37" s="12"/>
      <c r="E37" s="12"/>
      <c r="F37" s="12"/>
      <c r="G37" s="12"/>
      <c r="H37" s="12"/>
      <c r="I37" s="12"/>
      <c r="J37" s="12"/>
      <c r="K37" s="12"/>
    </row>
    <row r="38" spans="1:11">
      <c r="B38" s="106"/>
      <c r="C38" s="106"/>
      <c r="D38" s="14"/>
      <c r="E38" s="12"/>
      <c r="F38" s="12"/>
      <c r="G38" s="12"/>
      <c r="H38" s="12"/>
      <c r="I38" s="12"/>
      <c r="J38" s="12"/>
      <c r="K38" s="12"/>
    </row>
    <row r="41" spans="1:11">
      <c r="I41" s="15"/>
    </row>
    <row r="44" spans="1:11">
      <c r="G44" s="107"/>
      <c r="I44" s="107"/>
    </row>
    <row r="49" spans="5:9">
      <c r="G49" s="107"/>
      <c r="I49" s="107"/>
    </row>
    <row r="50" spans="5:9">
      <c r="E50" s="16"/>
      <c r="F50" s="16"/>
      <c r="G50" s="108"/>
      <c r="H50" s="16"/>
      <c r="I50" s="108"/>
    </row>
  </sheetData>
  <mergeCells count="4">
    <mergeCell ref="B1:K1"/>
    <mergeCell ref="B4:E6"/>
    <mergeCell ref="G4:I4"/>
    <mergeCell ref="N6:O6"/>
  </mergeCells>
  <phoneticPr fontId="1" type="noConversion"/>
  <hyperlinks>
    <hyperlink ref="K7:L7" location="Indice!A1" display="Voltar ao Indice"/>
    <hyperlink ref="N6:O6" location="Index!A1" display="Return to Index"/>
  </hyperlinks>
  <pageMargins left="0.75" right="0.75" top="1" bottom="1" header="0.5" footer="0.5"/>
  <pageSetup paperSize="9" orientation="portrait" verticalDpi="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>
  <dimension ref="A1:V55"/>
  <sheetViews>
    <sheetView showGridLines="0" topLeftCell="A2" zoomScale="90" zoomScaleNormal="90" workbookViewId="0">
      <selection activeCell="A2" sqref="A2:U2"/>
    </sheetView>
  </sheetViews>
  <sheetFormatPr defaultRowHeight="12.75"/>
  <cols>
    <col min="1" max="2" width="9.140625" style="11"/>
    <col min="3" max="21" width="9" style="11" customWidth="1"/>
    <col min="22" max="22" width="9.28515625" style="11" bestFit="1" customWidth="1"/>
    <col min="23" max="16384" width="9.140625" style="11"/>
  </cols>
  <sheetData>
    <row r="1" spans="1:22" ht="2.25" hidden="1" customHeight="1"/>
    <row r="2" spans="1:22" ht="21" customHeight="1">
      <c r="A2" s="204" t="s">
        <v>350</v>
      </c>
      <c r="B2" s="204"/>
      <c r="C2" s="204"/>
      <c r="D2" s="204"/>
      <c r="E2" s="204"/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Q2" s="204"/>
      <c r="R2" s="204"/>
      <c r="S2" s="204"/>
      <c r="T2" s="204"/>
      <c r="U2" s="204"/>
    </row>
    <row r="3" spans="1:22" ht="18" customHeight="1" thickBot="1">
      <c r="A3" s="201" t="s">
        <v>332</v>
      </c>
      <c r="B3" s="201"/>
      <c r="C3" s="201"/>
      <c r="D3" s="201"/>
      <c r="E3" s="201"/>
      <c r="F3" s="201"/>
      <c r="G3" s="201"/>
      <c r="H3" s="201"/>
      <c r="I3" s="201"/>
      <c r="J3" s="201"/>
      <c r="K3" s="201"/>
      <c r="L3" s="201"/>
      <c r="M3" s="201"/>
      <c r="N3" s="201"/>
      <c r="O3" s="201"/>
      <c r="P3" s="201"/>
      <c r="Q3" s="201"/>
      <c r="R3" s="201"/>
      <c r="S3" s="201"/>
      <c r="T3" s="201"/>
      <c r="U3" s="201"/>
    </row>
    <row r="4" spans="1:22" ht="23.25" customHeight="1" thickBot="1">
      <c r="A4" s="214" t="s">
        <v>129</v>
      </c>
      <c r="B4" s="214" t="s">
        <v>128</v>
      </c>
      <c r="C4" s="119">
        <v>111</v>
      </c>
      <c r="D4" s="119">
        <v>112</v>
      </c>
      <c r="E4" s="119">
        <v>121</v>
      </c>
      <c r="F4" s="119">
        <v>122</v>
      </c>
      <c r="G4" s="119" t="s">
        <v>14</v>
      </c>
      <c r="H4" s="119" t="s">
        <v>15</v>
      </c>
      <c r="I4" s="119" t="s">
        <v>16</v>
      </c>
      <c r="J4" s="119">
        <v>321</v>
      </c>
      <c r="K4" s="119">
        <v>322</v>
      </c>
      <c r="L4" s="119" t="s">
        <v>17</v>
      </c>
      <c r="M4" s="119" t="s">
        <v>18</v>
      </c>
      <c r="N4" s="119" t="s">
        <v>19</v>
      </c>
      <c r="O4" s="119">
        <v>521</v>
      </c>
      <c r="P4" s="119">
        <v>522</v>
      </c>
      <c r="Q4" s="119" t="s">
        <v>20</v>
      </c>
      <c r="R4" s="119" t="s">
        <v>21</v>
      </c>
      <c r="S4" s="119" t="s">
        <v>22</v>
      </c>
      <c r="T4" s="119" t="s">
        <v>23</v>
      </c>
      <c r="U4" s="119" t="s">
        <v>24</v>
      </c>
    </row>
    <row r="5" spans="1:22" ht="11.25" customHeight="1" thickBot="1">
      <c r="A5" s="215"/>
      <c r="B5" s="215"/>
      <c r="C5" s="216" t="s">
        <v>342</v>
      </c>
      <c r="D5" s="217"/>
      <c r="E5" s="217"/>
      <c r="F5" s="217"/>
      <c r="G5" s="217"/>
      <c r="H5" s="217"/>
      <c r="I5" s="217"/>
      <c r="J5" s="217"/>
      <c r="K5" s="217"/>
      <c r="L5" s="217"/>
      <c r="M5" s="217"/>
      <c r="N5" s="217"/>
      <c r="O5" s="217"/>
      <c r="P5" s="217"/>
      <c r="Q5" s="217"/>
      <c r="R5" s="217"/>
      <c r="S5" s="217"/>
      <c r="T5" s="217"/>
      <c r="U5" s="218"/>
    </row>
    <row r="6" spans="1:22" ht="9" customHeight="1">
      <c r="A6" s="19">
        <f>[2]LEGENDAS!$B$3</f>
        <v>2018</v>
      </c>
      <c r="B6" s="20" t="s">
        <v>130</v>
      </c>
      <c r="C6" s="27">
        <f>[10]DECLARADOS!C3</f>
        <v>56.885692999999996</v>
      </c>
      <c r="D6" s="27">
        <f>[10]DECLARADOS!D3</f>
        <v>46.013174000000014</v>
      </c>
      <c r="E6" s="27">
        <f>[10]DECLARADOS!E3</f>
        <v>3.0827260000000001</v>
      </c>
      <c r="F6" s="27">
        <f>[10]DECLARADOS!F3</f>
        <v>40.42664299999997</v>
      </c>
      <c r="G6" s="27">
        <f>[10]DECLARADOS!G3</f>
        <v>59.545795999999946</v>
      </c>
      <c r="H6" s="27">
        <f>[10]DECLARADOS!H3</f>
        <v>274.394048</v>
      </c>
      <c r="I6" s="27">
        <f>[10]DECLARADOS!I3</f>
        <v>597.99404600000003</v>
      </c>
      <c r="J6" s="27">
        <f>[10]DECLARADOS!J3</f>
        <v>0</v>
      </c>
      <c r="K6" s="27">
        <f>[10]DECLARADOS!K3</f>
        <v>50.80827699999999</v>
      </c>
      <c r="L6" s="27">
        <f>[10]DECLARADOS!L3</f>
        <v>86.988455000000101</v>
      </c>
      <c r="M6" s="27">
        <f>[10]DECLARADOS!M3</f>
        <v>75.320360000000079</v>
      </c>
      <c r="N6" s="27">
        <f>[10]DECLARADOS!N3</f>
        <v>13.573103</v>
      </c>
      <c r="O6" s="27">
        <f>[10]DECLARADOS!O3</f>
        <v>7.9998600000000009</v>
      </c>
      <c r="P6" s="27">
        <f>[10]DECLARADOS!P3</f>
        <v>0.95247399999999982</v>
      </c>
      <c r="Q6" s="27">
        <f>[10]DECLARADOS!Q3</f>
        <v>73.66678700000007</v>
      </c>
      <c r="R6" s="27">
        <f>[10]DECLARADOS!R3</f>
        <v>23.666773000000013</v>
      </c>
      <c r="S6" s="27">
        <f>[10]DECLARADOS!S3</f>
        <v>66.939004000000111</v>
      </c>
      <c r="T6" s="27">
        <f>[10]DECLARADOS!T3</f>
        <v>31.167915999999995</v>
      </c>
      <c r="U6" s="27">
        <f>[10]DECLARADOS!U3</f>
        <v>0.14985099999999996</v>
      </c>
      <c r="V6" s="15"/>
    </row>
    <row r="7" spans="1:22" ht="9" customHeight="1">
      <c r="A7" s="19"/>
      <c r="B7" s="20" t="s">
        <v>131</v>
      </c>
      <c r="C7" s="27">
        <f>[10]DECLARADOS!C4</f>
        <v>22.728015999999993</v>
      </c>
      <c r="D7" s="27">
        <f>[10]DECLARADOS!D4</f>
        <v>42.059651999999986</v>
      </c>
      <c r="E7" s="27">
        <f>[10]DECLARADOS!E4</f>
        <v>9.6601830000000017</v>
      </c>
      <c r="F7" s="27">
        <f>[10]DECLARADOS!F4</f>
        <v>36.484657999999989</v>
      </c>
      <c r="G7" s="27">
        <f>[10]DECLARADOS!G4</f>
        <v>57.503130000000041</v>
      </c>
      <c r="H7" s="27">
        <f>[10]DECLARADOS!H4</f>
        <v>252.2683149999998</v>
      </c>
      <c r="I7" s="27">
        <f>[10]DECLARADOS!I4</f>
        <v>465.5140780000001</v>
      </c>
      <c r="J7" s="27">
        <f>[10]DECLARADOS!J4</f>
        <v>0</v>
      </c>
      <c r="K7" s="27">
        <f>[10]DECLARADOS!K4</f>
        <v>55.506125999999988</v>
      </c>
      <c r="L7" s="27">
        <f>[10]DECLARADOS!L4</f>
        <v>64.617887000000124</v>
      </c>
      <c r="M7" s="27">
        <f>[10]DECLARADOS!M4</f>
        <v>65.596843000000035</v>
      </c>
      <c r="N7" s="27">
        <f>[10]DECLARADOS!N4</f>
        <v>26.374709999999993</v>
      </c>
      <c r="O7" s="27">
        <f>[10]DECLARADOS!O4</f>
        <v>7.6953650000000042</v>
      </c>
      <c r="P7" s="27">
        <f>[10]DECLARADOS!P4</f>
        <v>2.012642</v>
      </c>
      <c r="Q7" s="27">
        <f>[10]DECLARADOS!Q4</f>
        <v>49.643458000000017</v>
      </c>
      <c r="R7" s="27">
        <f>[10]DECLARADOS!R4</f>
        <v>17.208428000000001</v>
      </c>
      <c r="S7" s="27">
        <f>[10]DECLARADOS!S4</f>
        <v>60.147366000000105</v>
      </c>
      <c r="T7" s="27">
        <f>[10]DECLARADOS!T4</f>
        <v>24.196665999999965</v>
      </c>
      <c r="U7" s="27">
        <f>[10]DECLARADOS!U4</f>
        <v>0.201268</v>
      </c>
    </row>
    <row r="8" spans="1:22" ht="9" customHeight="1">
      <c r="A8" s="19"/>
      <c r="B8" s="20" t="s">
        <v>132</v>
      </c>
      <c r="C8" s="27">
        <f>[10]DECLARADOS!C5</f>
        <v>53.334254999999992</v>
      </c>
      <c r="D8" s="27">
        <f>[10]DECLARADOS!D5</f>
        <v>45.573925000000003</v>
      </c>
      <c r="E8" s="27">
        <f>[10]DECLARADOS!E5</f>
        <v>12.334177</v>
      </c>
      <c r="F8" s="27">
        <f>[10]DECLARADOS!F5</f>
        <v>34.575365000000033</v>
      </c>
      <c r="G8" s="27">
        <f>[10]DECLARADOS!G5</f>
        <v>53.247293000000028</v>
      </c>
      <c r="H8" s="27">
        <f>[10]DECLARADOS!H5</f>
        <v>287.08902399999988</v>
      </c>
      <c r="I8" s="27">
        <f>[10]DECLARADOS!I5</f>
        <v>415.72426100000001</v>
      </c>
      <c r="J8" s="27">
        <f>[10]DECLARADOS!J5</f>
        <v>0</v>
      </c>
      <c r="K8" s="27">
        <f>[10]DECLARADOS!K5</f>
        <v>67.176465999999991</v>
      </c>
      <c r="L8" s="27">
        <f>[10]DECLARADOS!L5</f>
        <v>79.442973999999964</v>
      </c>
      <c r="M8" s="27">
        <f>[10]DECLARADOS!M5</f>
        <v>63.80022300000013</v>
      </c>
      <c r="N8" s="27">
        <f>[10]DECLARADOS!N5</f>
        <v>26.484681999999992</v>
      </c>
      <c r="O8" s="27">
        <f>[10]DECLARADOS!O5</f>
        <v>50.408079999999998</v>
      </c>
      <c r="P8" s="27">
        <f>[10]DECLARADOS!P5</f>
        <v>1.4631940000000001</v>
      </c>
      <c r="Q8" s="27">
        <f>[10]DECLARADOS!Q5</f>
        <v>56.751781999999977</v>
      </c>
      <c r="R8" s="27">
        <f>[10]DECLARADOS!R5</f>
        <v>18.361110000000028</v>
      </c>
      <c r="S8" s="27">
        <f>[10]DECLARADOS!S5</f>
        <v>53.882139000000109</v>
      </c>
      <c r="T8" s="27">
        <f>[10]DECLARADOS!T5</f>
        <v>24.831591999999983</v>
      </c>
      <c r="U8" s="27">
        <f>[10]DECLARADOS!U5</f>
        <v>2.1425E-2</v>
      </c>
    </row>
    <row r="9" spans="1:22" ht="9" customHeight="1">
      <c r="A9" s="19"/>
      <c r="B9" s="20" t="s">
        <v>133</v>
      </c>
      <c r="C9" s="27">
        <f>[10]DECLARADOS!C6</f>
        <v>48.336075000000001</v>
      </c>
      <c r="D9" s="27">
        <f>[10]DECLARADOS!D6</f>
        <v>53.974799000000012</v>
      </c>
      <c r="E9" s="27">
        <f>[10]DECLARADOS!E6</f>
        <v>11.846921999999999</v>
      </c>
      <c r="F9" s="27">
        <f>[10]DECLARADOS!F6</f>
        <v>54.032318999999994</v>
      </c>
      <c r="G9" s="27">
        <f>[10]DECLARADOS!G6</f>
        <v>60.147382</v>
      </c>
      <c r="H9" s="27">
        <f>[10]DECLARADOS!H6</f>
        <v>358.48416300000031</v>
      </c>
      <c r="I9" s="27">
        <f>[10]DECLARADOS!I6</f>
        <v>458.39120499999996</v>
      </c>
      <c r="J9" s="27">
        <f>[10]DECLARADOS!J6</f>
        <v>0</v>
      </c>
      <c r="K9" s="27">
        <f>[10]DECLARADOS!K6</f>
        <v>85.800792999999999</v>
      </c>
      <c r="L9" s="27">
        <f>[10]DECLARADOS!L6</f>
        <v>88.197785000000181</v>
      </c>
      <c r="M9" s="27">
        <f>[10]DECLARADOS!M6</f>
        <v>73.427986000000033</v>
      </c>
      <c r="N9" s="27">
        <f>[10]DECLARADOS!N6</f>
        <v>29.522090000000002</v>
      </c>
      <c r="O9" s="27">
        <f>[10]DECLARADOS!O6</f>
        <v>12.425422000000005</v>
      </c>
      <c r="P9" s="27">
        <f>[10]DECLARADOS!P6</f>
        <v>1.0211720000000002</v>
      </c>
      <c r="Q9" s="27">
        <f>[10]DECLARADOS!Q6</f>
        <v>54.832052999999995</v>
      </c>
      <c r="R9" s="27">
        <f>[10]DECLARADOS!R6</f>
        <v>20.762217999999979</v>
      </c>
      <c r="S9" s="27">
        <f>[10]DECLARADOS!S6</f>
        <v>52.464479000000097</v>
      </c>
      <c r="T9" s="27">
        <f>[10]DECLARADOS!T6</f>
        <v>28.108635999999986</v>
      </c>
      <c r="U9" s="27">
        <f>[10]DECLARADOS!U6</f>
        <v>0.46813300000000002</v>
      </c>
    </row>
    <row r="10" spans="1:22" ht="9" customHeight="1">
      <c r="A10" s="19"/>
      <c r="B10" s="20" t="s">
        <v>134</v>
      </c>
      <c r="C10" s="27">
        <f>[10]DECLARADOS!C7</f>
        <v>40.163336000000001</v>
      </c>
      <c r="D10" s="27">
        <f>[10]DECLARADOS!D7</f>
        <v>58.204360999999992</v>
      </c>
      <c r="E10" s="27">
        <f>[10]DECLARADOS!E7</f>
        <v>14.681010000000002</v>
      </c>
      <c r="F10" s="27">
        <f>[10]DECLARADOS!F7</f>
        <v>54.707816999999984</v>
      </c>
      <c r="G10" s="27">
        <f>[10]DECLARADOS!G7</f>
        <v>50.25281599999996</v>
      </c>
      <c r="H10" s="27">
        <f>[10]DECLARADOS!H7</f>
        <v>355.99258599999973</v>
      </c>
      <c r="I10" s="27">
        <f>[10]DECLARADOS!I7</f>
        <v>375.91566699999998</v>
      </c>
      <c r="J10" s="27">
        <f>[10]DECLARADOS!J7</f>
        <v>1.6519999999999998E-3</v>
      </c>
      <c r="K10" s="27">
        <f>[10]DECLARADOS!K7</f>
        <v>50.575692000000025</v>
      </c>
      <c r="L10" s="27">
        <f>[10]DECLARADOS!L7</f>
        <v>94.725241000000139</v>
      </c>
      <c r="M10" s="27">
        <f>[10]DECLARADOS!M7</f>
        <v>82.724994999999922</v>
      </c>
      <c r="N10" s="27">
        <f>[10]DECLARADOS!N7</f>
        <v>22.035086000000003</v>
      </c>
      <c r="O10" s="27">
        <f>[10]DECLARADOS!O7</f>
        <v>33.010477999999999</v>
      </c>
      <c r="P10" s="27">
        <f>[10]DECLARADOS!P7</f>
        <v>2.0009249999999996</v>
      </c>
      <c r="Q10" s="27">
        <f>[10]DECLARADOS!Q7</f>
        <v>51.236530000000037</v>
      </c>
      <c r="R10" s="27">
        <f>[10]DECLARADOS!R7</f>
        <v>23.834595999999991</v>
      </c>
      <c r="S10" s="27">
        <f>[10]DECLARADOS!S7</f>
        <v>48.941582999999952</v>
      </c>
      <c r="T10" s="27">
        <f>[10]DECLARADOS!T7</f>
        <v>29.722844000000016</v>
      </c>
      <c r="U10" s="27">
        <f>[10]DECLARADOS!U7</f>
        <v>0.48913600000000002</v>
      </c>
    </row>
    <row r="11" spans="1:22" ht="9" customHeight="1">
      <c r="A11" s="19"/>
      <c r="B11" s="20" t="s">
        <v>135</v>
      </c>
      <c r="C11" s="27">
        <f>[10]DECLARADOS!C8</f>
        <v>68.384055000000018</v>
      </c>
      <c r="D11" s="27">
        <f>[10]DECLARADOS!D8</f>
        <v>67.160358000000045</v>
      </c>
      <c r="E11" s="27">
        <f>[10]DECLARADOS!E8</f>
        <v>9.5074729999999974</v>
      </c>
      <c r="F11" s="27">
        <f>[10]DECLARADOS!F8</f>
        <v>47.443113999999923</v>
      </c>
      <c r="G11" s="27">
        <f>[10]DECLARADOS!G8</f>
        <v>76.64113600000006</v>
      </c>
      <c r="H11" s="27">
        <f>[10]DECLARADOS!H8</f>
        <v>334.30931700000104</v>
      </c>
      <c r="I11" s="27">
        <f>[10]DECLARADOS!I8</f>
        <v>832.46511099999987</v>
      </c>
      <c r="J11" s="27">
        <f>[10]DECLARADOS!J8</f>
        <v>0</v>
      </c>
      <c r="K11" s="27">
        <f>[10]DECLARADOS!K8</f>
        <v>75.150926999999982</v>
      </c>
      <c r="L11" s="27">
        <f>[10]DECLARADOS!L8</f>
        <v>97.272339000000031</v>
      </c>
      <c r="M11" s="27">
        <f>[10]DECLARADOS!M8</f>
        <v>79.872094000000033</v>
      </c>
      <c r="N11" s="27">
        <f>[10]DECLARADOS!N8</f>
        <v>25.974839999999997</v>
      </c>
      <c r="O11" s="27">
        <f>[10]DECLARADOS!O8</f>
        <v>21.215512000000004</v>
      </c>
      <c r="P11" s="27">
        <f>[10]DECLARADOS!P8</f>
        <v>0.98896299999999993</v>
      </c>
      <c r="Q11" s="27">
        <f>[10]DECLARADOS!Q8</f>
        <v>65.540554000000057</v>
      </c>
      <c r="R11" s="27">
        <f>[10]DECLARADOS!R8</f>
        <v>25.965592000000004</v>
      </c>
      <c r="S11" s="27">
        <f>[10]DECLARADOS!S8</f>
        <v>58.533724999999862</v>
      </c>
      <c r="T11" s="27">
        <f>[10]DECLARADOS!T8</f>
        <v>28.977325000000018</v>
      </c>
      <c r="U11" s="27">
        <f>[10]DECLARADOS!U8</f>
        <v>5.6616000000000007E-2</v>
      </c>
    </row>
    <row r="12" spans="1:22" ht="9" customHeight="1">
      <c r="A12" s="19"/>
      <c r="B12" s="20" t="s">
        <v>136</v>
      </c>
      <c r="C12" s="27">
        <f>[10]DECLARADOS!C9</f>
        <v>49.699075000000001</v>
      </c>
      <c r="D12" s="27">
        <f>[10]DECLARADOS!D9</f>
        <v>60.647729999999989</v>
      </c>
      <c r="E12" s="27">
        <f>[10]DECLARADOS!E9</f>
        <v>17.285393999999993</v>
      </c>
      <c r="F12" s="27">
        <f>[10]DECLARADOS!F9</f>
        <v>47.85925900000008</v>
      </c>
      <c r="G12" s="27">
        <f>[10]DECLARADOS!G9</f>
        <v>72.865626000000034</v>
      </c>
      <c r="H12" s="27">
        <f>[10]DECLARADOS!H9</f>
        <v>361.66124899999903</v>
      </c>
      <c r="I12" s="27">
        <f>[10]DECLARADOS!I9</f>
        <v>591.08050900000001</v>
      </c>
      <c r="J12" s="27">
        <f>[10]DECLARADOS!J9</f>
        <v>0</v>
      </c>
      <c r="K12" s="27">
        <f>[10]DECLARADOS!K9</f>
        <v>96.542931999999993</v>
      </c>
      <c r="L12" s="27">
        <f>[10]DECLARADOS!L9</f>
        <v>95.065633999999989</v>
      </c>
      <c r="M12" s="27">
        <f>[10]DECLARADOS!M9</f>
        <v>86.698908000000046</v>
      </c>
      <c r="N12" s="27">
        <f>[10]DECLARADOS!N9</f>
        <v>23.754279</v>
      </c>
      <c r="O12" s="27">
        <f>[10]DECLARADOS!O9</f>
        <v>27.507312999999996</v>
      </c>
      <c r="P12" s="27">
        <f>[10]DECLARADOS!P9</f>
        <v>2.8683099999999992</v>
      </c>
      <c r="Q12" s="27">
        <f>[10]DECLARADOS!Q9</f>
        <v>55.636912000000045</v>
      </c>
      <c r="R12" s="27">
        <f>[10]DECLARADOS!R9</f>
        <v>27.077572999999994</v>
      </c>
      <c r="S12" s="27">
        <f>[10]DECLARADOS!S9</f>
        <v>87.299693000000062</v>
      </c>
      <c r="T12" s="27">
        <f>[10]DECLARADOS!T9</f>
        <v>31.388093999999992</v>
      </c>
      <c r="U12" s="27">
        <f>[10]DECLARADOS!U9</f>
        <v>0.124335</v>
      </c>
    </row>
    <row r="13" spans="1:22" ht="9" customHeight="1">
      <c r="A13" s="19"/>
      <c r="B13" s="20" t="s">
        <v>137</v>
      </c>
      <c r="C13" s="27">
        <f>[10]DECLARADOS!C10</f>
        <v>44.748511000000008</v>
      </c>
      <c r="D13" s="27">
        <f>[10]DECLARADOS!D10</f>
        <v>70.392436999999973</v>
      </c>
      <c r="E13" s="27">
        <f>[10]DECLARADOS!E10</f>
        <v>4.0098660000000006</v>
      </c>
      <c r="F13" s="27">
        <f>[10]DECLARADOS!F10</f>
        <v>44.991882000000025</v>
      </c>
      <c r="G13" s="27">
        <f>[10]DECLARADOS!G10</f>
        <v>57.617659999999972</v>
      </c>
      <c r="H13" s="27">
        <f>[10]DECLARADOS!H10</f>
        <v>280.40419800000052</v>
      </c>
      <c r="I13" s="27">
        <f>[10]DECLARADOS!I10</f>
        <v>721.75000999999997</v>
      </c>
      <c r="J13" s="27">
        <f>[10]DECLARADOS!J10</f>
        <v>0</v>
      </c>
      <c r="K13" s="27">
        <f>[10]DECLARADOS!K10</f>
        <v>123.84153300000003</v>
      </c>
      <c r="L13" s="27">
        <f>[10]DECLARADOS!L10</f>
        <v>84.047793000000169</v>
      </c>
      <c r="M13" s="27">
        <f>[10]DECLARADOS!M10</f>
        <v>76.52677000000007</v>
      </c>
      <c r="N13" s="27">
        <f>[10]DECLARADOS!N10</f>
        <v>15.869355000000002</v>
      </c>
      <c r="O13" s="27">
        <f>[10]DECLARADOS!O10</f>
        <v>10.100352000000004</v>
      </c>
      <c r="P13" s="27">
        <f>[10]DECLARADOS!P10</f>
        <v>1.7921640000000003</v>
      </c>
      <c r="Q13" s="27">
        <f>[10]DECLARADOS!Q10</f>
        <v>45.592799000000014</v>
      </c>
      <c r="R13" s="27">
        <f>[10]DECLARADOS!R10</f>
        <v>24.759161000000006</v>
      </c>
      <c r="S13" s="27">
        <f>[10]DECLARADOS!S10</f>
        <v>78.176327000000171</v>
      </c>
      <c r="T13" s="27">
        <f>[10]DECLARADOS!T10</f>
        <v>28.46902800000003</v>
      </c>
      <c r="U13" s="27">
        <f>[10]DECLARADOS!U10</f>
        <v>0.188052</v>
      </c>
    </row>
    <row r="14" spans="1:22" ht="9" customHeight="1">
      <c r="A14" s="19"/>
      <c r="B14" s="20" t="s">
        <v>138</v>
      </c>
      <c r="C14" s="27">
        <f>[10]DECLARADOS!C11</f>
        <v>47.407896999999991</v>
      </c>
      <c r="D14" s="27">
        <f>[10]DECLARADOS!D11</f>
        <v>71.299703000000008</v>
      </c>
      <c r="E14" s="27">
        <f>[10]DECLARADOS!E11</f>
        <v>6.5734219999999981</v>
      </c>
      <c r="F14" s="27">
        <f>[10]DECLARADOS!F11</f>
        <v>35.933601999999965</v>
      </c>
      <c r="G14" s="27">
        <f>[10]DECLARADOS!G11</f>
        <v>82.776577999999986</v>
      </c>
      <c r="H14" s="27">
        <f>[10]DECLARADOS!H11</f>
        <v>319.92102999999929</v>
      </c>
      <c r="I14" s="27">
        <f>[10]DECLARADOS!I11</f>
        <v>320.40020700000002</v>
      </c>
      <c r="J14" s="27">
        <f>[10]DECLARADOS!J11</f>
        <v>0</v>
      </c>
      <c r="K14" s="27">
        <f>[10]DECLARADOS!K11</f>
        <v>127.18820499999998</v>
      </c>
      <c r="L14" s="27">
        <f>[10]DECLARADOS!L11</f>
        <v>83.138830000000041</v>
      </c>
      <c r="M14" s="27">
        <f>[10]DECLARADOS!M11</f>
        <v>76.603522000000055</v>
      </c>
      <c r="N14" s="27">
        <f>[10]DECLARADOS!N11</f>
        <v>16.499010999999996</v>
      </c>
      <c r="O14" s="27">
        <f>[10]DECLARADOS!O11</f>
        <v>48.470028999999997</v>
      </c>
      <c r="P14" s="27">
        <f>[10]DECLARADOS!P11</f>
        <v>0.68327700000000002</v>
      </c>
      <c r="Q14" s="27">
        <f>[10]DECLARADOS!Q11</f>
        <v>52.653922999999992</v>
      </c>
      <c r="R14" s="27">
        <f>[10]DECLARADOS!R11</f>
        <v>20.729390999999996</v>
      </c>
      <c r="S14" s="27">
        <f>[10]DECLARADOS!S11</f>
        <v>82.473596000000214</v>
      </c>
      <c r="T14" s="27">
        <f>[10]DECLARADOS!T11</f>
        <v>31.313989000000007</v>
      </c>
      <c r="U14" s="27">
        <f>[10]DECLARADOS!U11</f>
        <v>0.287053</v>
      </c>
    </row>
    <row r="15" spans="1:22" ht="9" customHeight="1">
      <c r="A15" s="19"/>
      <c r="B15" s="20" t="s">
        <v>139</v>
      </c>
      <c r="C15" s="27">
        <f>[10]DECLARADOS!C12</f>
        <v>42.036649000000004</v>
      </c>
      <c r="D15" s="27">
        <f>[10]DECLARADOS!D12</f>
        <v>73.18114700000001</v>
      </c>
      <c r="E15" s="27">
        <f>[10]DECLARADOS!E12</f>
        <v>14.284083000000004</v>
      </c>
      <c r="F15" s="27">
        <f>[10]DECLARADOS!F12</f>
        <v>39.735156999999944</v>
      </c>
      <c r="G15" s="27">
        <f>[10]DECLARADOS!G12</f>
        <v>59.867761999999999</v>
      </c>
      <c r="H15" s="27">
        <f>[10]DECLARADOS!H12</f>
        <v>392.73768800000096</v>
      </c>
      <c r="I15" s="27">
        <f>[10]DECLARADOS!I12</f>
        <v>371.76043900000002</v>
      </c>
      <c r="J15" s="27">
        <f>[10]DECLARADOS!J12</f>
        <v>0</v>
      </c>
      <c r="K15" s="27">
        <f>[10]DECLARADOS!K12</f>
        <v>116.04941200000005</v>
      </c>
      <c r="L15" s="27">
        <f>[10]DECLARADOS!L12</f>
        <v>92.071531999999891</v>
      </c>
      <c r="M15" s="27">
        <f>[10]DECLARADOS!M12</f>
        <v>96.262865000000161</v>
      </c>
      <c r="N15" s="27">
        <f>[10]DECLARADOS!N12</f>
        <v>19.365014999999996</v>
      </c>
      <c r="O15" s="27">
        <f>[10]DECLARADOS!O12</f>
        <v>18.6205</v>
      </c>
      <c r="P15" s="27">
        <f>[10]DECLARADOS!P12</f>
        <v>1.9788970000000001</v>
      </c>
      <c r="Q15" s="27">
        <f>[10]DECLARADOS!Q12</f>
        <v>57.173401999999982</v>
      </c>
      <c r="R15" s="27">
        <f>[10]DECLARADOS!R12</f>
        <v>31.417363999999981</v>
      </c>
      <c r="S15" s="27">
        <f>[10]DECLARADOS!S12</f>
        <v>79.518122999999875</v>
      </c>
      <c r="T15" s="27">
        <f>[10]DECLARADOS!T12</f>
        <v>36.764813000000032</v>
      </c>
      <c r="U15" s="27">
        <f>[10]DECLARADOS!U12</f>
        <v>5.1257999999999991E-2</v>
      </c>
    </row>
    <row r="16" spans="1:22" ht="9" customHeight="1">
      <c r="A16" s="19"/>
      <c r="B16" s="20" t="s">
        <v>140</v>
      </c>
      <c r="C16" s="27">
        <f>[10]DECLARADOS!C13</f>
        <v>55.421564999999987</v>
      </c>
      <c r="D16" s="27">
        <f>[10]DECLARADOS!D13</f>
        <v>46.668936000000002</v>
      </c>
      <c r="E16" s="27">
        <f>[10]DECLARADOS!E13</f>
        <v>9.2110799999999973</v>
      </c>
      <c r="F16" s="27">
        <f>[10]DECLARADOS!F13</f>
        <v>38.969909999999935</v>
      </c>
      <c r="G16" s="27">
        <f>[10]DECLARADOS!G13</f>
        <v>67.172056000000026</v>
      </c>
      <c r="H16" s="27">
        <f>[10]DECLARADOS!H13</f>
        <v>308.69473599999986</v>
      </c>
      <c r="I16" s="27">
        <f>[10]DECLARADOS!I13</f>
        <v>328.35767199999998</v>
      </c>
      <c r="J16" s="27">
        <f>[10]DECLARADOS!J13</f>
        <v>0</v>
      </c>
      <c r="K16" s="27">
        <f>[10]DECLARADOS!K13</f>
        <v>260.82292100000001</v>
      </c>
      <c r="L16" s="27">
        <f>[10]DECLARADOS!L13</f>
        <v>120.51611199999998</v>
      </c>
      <c r="M16" s="27">
        <f>[10]DECLARADOS!M13</f>
        <v>85.214962999999969</v>
      </c>
      <c r="N16" s="27">
        <f>[10]DECLARADOS!N13</f>
        <v>22.448052000000001</v>
      </c>
      <c r="O16" s="27">
        <f>[10]DECLARADOS!O13</f>
        <v>19.955739999999999</v>
      </c>
      <c r="P16" s="27">
        <f>[10]DECLARADOS!P13</f>
        <v>1.3320389999999998</v>
      </c>
      <c r="Q16" s="27">
        <f>[10]DECLARADOS!Q13</f>
        <v>55.244861000000029</v>
      </c>
      <c r="R16" s="27">
        <f>[10]DECLARADOS!R13</f>
        <v>27.824565999999987</v>
      </c>
      <c r="S16" s="27">
        <f>[10]DECLARADOS!S13</f>
        <v>66.90364799999989</v>
      </c>
      <c r="T16" s="27">
        <f>[10]DECLARADOS!T13</f>
        <v>34.613460000000025</v>
      </c>
      <c r="U16" s="27">
        <f>[10]DECLARADOS!U13</f>
        <v>0.20842900000000003</v>
      </c>
    </row>
    <row r="17" spans="1:22" ht="9" customHeight="1">
      <c r="A17" s="19"/>
      <c r="B17" s="20" t="s">
        <v>141</v>
      </c>
      <c r="C17" s="27">
        <f>[10]DECLARADOS!C14</f>
        <v>59.416940999999994</v>
      </c>
      <c r="D17" s="27">
        <f>[10]DECLARADOS!D14</f>
        <v>40.222945999999993</v>
      </c>
      <c r="E17" s="27">
        <f>[10]DECLARADOS!E14</f>
        <v>10.012547</v>
      </c>
      <c r="F17" s="27">
        <f>[10]DECLARADOS!F14</f>
        <v>28.916986000000023</v>
      </c>
      <c r="G17" s="27">
        <f>[10]DECLARADOS!G14</f>
        <v>69.60889699999997</v>
      </c>
      <c r="H17" s="27">
        <f>[10]DECLARADOS!H14</f>
        <v>252.47885300000027</v>
      </c>
      <c r="I17" s="27">
        <f>[10]DECLARADOS!I14</f>
        <v>373.59226999999998</v>
      </c>
      <c r="J17" s="27">
        <f>[10]DECLARADOS!J14</f>
        <v>0</v>
      </c>
      <c r="K17" s="27">
        <f>[10]DECLARADOS!K14</f>
        <v>118.76882599999999</v>
      </c>
      <c r="L17" s="27">
        <f>[10]DECLARADOS!L14</f>
        <v>74.597610000000174</v>
      </c>
      <c r="M17" s="27">
        <f>[10]DECLARADOS!M14</f>
        <v>63.928356999999956</v>
      </c>
      <c r="N17" s="27">
        <f>[10]DECLARADOS!N14</f>
        <v>20.336159000000002</v>
      </c>
      <c r="O17" s="27">
        <f>[10]DECLARADOS!O14</f>
        <v>63.875013999999993</v>
      </c>
      <c r="P17" s="27">
        <f>[10]DECLARADOS!P14</f>
        <v>1.9006909999999997</v>
      </c>
      <c r="Q17" s="27">
        <f>[10]DECLARADOS!Q14</f>
        <v>54.167876</v>
      </c>
      <c r="R17" s="27">
        <f>[10]DECLARADOS!R14</f>
        <v>23.241791999999972</v>
      </c>
      <c r="S17" s="27">
        <f>[10]DECLARADOS!S14</f>
        <v>59.354782</v>
      </c>
      <c r="T17" s="27">
        <f>[10]DECLARADOS!T14</f>
        <v>25.169222000000016</v>
      </c>
      <c r="U17" s="27">
        <f>[10]DECLARADOS!U14</f>
        <v>2.2262999999999998E-2</v>
      </c>
    </row>
    <row r="18" spans="1:22" ht="9" customHeight="1">
      <c r="A18" s="19"/>
      <c r="B18" s="20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</row>
    <row r="19" spans="1:22" ht="9" customHeight="1">
      <c r="A19" s="19">
        <f>[2]LEGENDAS!$B$2</f>
        <v>2019</v>
      </c>
      <c r="B19" s="20" t="s">
        <v>130</v>
      </c>
      <c r="C19" s="27">
        <f>[12]DECLARADOS!C3</f>
        <v>48.584355999999985</v>
      </c>
      <c r="D19" s="27">
        <f>[12]DECLARADOS!D3</f>
        <v>52.051509000000003</v>
      </c>
      <c r="E19" s="27">
        <f>[12]DECLARADOS!E3</f>
        <v>13.138769999999999</v>
      </c>
      <c r="F19" s="27">
        <f>[12]DECLARADOS!F3</f>
        <v>41.665834000000018</v>
      </c>
      <c r="G19" s="27">
        <f>[12]DECLARADOS!G3</f>
        <v>58.709148000000013</v>
      </c>
      <c r="H19" s="27">
        <f>[12]DECLARADOS!H3</f>
        <v>428.15465099999886</v>
      </c>
      <c r="I19" s="27">
        <f>[12]DECLARADOS!I3</f>
        <v>536.3690059999999</v>
      </c>
      <c r="J19" s="27">
        <f>[12]DECLARADOS!J3</f>
        <v>0</v>
      </c>
      <c r="K19" s="27">
        <f>[12]DECLARADOS!K3</f>
        <v>123.07155599999997</v>
      </c>
      <c r="L19" s="27">
        <f>[12]DECLARADOS!L3</f>
        <v>95.930541999999917</v>
      </c>
      <c r="M19" s="27">
        <f>[12]DECLARADOS!M3</f>
        <v>114.42635399999995</v>
      </c>
      <c r="N19" s="27">
        <f>[12]DECLARADOS!N3</f>
        <v>20.180324999999996</v>
      </c>
      <c r="O19" s="27">
        <f>[12]DECLARADOS!O3</f>
        <v>19.781710000000004</v>
      </c>
      <c r="P19" s="27">
        <f>[12]DECLARADOS!P3</f>
        <v>2.5718159999999988</v>
      </c>
      <c r="Q19" s="27">
        <f>[12]DECLARADOS!Q3</f>
        <v>68.365225000000066</v>
      </c>
      <c r="R19" s="27">
        <f>[12]DECLARADOS!R3</f>
        <v>31.129113000000004</v>
      </c>
      <c r="S19" s="27">
        <f>[12]DECLARADOS!S3</f>
        <v>95.223634000000033</v>
      </c>
      <c r="T19" s="27">
        <f>[12]DECLARADOS!T3</f>
        <v>37.334159000000042</v>
      </c>
      <c r="U19" s="27">
        <f>[12]DECLARADOS!U3</f>
        <v>3.785542</v>
      </c>
      <c r="V19" s="15"/>
    </row>
    <row r="20" spans="1:22" ht="9" customHeight="1">
      <c r="A20" s="19"/>
      <c r="B20" s="20" t="s">
        <v>131</v>
      </c>
      <c r="C20" s="27">
        <f>[12]DECLARADOS!C4</f>
        <v>43.424889999999998</v>
      </c>
      <c r="D20" s="27">
        <f>[12]DECLARADOS!D4</f>
        <v>36.428934000000005</v>
      </c>
      <c r="E20" s="27">
        <f>[12]DECLARADOS!E4</f>
        <v>9.5834850000000031</v>
      </c>
      <c r="F20" s="27">
        <f>[12]DECLARADOS!F4</f>
        <v>34.07557000000002</v>
      </c>
      <c r="G20" s="27">
        <f>[12]DECLARADOS!G4</f>
        <v>75.499240000000015</v>
      </c>
      <c r="H20" s="27">
        <f>[12]DECLARADOS!H4</f>
        <v>295.71148100000028</v>
      </c>
      <c r="I20" s="27">
        <f>[12]DECLARADOS!I4</f>
        <v>368.60727500000007</v>
      </c>
      <c r="J20" s="27">
        <f>[12]DECLARADOS!J4</f>
        <v>0</v>
      </c>
      <c r="K20" s="27">
        <f>[12]DECLARADOS!K4</f>
        <v>216.96494100000007</v>
      </c>
      <c r="L20" s="27">
        <f>[12]DECLARADOS!L4</f>
        <v>83.15704000000008</v>
      </c>
      <c r="M20" s="27">
        <f>[12]DECLARADOS!M4</f>
        <v>90.29809400000002</v>
      </c>
      <c r="N20" s="27">
        <f>[12]DECLARADOS!N4</f>
        <v>24.657494</v>
      </c>
      <c r="O20" s="27">
        <f>[12]DECLARADOS!O4</f>
        <v>14.688366000000002</v>
      </c>
      <c r="P20" s="27">
        <f>[12]DECLARADOS!P4</f>
        <v>1.5220210000000001</v>
      </c>
      <c r="Q20" s="27">
        <f>[12]DECLARADOS!Q4</f>
        <v>69.457369000000057</v>
      </c>
      <c r="R20" s="27">
        <f>[12]DECLARADOS!R4</f>
        <v>25.895771999999997</v>
      </c>
      <c r="S20" s="27">
        <f>[12]DECLARADOS!S4</f>
        <v>74.697944999999947</v>
      </c>
      <c r="T20" s="27">
        <f>[12]DECLARADOS!T4</f>
        <v>27.894725000000015</v>
      </c>
      <c r="U20" s="27">
        <f>[12]DECLARADOS!U4</f>
        <v>2.9744000000000003E-2</v>
      </c>
    </row>
    <row r="21" spans="1:22" ht="9" customHeight="1">
      <c r="A21" s="19"/>
      <c r="B21" s="20" t="s">
        <v>132</v>
      </c>
      <c r="C21" s="27">
        <f>[12]DECLARADOS!C5</f>
        <v>43.640392999999996</v>
      </c>
      <c r="D21" s="27">
        <f>[12]DECLARADOS!D5</f>
        <v>42.629523999999975</v>
      </c>
      <c r="E21" s="27">
        <f>[12]DECLARADOS!E5</f>
        <v>9.5596670000000046</v>
      </c>
      <c r="F21" s="27">
        <f>[12]DECLARADOS!F5</f>
        <v>35.610921999999981</v>
      </c>
      <c r="G21" s="27">
        <f>[12]DECLARADOS!G5</f>
        <v>55.496091</v>
      </c>
      <c r="H21" s="27">
        <f>[12]DECLARADOS!H5</f>
        <v>334.99505700000071</v>
      </c>
      <c r="I21" s="27">
        <f>[12]DECLARADOS!I5</f>
        <v>359.47402999999997</v>
      </c>
      <c r="J21" s="27">
        <f>[12]DECLARADOS!J5</f>
        <v>1.5999999999999999E-5</v>
      </c>
      <c r="K21" s="27">
        <f>[12]DECLARADOS!K5</f>
        <v>152.77446799999993</v>
      </c>
      <c r="L21" s="27">
        <f>[12]DECLARADOS!L5</f>
        <v>100.48859100000027</v>
      </c>
      <c r="M21" s="27">
        <f>[12]DECLARADOS!M5</f>
        <v>91.298634999999976</v>
      </c>
      <c r="N21" s="27">
        <f>[12]DECLARADOS!N5</f>
        <v>30.844378000000003</v>
      </c>
      <c r="O21" s="27">
        <f>[12]DECLARADOS!O5</f>
        <v>45.240134999999995</v>
      </c>
      <c r="P21" s="27">
        <f>[12]DECLARADOS!P5</f>
        <v>1.2307059999999996</v>
      </c>
      <c r="Q21" s="27">
        <f>[12]DECLARADOS!Q5</f>
        <v>65.145991000000109</v>
      </c>
      <c r="R21" s="27">
        <f>[12]DECLARADOS!R5</f>
        <v>24.557458000000018</v>
      </c>
      <c r="S21" s="27">
        <f>[12]DECLARADOS!S5</f>
        <v>64.993066000000056</v>
      </c>
      <c r="T21" s="27">
        <f>[12]DECLARADOS!T5</f>
        <v>31.079224000000046</v>
      </c>
      <c r="U21" s="27">
        <f>[12]DECLARADOS!U5</f>
        <v>1.6338999999999999E-2</v>
      </c>
    </row>
    <row r="22" spans="1:22" ht="9" customHeight="1">
      <c r="A22" s="19"/>
      <c r="B22" s="20" t="s">
        <v>133</v>
      </c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</row>
    <row r="23" spans="1:22" ht="9" customHeight="1">
      <c r="A23" s="19"/>
      <c r="B23" s="20" t="s">
        <v>134</v>
      </c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</row>
    <row r="24" spans="1:22" ht="9" customHeight="1">
      <c r="A24" s="19"/>
      <c r="B24" s="20" t="s">
        <v>135</v>
      </c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</row>
    <row r="25" spans="1:22" ht="9" customHeight="1">
      <c r="A25" s="19"/>
      <c r="B25" s="20" t="s">
        <v>136</v>
      </c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</row>
    <row r="26" spans="1:22" ht="9" customHeight="1">
      <c r="A26" s="19"/>
      <c r="B26" s="20" t="s">
        <v>137</v>
      </c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</row>
    <row r="27" spans="1:22" ht="9" customHeight="1">
      <c r="A27" s="19"/>
      <c r="B27" s="20" t="s">
        <v>138</v>
      </c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</row>
    <row r="28" spans="1:22" ht="9" customHeight="1">
      <c r="A28" s="19"/>
      <c r="B28" s="20" t="s">
        <v>139</v>
      </c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</row>
    <row r="29" spans="1:22" ht="9" customHeight="1">
      <c r="A29" s="19"/>
      <c r="B29" s="20" t="s">
        <v>140</v>
      </c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</row>
    <row r="30" spans="1:22" ht="9" customHeight="1">
      <c r="A30" s="19"/>
      <c r="B30" s="20" t="s">
        <v>141</v>
      </c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</row>
    <row r="31" spans="1:22" ht="9" customHeight="1">
      <c r="A31" s="28"/>
      <c r="B31" s="28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</row>
    <row r="32" spans="1:22" ht="9" customHeight="1">
      <c r="A32" s="28"/>
      <c r="B32" s="28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</row>
    <row r="33" spans="1:17" ht="9" customHeight="1" thickBot="1"/>
    <row r="34" spans="1:17" ht="13.5" thickBot="1">
      <c r="C34" s="118" t="s">
        <v>165</v>
      </c>
      <c r="D34" s="211" t="s">
        <v>166</v>
      </c>
      <c r="E34" s="212"/>
      <c r="F34" s="212"/>
      <c r="G34" s="212"/>
      <c r="H34" s="213"/>
      <c r="I34" s="29"/>
      <c r="J34" s="29"/>
      <c r="L34" s="118" t="s">
        <v>165</v>
      </c>
      <c r="M34" s="211" t="s">
        <v>166</v>
      </c>
      <c r="N34" s="212"/>
      <c r="O34" s="212"/>
      <c r="P34" s="212"/>
      <c r="Q34" s="213"/>
    </row>
    <row r="35" spans="1:17" ht="9.75" customHeight="1">
      <c r="C35" s="30">
        <v>1</v>
      </c>
      <c r="D35" s="31" t="s">
        <v>167</v>
      </c>
      <c r="L35" s="30">
        <v>4</v>
      </c>
      <c r="M35" s="32" t="s">
        <v>187</v>
      </c>
    </row>
    <row r="36" spans="1:17" ht="9.75" customHeight="1">
      <c r="C36" s="33" t="s">
        <v>25</v>
      </c>
      <c r="D36" s="14" t="s">
        <v>168</v>
      </c>
      <c r="L36" s="33" t="s">
        <v>17</v>
      </c>
      <c r="M36" s="34" t="s">
        <v>175</v>
      </c>
    </row>
    <row r="37" spans="1:17" ht="9.75" customHeight="1">
      <c r="A37" s="192" t="s">
        <v>124</v>
      </c>
      <c r="B37" s="192"/>
      <c r="C37" s="35" t="s">
        <v>26</v>
      </c>
      <c r="D37" s="20" t="s">
        <v>169</v>
      </c>
      <c r="L37" s="33" t="s">
        <v>18</v>
      </c>
      <c r="M37" s="34" t="s">
        <v>176</v>
      </c>
    </row>
    <row r="38" spans="1:17" ht="9.75" customHeight="1">
      <c r="C38" s="35" t="s">
        <v>27</v>
      </c>
      <c r="D38" s="20" t="s">
        <v>170</v>
      </c>
      <c r="L38" s="30">
        <v>5</v>
      </c>
      <c r="M38" s="32" t="s">
        <v>177</v>
      </c>
    </row>
    <row r="39" spans="1:17" ht="9.75" customHeight="1">
      <c r="C39" s="33" t="s">
        <v>28</v>
      </c>
      <c r="D39" s="34" t="s">
        <v>171</v>
      </c>
      <c r="L39" s="33" t="s">
        <v>19</v>
      </c>
      <c r="M39" s="34" t="s">
        <v>178</v>
      </c>
    </row>
    <row r="40" spans="1:17" ht="9.75" customHeight="1">
      <c r="C40" s="35" t="s">
        <v>29</v>
      </c>
      <c r="D40" s="20" t="s">
        <v>169</v>
      </c>
      <c r="L40" s="33" t="s">
        <v>30</v>
      </c>
      <c r="M40" s="34" t="s">
        <v>174</v>
      </c>
    </row>
    <row r="41" spans="1:17" ht="9.75" customHeight="1">
      <c r="C41" s="35" t="s">
        <v>31</v>
      </c>
      <c r="D41" s="20" t="s">
        <v>170</v>
      </c>
      <c r="L41" s="35" t="s">
        <v>32</v>
      </c>
      <c r="M41" s="20" t="s">
        <v>179</v>
      </c>
    </row>
    <row r="42" spans="1:17" ht="9.75" customHeight="1">
      <c r="C42" s="30">
        <v>2</v>
      </c>
      <c r="D42" s="32" t="s">
        <v>186</v>
      </c>
      <c r="L42" s="35" t="s">
        <v>33</v>
      </c>
      <c r="M42" s="20" t="s">
        <v>180</v>
      </c>
    </row>
    <row r="43" spans="1:17" ht="9.75" customHeight="1">
      <c r="C43" s="33" t="s">
        <v>14</v>
      </c>
      <c r="D43" s="14" t="s">
        <v>168</v>
      </c>
      <c r="L43" s="33" t="s">
        <v>20</v>
      </c>
      <c r="M43" s="34" t="s">
        <v>176</v>
      </c>
    </row>
    <row r="44" spans="1:17" ht="9.75" customHeight="1">
      <c r="C44" s="33" t="s">
        <v>15</v>
      </c>
      <c r="D44" s="34" t="s">
        <v>171</v>
      </c>
      <c r="L44" s="30">
        <v>6</v>
      </c>
      <c r="M44" s="32" t="s">
        <v>182</v>
      </c>
    </row>
    <row r="45" spans="1:17" ht="9.75" customHeight="1">
      <c r="C45" s="30">
        <v>3</v>
      </c>
      <c r="D45" s="32" t="s">
        <v>172</v>
      </c>
      <c r="L45" s="33" t="s">
        <v>21</v>
      </c>
      <c r="M45" s="34" t="s">
        <v>183</v>
      </c>
    </row>
    <row r="46" spans="1:17" ht="9.75" customHeight="1">
      <c r="C46" s="33" t="s">
        <v>16</v>
      </c>
      <c r="D46" s="14" t="s">
        <v>168</v>
      </c>
      <c r="L46" s="33" t="s">
        <v>22</v>
      </c>
      <c r="M46" s="34" t="s">
        <v>184</v>
      </c>
    </row>
    <row r="47" spans="1:17" ht="9.75" customHeight="1">
      <c r="C47" s="33" t="s">
        <v>34</v>
      </c>
      <c r="D47" s="34" t="s">
        <v>171</v>
      </c>
      <c r="L47" s="33" t="s">
        <v>23</v>
      </c>
      <c r="M47" s="34" t="s">
        <v>185</v>
      </c>
    </row>
    <row r="48" spans="1:17" ht="9.75" customHeight="1">
      <c r="C48" s="35" t="s">
        <v>35</v>
      </c>
      <c r="D48" s="20" t="s">
        <v>173</v>
      </c>
      <c r="L48" s="30" t="s">
        <v>24</v>
      </c>
      <c r="M48" s="32" t="s">
        <v>181</v>
      </c>
    </row>
    <row r="49" spans="1:21" ht="9.75" customHeight="1">
      <c r="C49" s="35" t="s">
        <v>36</v>
      </c>
      <c r="D49" s="20" t="s">
        <v>174</v>
      </c>
    </row>
    <row r="50" spans="1:21" ht="9.75" customHeight="1"/>
    <row r="51" spans="1:21" ht="9.75" customHeight="1">
      <c r="C51" s="33"/>
      <c r="D51" s="34"/>
    </row>
    <row r="52" spans="1:21" ht="9.75" customHeight="1">
      <c r="D52" s="36"/>
    </row>
    <row r="55" spans="1:21" ht="29.25" customHeight="1">
      <c r="A55" s="210" t="s">
        <v>346</v>
      </c>
      <c r="B55" s="210"/>
      <c r="C55" s="210"/>
      <c r="D55" s="210"/>
      <c r="E55" s="210"/>
      <c r="F55" s="210"/>
      <c r="G55" s="210"/>
      <c r="H55" s="210"/>
      <c r="I55" s="210"/>
      <c r="J55" s="210"/>
      <c r="K55" s="210"/>
      <c r="L55" s="210"/>
      <c r="M55" s="210"/>
      <c r="N55" s="210"/>
      <c r="O55" s="210"/>
      <c r="P55" s="210"/>
      <c r="Q55" s="210"/>
      <c r="R55" s="210"/>
      <c r="S55" s="210"/>
      <c r="T55" s="210"/>
      <c r="U55" s="210"/>
    </row>
  </sheetData>
  <mergeCells count="9">
    <mergeCell ref="A55:U55"/>
    <mergeCell ref="D34:H34"/>
    <mergeCell ref="M34:Q34"/>
    <mergeCell ref="A37:B37"/>
    <mergeCell ref="A2:U2"/>
    <mergeCell ref="A3:U3"/>
    <mergeCell ref="A4:A5"/>
    <mergeCell ref="B4:B5"/>
    <mergeCell ref="C5:U5"/>
  </mergeCells>
  <phoneticPr fontId="1" type="noConversion"/>
  <hyperlinks>
    <hyperlink ref="A37:B37" location="Index!A1" display="Return to Index"/>
  </hyperlinks>
  <pageMargins left="0.75" right="0.75" top="1" bottom="1" header="0.5" footer="0.5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V55"/>
  <sheetViews>
    <sheetView showGridLines="0" topLeftCell="A2" zoomScale="90" zoomScaleNormal="90" workbookViewId="0">
      <selection activeCell="A2" sqref="A2:U2"/>
    </sheetView>
  </sheetViews>
  <sheetFormatPr defaultRowHeight="12.75"/>
  <cols>
    <col min="1" max="2" width="9.140625" style="11"/>
    <col min="3" max="21" width="9" style="11" customWidth="1"/>
    <col min="22" max="22" width="9.28515625" style="11" bestFit="1" customWidth="1"/>
    <col min="23" max="16384" width="9.140625" style="11"/>
  </cols>
  <sheetData>
    <row r="1" spans="1:22" ht="2.25" hidden="1" customHeight="1"/>
    <row r="2" spans="1:22" ht="21" customHeight="1">
      <c r="A2" s="204" t="s">
        <v>351</v>
      </c>
      <c r="B2" s="204"/>
      <c r="C2" s="204"/>
      <c r="D2" s="204"/>
      <c r="E2" s="204"/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Q2" s="204"/>
      <c r="R2" s="204"/>
      <c r="S2" s="204"/>
      <c r="T2" s="204"/>
      <c r="U2" s="204"/>
    </row>
    <row r="3" spans="1:22" ht="18" customHeight="1" thickBot="1">
      <c r="A3" s="201" t="s">
        <v>335</v>
      </c>
      <c r="B3" s="201"/>
      <c r="C3" s="201"/>
      <c r="D3" s="201"/>
      <c r="E3" s="201"/>
      <c r="F3" s="201"/>
      <c r="G3" s="201"/>
      <c r="H3" s="201"/>
      <c r="I3" s="201"/>
      <c r="J3" s="201"/>
      <c r="K3" s="201"/>
      <c r="L3" s="201"/>
      <c r="M3" s="201"/>
      <c r="N3" s="201"/>
      <c r="O3" s="201"/>
      <c r="P3" s="201"/>
      <c r="Q3" s="201"/>
      <c r="R3" s="201"/>
      <c r="S3" s="201"/>
      <c r="T3" s="201"/>
      <c r="U3" s="201"/>
    </row>
    <row r="4" spans="1:22" ht="23.25" customHeight="1" thickBot="1">
      <c r="A4" s="214" t="s">
        <v>129</v>
      </c>
      <c r="B4" s="214" t="s">
        <v>128</v>
      </c>
      <c r="C4" s="119">
        <v>111</v>
      </c>
      <c r="D4" s="119">
        <v>112</v>
      </c>
      <c r="E4" s="119">
        <v>121</v>
      </c>
      <c r="F4" s="119">
        <v>122</v>
      </c>
      <c r="G4" s="119" t="s">
        <v>14</v>
      </c>
      <c r="H4" s="119" t="s">
        <v>15</v>
      </c>
      <c r="I4" s="119" t="s">
        <v>16</v>
      </c>
      <c r="J4" s="119">
        <v>321</v>
      </c>
      <c r="K4" s="119">
        <v>322</v>
      </c>
      <c r="L4" s="119" t="s">
        <v>17</v>
      </c>
      <c r="M4" s="119" t="s">
        <v>18</v>
      </c>
      <c r="N4" s="119" t="s">
        <v>19</v>
      </c>
      <c r="O4" s="119">
        <v>521</v>
      </c>
      <c r="P4" s="119">
        <v>522</v>
      </c>
      <c r="Q4" s="119" t="s">
        <v>20</v>
      </c>
      <c r="R4" s="119" t="s">
        <v>21</v>
      </c>
      <c r="S4" s="119" t="s">
        <v>22</v>
      </c>
      <c r="T4" s="119" t="s">
        <v>23</v>
      </c>
      <c r="U4" s="119" t="s">
        <v>24</v>
      </c>
    </row>
    <row r="5" spans="1:22" ht="11.25" customHeight="1" thickBot="1">
      <c r="A5" s="215"/>
      <c r="B5" s="215"/>
      <c r="C5" s="216" t="s">
        <v>342</v>
      </c>
      <c r="D5" s="217"/>
      <c r="E5" s="217"/>
      <c r="F5" s="217"/>
      <c r="G5" s="217"/>
      <c r="H5" s="217"/>
      <c r="I5" s="217"/>
      <c r="J5" s="217"/>
      <c r="K5" s="217"/>
      <c r="L5" s="217"/>
      <c r="M5" s="217"/>
      <c r="N5" s="217"/>
      <c r="O5" s="217"/>
      <c r="P5" s="217"/>
      <c r="Q5" s="217"/>
      <c r="R5" s="217"/>
      <c r="S5" s="217"/>
      <c r="T5" s="217"/>
      <c r="U5" s="218"/>
    </row>
    <row r="6" spans="1:22" ht="9" customHeight="1">
      <c r="A6" s="19">
        <f>[2]LEGENDAS!$B$3</f>
        <v>2018</v>
      </c>
      <c r="B6" s="20" t="s">
        <v>130</v>
      </c>
      <c r="C6" s="27">
        <f>[10]DECLARADOS!C21</f>
        <v>14.158512000000002</v>
      </c>
      <c r="D6" s="27">
        <f>[10]DECLARADOS!D21</f>
        <v>22.289328000000026</v>
      </c>
      <c r="E6" s="27">
        <f>[10]DECLARADOS!E21</f>
        <v>3.1837699999999987</v>
      </c>
      <c r="F6" s="27">
        <f>[10]DECLARADOS!F21</f>
        <v>128.99523000000022</v>
      </c>
      <c r="G6" s="27">
        <f>[10]DECLARADOS!G21</f>
        <v>20.569385</v>
      </c>
      <c r="H6" s="27">
        <f>[10]DECLARADOS!H21</f>
        <v>318.1837539999982</v>
      </c>
      <c r="I6" s="27">
        <f>[10]DECLARADOS!I21</f>
        <v>0.24250099999999999</v>
      </c>
      <c r="J6" s="27">
        <f>[10]DECLARADOS!J21</f>
        <v>56.271402999999992</v>
      </c>
      <c r="K6" s="27">
        <f>[10]DECLARADOS!K21</f>
        <v>111.257972</v>
      </c>
      <c r="L6" s="27">
        <f>[10]DECLARADOS!L21</f>
        <v>85.718045999999973</v>
      </c>
      <c r="M6" s="27">
        <f>[10]DECLARADOS!M21</f>
        <v>69.146026000000106</v>
      </c>
      <c r="N6" s="27">
        <f>[10]DECLARADOS!N21</f>
        <v>29.479175000000012</v>
      </c>
      <c r="O6" s="27">
        <f>[10]DECLARADOS!O21</f>
        <v>46.799800000000005</v>
      </c>
      <c r="P6" s="27">
        <f>[10]DECLARADOS!P21</f>
        <v>1.66198</v>
      </c>
      <c r="Q6" s="27">
        <f>[10]DECLARADOS!Q21</f>
        <v>60.121913000000042</v>
      </c>
      <c r="R6" s="27">
        <f>[10]DECLARADOS!R21</f>
        <v>33.126849000000043</v>
      </c>
      <c r="S6" s="27">
        <f>[10]DECLARADOS!S21</f>
        <v>81.470728000000108</v>
      </c>
      <c r="T6" s="27">
        <f>[10]DECLARADOS!T21</f>
        <v>37.089552999999931</v>
      </c>
      <c r="U6" s="27">
        <f>[10]DECLARADOS!U21</f>
        <v>2.0255709999999998</v>
      </c>
      <c r="V6" s="15"/>
    </row>
    <row r="7" spans="1:22" ht="9" customHeight="1">
      <c r="A7" s="19"/>
      <c r="B7" s="20" t="s">
        <v>131</v>
      </c>
      <c r="C7" s="27">
        <f>[10]DECLARADOS!C22</f>
        <v>3.5892469999999994</v>
      </c>
      <c r="D7" s="27">
        <f>[10]DECLARADOS!D22</f>
        <v>18.393622000000004</v>
      </c>
      <c r="E7" s="27">
        <f>[10]DECLARADOS!E22</f>
        <v>4.3817899999999996</v>
      </c>
      <c r="F7" s="27">
        <f>[10]DECLARADOS!F22</f>
        <v>117.57166600000012</v>
      </c>
      <c r="G7" s="27">
        <f>[10]DECLARADOS!G22</f>
        <v>21.899346999999999</v>
      </c>
      <c r="H7" s="27">
        <f>[10]DECLARADOS!H22</f>
        <v>318.90059899999949</v>
      </c>
      <c r="I7" s="27">
        <f>[10]DECLARADOS!I22</f>
        <v>0.61225800000000008</v>
      </c>
      <c r="J7" s="27">
        <f>[10]DECLARADOS!J22</f>
        <v>63.748699000000002</v>
      </c>
      <c r="K7" s="27">
        <f>[10]DECLARADOS!K22</f>
        <v>79.368977999999956</v>
      </c>
      <c r="L7" s="27">
        <f>[10]DECLARADOS!L22</f>
        <v>93.44863099999985</v>
      </c>
      <c r="M7" s="27">
        <f>[10]DECLARADOS!M22</f>
        <v>68.038699000000065</v>
      </c>
      <c r="N7" s="27">
        <f>[10]DECLARADOS!N22</f>
        <v>15.921957000000004</v>
      </c>
      <c r="O7" s="27">
        <f>[10]DECLARADOS!O22</f>
        <v>31.148307999999997</v>
      </c>
      <c r="P7" s="27">
        <f>[10]DECLARADOS!P22</f>
        <v>1.7255949999999998</v>
      </c>
      <c r="Q7" s="27">
        <f>[10]DECLARADOS!Q22</f>
        <v>48.839185000000001</v>
      </c>
      <c r="R7" s="27">
        <f>[10]DECLARADOS!R22</f>
        <v>33.101508000000003</v>
      </c>
      <c r="S7" s="27">
        <f>[10]DECLARADOS!S22</f>
        <v>75.214407999999949</v>
      </c>
      <c r="T7" s="27">
        <f>[10]DECLARADOS!T22</f>
        <v>37.860086000000123</v>
      </c>
      <c r="U7" s="27">
        <f>[10]DECLARADOS!U22</f>
        <v>1.9456620000000004</v>
      </c>
    </row>
    <row r="8" spans="1:22" ht="9" customHeight="1">
      <c r="A8" s="19"/>
      <c r="B8" s="20" t="s">
        <v>132</v>
      </c>
      <c r="C8" s="27">
        <f>[10]DECLARADOS!C23</f>
        <v>6.0694479999999977</v>
      </c>
      <c r="D8" s="27">
        <f>[10]DECLARADOS!D23</f>
        <v>19.357034000000013</v>
      </c>
      <c r="E8" s="27">
        <f>[10]DECLARADOS!E23</f>
        <v>4.1645629999999993</v>
      </c>
      <c r="F8" s="27">
        <f>[10]DECLARADOS!F23</f>
        <v>118.64858199999989</v>
      </c>
      <c r="G8" s="27">
        <f>[10]DECLARADOS!G23</f>
        <v>21.597674000000001</v>
      </c>
      <c r="H8" s="27">
        <f>[10]DECLARADOS!H23</f>
        <v>355.54528899999997</v>
      </c>
      <c r="I8" s="27">
        <f>[10]DECLARADOS!I23</f>
        <v>0.29863800000000001</v>
      </c>
      <c r="J8" s="27">
        <f>[10]DECLARADOS!J23</f>
        <v>68.330175999999994</v>
      </c>
      <c r="K8" s="27">
        <f>[10]DECLARADOS!K23</f>
        <v>85.503891999999951</v>
      </c>
      <c r="L8" s="27">
        <f>[10]DECLARADOS!L23</f>
        <v>98.633672000000118</v>
      </c>
      <c r="M8" s="27">
        <f>[10]DECLARADOS!M23</f>
        <v>74.959970000000041</v>
      </c>
      <c r="N8" s="27">
        <f>[10]DECLARADOS!N23</f>
        <v>20.248817999999996</v>
      </c>
      <c r="O8" s="27">
        <f>[10]DECLARADOS!O23</f>
        <v>17.503363999999994</v>
      </c>
      <c r="P8" s="27">
        <f>[10]DECLARADOS!P23</f>
        <v>2.2128760000000001</v>
      </c>
      <c r="Q8" s="27">
        <f>[10]DECLARADOS!Q23</f>
        <v>59.903664000000084</v>
      </c>
      <c r="R8" s="27">
        <f>[10]DECLARADOS!R23</f>
        <v>37.876971999999945</v>
      </c>
      <c r="S8" s="27">
        <f>[10]DECLARADOS!S23</f>
        <v>78.406335000000382</v>
      </c>
      <c r="T8" s="27">
        <f>[10]DECLARADOS!T23</f>
        <v>43.056591000000019</v>
      </c>
      <c r="U8" s="27">
        <f>[10]DECLARADOS!U23</f>
        <v>1.6721610000000005</v>
      </c>
    </row>
    <row r="9" spans="1:22" ht="9" customHeight="1">
      <c r="A9" s="19"/>
      <c r="B9" s="20" t="s">
        <v>133</v>
      </c>
      <c r="C9" s="27">
        <f>[10]DECLARADOS!C24</f>
        <v>17.569701000000006</v>
      </c>
      <c r="D9" s="27">
        <f>[10]DECLARADOS!D24</f>
        <v>16.898573999999993</v>
      </c>
      <c r="E9" s="27">
        <f>[10]DECLARADOS!E24</f>
        <v>5.8391600000000041</v>
      </c>
      <c r="F9" s="27">
        <f>[10]DECLARADOS!F24</f>
        <v>102.72400400000002</v>
      </c>
      <c r="G9" s="27">
        <f>[10]DECLARADOS!G24</f>
        <v>22.987188</v>
      </c>
      <c r="H9" s="27">
        <f>[10]DECLARADOS!H24</f>
        <v>334.67601600000097</v>
      </c>
      <c r="I9" s="27">
        <f>[10]DECLARADOS!I24</f>
        <v>0.13339600000000001</v>
      </c>
      <c r="J9" s="27">
        <f>[10]DECLARADOS!J24</f>
        <v>97.350187000000005</v>
      </c>
      <c r="K9" s="27">
        <f>[10]DECLARADOS!K24</f>
        <v>138.60609099999991</v>
      </c>
      <c r="L9" s="27">
        <f>[10]DECLARADOS!L24</f>
        <v>103.01175399999998</v>
      </c>
      <c r="M9" s="27">
        <f>[10]DECLARADOS!M24</f>
        <v>93.280102000000085</v>
      </c>
      <c r="N9" s="27">
        <f>[10]DECLARADOS!N24</f>
        <v>15.182720999999999</v>
      </c>
      <c r="O9" s="27">
        <f>[10]DECLARADOS!O24</f>
        <v>16.834365000000002</v>
      </c>
      <c r="P9" s="27">
        <f>[10]DECLARADOS!P24</f>
        <v>2.6488829999999997</v>
      </c>
      <c r="Q9" s="27">
        <f>[10]DECLARADOS!Q24</f>
        <v>59.685512999999993</v>
      </c>
      <c r="R9" s="27">
        <f>[10]DECLARADOS!R24</f>
        <v>34.950970999999981</v>
      </c>
      <c r="S9" s="27">
        <f>[10]DECLARADOS!S24</f>
        <v>68.121161000000058</v>
      </c>
      <c r="T9" s="27">
        <f>[10]DECLARADOS!T24</f>
        <v>45.986238999999905</v>
      </c>
      <c r="U9" s="27">
        <f>[10]DECLARADOS!U24</f>
        <v>2.5033259999999991</v>
      </c>
    </row>
    <row r="10" spans="1:22" ht="9" customHeight="1">
      <c r="A10" s="19"/>
      <c r="B10" s="20" t="s">
        <v>134</v>
      </c>
      <c r="C10" s="27">
        <f>[10]DECLARADOS!C25</f>
        <v>7.2464819999999985</v>
      </c>
      <c r="D10" s="27">
        <f>[10]DECLARADOS!D25</f>
        <v>15.318694999999991</v>
      </c>
      <c r="E10" s="27">
        <f>[10]DECLARADOS!E25</f>
        <v>7.0291300000000065</v>
      </c>
      <c r="F10" s="27">
        <f>[10]DECLARADOS!F25</f>
        <v>110.97093300000022</v>
      </c>
      <c r="G10" s="27">
        <f>[10]DECLARADOS!G25</f>
        <v>22.760971000000016</v>
      </c>
      <c r="H10" s="27">
        <f>[10]DECLARADOS!H25</f>
        <v>394.18309300000084</v>
      </c>
      <c r="I10" s="27">
        <f>[10]DECLARADOS!I25</f>
        <v>7.0166000000000006E-2</v>
      </c>
      <c r="J10" s="27">
        <f>[10]DECLARADOS!J25</f>
        <v>97.162324000000012</v>
      </c>
      <c r="K10" s="27">
        <f>[10]DECLARADOS!K25</f>
        <v>131.68305699999999</v>
      </c>
      <c r="L10" s="27">
        <f>[10]DECLARADOS!L25</f>
        <v>117.11180500000007</v>
      </c>
      <c r="M10" s="27">
        <f>[10]DECLARADOS!M25</f>
        <v>81.792156999999989</v>
      </c>
      <c r="N10" s="27">
        <f>[10]DECLARADOS!N25</f>
        <v>21.544613000000005</v>
      </c>
      <c r="O10" s="27">
        <f>[10]DECLARADOS!O25</f>
        <v>22.568032000000002</v>
      </c>
      <c r="P10" s="27">
        <f>[10]DECLARADOS!P25</f>
        <v>2.2305559999999991</v>
      </c>
      <c r="Q10" s="27">
        <f>[10]DECLARADOS!Q25</f>
        <v>54.839365000000029</v>
      </c>
      <c r="R10" s="27">
        <f>[10]DECLARADOS!R25</f>
        <v>41.913882000000029</v>
      </c>
      <c r="S10" s="27">
        <f>[10]DECLARADOS!S25</f>
        <v>73.486886000000155</v>
      </c>
      <c r="T10" s="27">
        <f>[10]DECLARADOS!T25</f>
        <v>42.033041999999938</v>
      </c>
      <c r="U10" s="27">
        <f>[10]DECLARADOS!U25</f>
        <v>3.9194490000000002</v>
      </c>
    </row>
    <row r="11" spans="1:22" ht="9" customHeight="1">
      <c r="A11" s="19"/>
      <c r="B11" s="20" t="s">
        <v>135</v>
      </c>
      <c r="C11" s="27">
        <f>[10]DECLARADOS!C26</f>
        <v>4.0226839999999973</v>
      </c>
      <c r="D11" s="27">
        <f>[10]DECLARADOS!D26</f>
        <v>14.342212000000004</v>
      </c>
      <c r="E11" s="27">
        <f>[10]DECLARADOS!E26</f>
        <v>5.9229930000000017</v>
      </c>
      <c r="F11" s="27">
        <f>[10]DECLARADOS!F26</f>
        <v>102.80193300000018</v>
      </c>
      <c r="G11" s="27">
        <f>[10]DECLARADOS!G26</f>
        <v>23.51358500000001</v>
      </c>
      <c r="H11" s="27">
        <f>[10]DECLARADOS!H26</f>
        <v>367.30676799999918</v>
      </c>
      <c r="I11" s="27">
        <f>[10]DECLARADOS!I26</f>
        <v>1.3129E-2</v>
      </c>
      <c r="J11" s="27">
        <f>[10]DECLARADOS!J26</f>
        <v>87.140881999999976</v>
      </c>
      <c r="K11" s="27">
        <f>[10]DECLARADOS!K26</f>
        <v>135.63229899999999</v>
      </c>
      <c r="L11" s="27">
        <f>[10]DECLARADOS!L26</f>
        <v>124.14244400000028</v>
      </c>
      <c r="M11" s="27">
        <f>[10]DECLARADOS!M26</f>
        <v>75.472730999999897</v>
      </c>
      <c r="N11" s="27">
        <f>[10]DECLARADOS!N26</f>
        <v>18.717477999999996</v>
      </c>
      <c r="O11" s="27">
        <f>[10]DECLARADOS!O26</f>
        <v>17.407684999999997</v>
      </c>
      <c r="P11" s="27">
        <f>[10]DECLARADOS!P26</f>
        <v>2.0514349999999992</v>
      </c>
      <c r="Q11" s="27">
        <f>[10]DECLARADOS!Q26</f>
        <v>66.673537999999979</v>
      </c>
      <c r="R11" s="27">
        <f>[10]DECLARADOS!R26</f>
        <v>40.029355999999993</v>
      </c>
      <c r="S11" s="27">
        <f>[10]DECLARADOS!S26</f>
        <v>92.260286999999877</v>
      </c>
      <c r="T11" s="27">
        <f>[10]DECLARADOS!T26</f>
        <v>45.563892000000052</v>
      </c>
      <c r="U11" s="27">
        <f>[10]DECLARADOS!U26</f>
        <v>3.1522329999999998</v>
      </c>
    </row>
    <row r="12" spans="1:22" ht="9" customHeight="1">
      <c r="A12" s="19"/>
      <c r="B12" s="20" t="s">
        <v>136</v>
      </c>
      <c r="C12" s="27">
        <f>[10]DECLARADOS!C27</f>
        <v>12.740857</v>
      </c>
      <c r="D12" s="27">
        <f>[10]DECLARADOS!D27</f>
        <v>14.846816000000002</v>
      </c>
      <c r="E12" s="27">
        <f>[10]DECLARADOS!E27</f>
        <v>5.973688000000001</v>
      </c>
      <c r="F12" s="27">
        <f>[10]DECLARADOS!F27</f>
        <v>121.03230799999993</v>
      </c>
      <c r="G12" s="27">
        <f>[10]DECLARADOS!G27</f>
        <v>26.136313999999988</v>
      </c>
      <c r="H12" s="27">
        <f>[10]DECLARADOS!H27</f>
        <v>406.61386200000055</v>
      </c>
      <c r="I12" s="27">
        <f>[10]DECLARADOS!I27</f>
        <v>2.2946000000000001E-2</v>
      </c>
      <c r="J12" s="27">
        <f>[10]DECLARADOS!J27</f>
        <v>83.722094000000013</v>
      </c>
      <c r="K12" s="27">
        <f>[10]DECLARADOS!K27</f>
        <v>81.184863999999919</v>
      </c>
      <c r="L12" s="27">
        <f>[10]DECLARADOS!L27</f>
        <v>121.29070500000016</v>
      </c>
      <c r="M12" s="27">
        <f>[10]DECLARADOS!M27</f>
        <v>77.661647000000102</v>
      </c>
      <c r="N12" s="27">
        <f>[10]DECLARADOS!N27</f>
        <v>35.240593000000004</v>
      </c>
      <c r="O12" s="27">
        <f>[10]DECLARADOS!O27</f>
        <v>14.363571999999998</v>
      </c>
      <c r="P12" s="27">
        <f>[10]DECLARADOS!P27</f>
        <v>3.2686809999999999</v>
      </c>
      <c r="Q12" s="27">
        <f>[10]DECLARADOS!Q27</f>
        <v>65.612761999999961</v>
      </c>
      <c r="R12" s="27">
        <f>[10]DECLARADOS!R27</f>
        <v>42.908027000000047</v>
      </c>
      <c r="S12" s="27">
        <f>[10]DECLARADOS!S27</f>
        <v>119.02283899999972</v>
      </c>
      <c r="T12" s="27">
        <f>[10]DECLARADOS!T27</f>
        <v>45.495596000000049</v>
      </c>
      <c r="U12" s="27">
        <f>[10]DECLARADOS!U27</f>
        <v>3.0498839999999996</v>
      </c>
    </row>
    <row r="13" spans="1:22" ht="9" customHeight="1">
      <c r="A13" s="19"/>
      <c r="B13" s="20" t="s">
        <v>137</v>
      </c>
      <c r="C13" s="27">
        <f>[10]DECLARADOS!C28</f>
        <v>10.825405999999997</v>
      </c>
      <c r="D13" s="27">
        <f>[10]DECLARADOS!D28</f>
        <v>14.822745999999979</v>
      </c>
      <c r="E13" s="27">
        <f>[10]DECLARADOS!E28</f>
        <v>4.3920890000000012</v>
      </c>
      <c r="F13" s="27">
        <f>[10]DECLARADOS!F28</f>
        <v>112.32388899999994</v>
      </c>
      <c r="G13" s="27">
        <f>[10]DECLARADOS!G28</f>
        <v>22.931405999999988</v>
      </c>
      <c r="H13" s="27">
        <f>[10]DECLARADOS!H28</f>
        <v>333.79325799999924</v>
      </c>
      <c r="I13" s="27">
        <f>[10]DECLARADOS!I28</f>
        <v>2.4711999999999998E-2</v>
      </c>
      <c r="J13" s="27">
        <f>[10]DECLARADOS!J28</f>
        <v>119.70767499999999</v>
      </c>
      <c r="K13" s="27">
        <f>[10]DECLARADOS!K28</f>
        <v>114.98525399999995</v>
      </c>
      <c r="L13" s="27">
        <f>[10]DECLARADOS!L28</f>
        <v>99.683302000000197</v>
      </c>
      <c r="M13" s="27">
        <f>[10]DECLARADOS!M28</f>
        <v>78.775622999999996</v>
      </c>
      <c r="N13" s="27">
        <f>[10]DECLARADOS!N28</f>
        <v>29.481624000000007</v>
      </c>
      <c r="O13" s="27">
        <f>[10]DECLARADOS!O28</f>
        <v>18.361157000000002</v>
      </c>
      <c r="P13" s="27">
        <f>[10]DECLARADOS!P28</f>
        <v>1.9010289999999996</v>
      </c>
      <c r="Q13" s="27">
        <f>[10]DECLARADOS!Q28</f>
        <v>60.719337999999979</v>
      </c>
      <c r="R13" s="27">
        <f>[10]DECLARADOS!R28</f>
        <v>34.039787000000011</v>
      </c>
      <c r="S13" s="27">
        <f>[10]DECLARADOS!S28</f>
        <v>93.383311999999876</v>
      </c>
      <c r="T13" s="27">
        <f>[10]DECLARADOS!T28</f>
        <v>45.968378000000122</v>
      </c>
      <c r="U13" s="27">
        <f>[10]DECLARADOS!U28</f>
        <v>1.8277639999999997</v>
      </c>
    </row>
    <row r="14" spans="1:22" ht="9" customHeight="1">
      <c r="A14" s="19"/>
      <c r="B14" s="20" t="s">
        <v>138</v>
      </c>
      <c r="C14" s="27">
        <f>[10]DECLARADOS!C29</f>
        <v>10.231692000000002</v>
      </c>
      <c r="D14" s="27">
        <f>[10]DECLARADOS!D29</f>
        <v>18.328891999999978</v>
      </c>
      <c r="E14" s="27">
        <f>[10]DECLARADOS!E29</f>
        <v>4.6314439999999992</v>
      </c>
      <c r="F14" s="27">
        <f>[10]DECLARADOS!F29</f>
        <v>122.73209500000041</v>
      </c>
      <c r="G14" s="27">
        <f>[10]DECLARADOS!G29</f>
        <v>20.924596000000026</v>
      </c>
      <c r="H14" s="27">
        <f>[10]DECLARADOS!H29</f>
        <v>329.60757100000075</v>
      </c>
      <c r="I14" s="27">
        <f>[10]DECLARADOS!I29</f>
        <v>2.5079999999999998E-3</v>
      </c>
      <c r="J14" s="27">
        <f>[10]DECLARADOS!J29</f>
        <v>37.882128999999999</v>
      </c>
      <c r="K14" s="27">
        <f>[10]DECLARADOS!K29</f>
        <v>66.787126000000001</v>
      </c>
      <c r="L14" s="27">
        <f>[10]DECLARADOS!L29</f>
        <v>101.01960800000002</v>
      </c>
      <c r="M14" s="27">
        <f>[10]DECLARADOS!M29</f>
        <v>77.593073000000047</v>
      </c>
      <c r="N14" s="27">
        <f>[10]DECLARADOS!N29</f>
        <v>29.549551000000012</v>
      </c>
      <c r="O14" s="27">
        <f>[10]DECLARADOS!O29</f>
        <v>13.562771</v>
      </c>
      <c r="P14" s="27">
        <f>[10]DECLARADOS!P29</f>
        <v>1.2169350000000001</v>
      </c>
      <c r="Q14" s="27">
        <f>[10]DECLARADOS!Q29</f>
        <v>58.037274999999973</v>
      </c>
      <c r="R14" s="27">
        <f>[10]DECLARADOS!R29</f>
        <v>33.482464999999983</v>
      </c>
      <c r="S14" s="27">
        <f>[10]DECLARADOS!S29</f>
        <v>70.512898999999564</v>
      </c>
      <c r="T14" s="27">
        <f>[10]DECLARADOS!T29</f>
        <v>46.816579999999952</v>
      </c>
      <c r="U14" s="27">
        <f>[10]DECLARADOS!U29</f>
        <v>1.3407629999999997</v>
      </c>
    </row>
    <row r="15" spans="1:22" ht="9" customHeight="1">
      <c r="A15" s="19"/>
      <c r="B15" s="20" t="s">
        <v>139</v>
      </c>
      <c r="C15" s="27">
        <f>[10]DECLARADOS!C30</f>
        <v>11.550482999999998</v>
      </c>
      <c r="D15" s="27">
        <f>[10]DECLARADOS!D30</f>
        <v>26.479682000000018</v>
      </c>
      <c r="E15" s="27">
        <f>[10]DECLARADOS!E30</f>
        <v>12.715920999999993</v>
      </c>
      <c r="F15" s="27">
        <f>[10]DECLARADOS!F30</f>
        <v>141.04470000000006</v>
      </c>
      <c r="G15" s="27">
        <f>[10]DECLARADOS!G30</f>
        <v>22.573971000000007</v>
      </c>
      <c r="H15" s="27">
        <f>[10]DECLARADOS!H30</f>
        <v>422.10959199999678</v>
      </c>
      <c r="I15" s="27">
        <f>[10]DECLARADOS!I30</f>
        <v>1.7403000000000002E-2</v>
      </c>
      <c r="J15" s="27">
        <f>[10]DECLARADOS!J30</f>
        <v>0.85440899999999997</v>
      </c>
      <c r="K15" s="27">
        <f>[10]DECLARADOS!K30</f>
        <v>69.687823000000094</v>
      </c>
      <c r="L15" s="27">
        <f>[10]DECLARADOS!L30</f>
        <v>119.65928100000021</v>
      </c>
      <c r="M15" s="27">
        <f>[10]DECLARADOS!M30</f>
        <v>89.201111000000012</v>
      </c>
      <c r="N15" s="27">
        <f>[10]DECLARADOS!N30</f>
        <v>11.374235000000001</v>
      </c>
      <c r="O15" s="27">
        <f>[10]DECLARADOS!O30</f>
        <v>15.994725000000004</v>
      </c>
      <c r="P15" s="27">
        <f>[10]DECLARADOS!P30</f>
        <v>1.9226450000000006</v>
      </c>
      <c r="Q15" s="27">
        <f>[10]DECLARADOS!Q30</f>
        <v>67.085854999999938</v>
      </c>
      <c r="R15" s="27">
        <f>[10]DECLARADOS!R30</f>
        <v>36.426416000000039</v>
      </c>
      <c r="S15" s="27">
        <f>[10]DECLARADOS!S30</f>
        <v>97.929083999999662</v>
      </c>
      <c r="T15" s="27">
        <f>[10]DECLARADOS!T30</f>
        <v>51.726025999999983</v>
      </c>
      <c r="U15" s="27">
        <f>[10]DECLARADOS!U30</f>
        <v>1.643467</v>
      </c>
    </row>
    <row r="16" spans="1:22" ht="9" customHeight="1">
      <c r="A16" s="19"/>
      <c r="B16" s="20" t="s">
        <v>140</v>
      </c>
      <c r="C16" s="27">
        <f>[10]DECLARADOS!C31</f>
        <v>6.2823449999999976</v>
      </c>
      <c r="D16" s="27">
        <f>[10]DECLARADOS!D31</f>
        <v>29.830056000000003</v>
      </c>
      <c r="E16" s="27">
        <f>[10]DECLARADOS!E31</f>
        <v>10.634172999999995</v>
      </c>
      <c r="F16" s="27">
        <f>[10]DECLARADOS!F31</f>
        <v>126.75135900000005</v>
      </c>
      <c r="G16" s="27">
        <f>[10]DECLARADOS!G31</f>
        <v>23.708775999999993</v>
      </c>
      <c r="H16" s="27">
        <f>[10]DECLARADOS!H31</f>
        <v>378.63201499999843</v>
      </c>
      <c r="I16" s="27">
        <f>[10]DECLARADOS!I31</f>
        <v>4.8539999999999998E-3</v>
      </c>
      <c r="J16" s="27">
        <f>[10]DECLARADOS!J31</f>
        <v>22.007896999999996</v>
      </c>
      <c r="K16" s="27">
        <f>[10]DECLARADOS!K31</f>
        <v>64.157768999999973</v>
      </c>
      <c r="L16" s="27">
        <f>[10]DECLARADOS!L31</f>
        <v>106.66862100000012</v>
      </c>
      <c r="M16" s="27">
        <f>[10]DECLARADOS!M31</f>
        <v>86.867569999999958</v>
      </c>
      <c r="N16" s="27">
        <f>[10]DECLARADOS!N31</f>
        <v>5.4061179999999993</v>
      </c>
      <c r="O16" s="27">
        <f>[10]DECLARADOS!O31</f>
        <v>27.631048</v>
      </c>
      <c r="P16" s="27">
        <f>[10]DECLARADOS!P31</f>
        <v>1.3285259999999999</v>
      </c>
      <c r="Q16" s="27">
        <f>[10]DECLARADOS!Q31</f>
        <v>66.188033000000004</v>
      </c>
      <c r="R16" s="27">
        <f>[10]DECLARADOS!R31</f>
        <v>40.465544999999985</v>
      </c>
      <c r="S16" s="27">
        <f>[10]DECLARADOS!S31</f>
        <v>90.302819000000284</v>
      </c>
      <c r="T16" s="27">
        <f>[10]DECLARADOS!T31</f>
        <v>48.690516999999957</v>
      </c>
      <c r="U16" s="27">
        <f>[10]DECLARADOS!U31</f>
        <v>2.8231200000000003</v>
      </c>
    </row>
    <row r="17" spans="1:22" ht="9" customHeight="1">
      <c r="A17" s="19"/>
      <c r="B17" s="20" t="s">
        <v>141</v>
      </c>
      <c r="C17" s="27">
        <f>[10]DECLARADOS!C32</f>
        <v>5.6429679999999989</v>
      </c>
      <c r="D17" s="27">
        <f>[10]DECLARADOS!D32</f>
        <v>16.944093999999975</v>
      </c>
      <c r="E17" s="27">
        <f>[10]DECLARADOS!E32</f>
        <v>10.568603999999997</v>
      </c>
      <c r="F17" s="27">
        <f>[10]DECLARADOS!F32</f>
        <v>102.31220800000027</v>
      </c>
      <c r="G17" s="27">
        <f>[10]DECLARADOS!G32</f>
        <v>24.899821999999997</v>
      </c>
      <c r="H17" s="27">
        <f>[10]DECLARADOS!H32</f>
        <v>353.8349410000024</v>
      </c>
      <c r="I17" s="27">
        <f>[10]DECLARADOS!I32</f>
        <v>1.5816E-2</v>
      </c>
      <c r="J17" s="27">
        <f>[10]DECLARADOS!J32</f>
        <v>41.411229000000006</v>
      </c>
      <c r="K17" s="27">
        <f>[10]DECLARADOS!K32</f>
        <v>80.072654000000014</v>
      </c>
      <c r="L17" s="27">
        <f>[10]DECLARADOS!L32</f>
        <v>117.13198900000003</v>
      </c>
      <c r="M17" s="27">
        <f>[10]DECLARADOS!M32</f>
        <v>75.91938000000016</v>
      </c>
      <c r="N17" s="27">
        <f>[10]DECLARADOS!N32</f>
        <v>4.7932240000000004</v>
      </c>
      <c r="O17" s="27">
        <f>[10]DECLARADOS!O32</f>
        <v>17.766156999999993</v>
      </c>
      <c r="P17" s="27">
        <f>[10]DECLARADOS!P32</f>
        <v>1.528146</v>
      </c>
      <c r="Q17" s="27">
        <f>[10]DECLARADOS!Q32</f>
        <v>53.343333000000015</v>
      </c>
      <c r="R17" s="27">
        <f>[10]DECLARADOS!R32</f>
        <v>39.33233400000001</v>
      </c>
      <c r="S17" s="27">
        <f>[10]DECLARADOS!S32</f>
        <v>83.939560000000114</v>
      </c>
      <c r="T17" s="27">
        <f>[10]DECLARADOS!T32</f>
        <v>42.782024000000007</v>
      </c>
      <c r="U17" s="27">
        <f>[10]DECLARADOS!U32</f>
        <v>1.5330380000000001</v>
      </c>
    </row>
    <row r="18" spans="1:22" ht="9" customHeight="1">
      <c r="A18" s="19"/>
      <c r="B18" s="20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</row>
    <row r="19" spans="1:22" ht="9" customHeight="1">
      <c r="A19" s="19">
        <f>[2]LEGENDAS!$B$2</f>
        <v>2019</v>
      </c>
      <c r="B19" s="20" t="s">
        <v>130</v>
      </c>
      <c r="C19" s="27">
        <f>[12]DECLARADOS!C21</f>
        <v>10.310005</v>
      </c>
      <c r="D19" s="27">
        <f>[12]DECLARADOS!D21</f>
        <v>19.241642999999996</v>
      </c>
      <c r="E19" s="27">
        <f>[12]DECLARADOS!E21</f>
        <v>12.690559</v>
      </c>
      <c r="F19" s="27">
        <f>[12]DECLARADOS!F21</f>
        <v>116.81994800000022</v>
      </c>
      <c r="G19" s="27">
        <f>[12]DECLARADOS!G21</f>
        <v>29.764544999999998</v>
      </c>
      <c r="H19" s="27">
        <f>[12]DECLARADOS!H21</f>
        <v>355.37535399999905</v>
      </c>
      <c r="I19" s="27">
        <f>[12]DECLARADOS!I21</f>
        <v>3.64E-3</v>
      </c>
      <c r="J19" s="27">
        <f>[12]DECLARADOS!J21</f>
        <v>44.368048999999999</v>
      </c>
      <c r="K19" s="27">
        <f>[12]DECLARADOS!K21</f>
        <v>59.65720699999995</v>
      </c>
      <c r="L19" s="27">
        <f>[12]DECLARADOS!L21</f>
        <v>83.570908000000017</v>
      </c>
      <c r="M19" s="27">
        <f>[12]DECLARADOS!M21</f>
        <v>66.473993000000107</v>
      </c>
      <c r="N19" s="27">
        <f>[12]DECLARADOS!N21</f>
        <v>18.381846000000007</v>
      </c>
      <c r="O19" s="27">
        <f>[12]DECLARADOS!O21</f>
        <v>19.014960000000002</v>
      </c>
      <c r="P19" s="27">
        <f>[12]DECLARADOS!P21</f>
        <v>2.2413910000000001</v>
      </c>
      <c r="Q19" s="27">
        <f>[12]DECLARADOS!Q21</f>
        <v>54.677112000000001</v>
      </c>
      <c r="R19" s="27">
        <f>[12]DECLARADOS!R21</f>
        <v>28.946796000000003</v>
      </c>
      <c r="S19" s="27">
        <f>[12]DECLARADOS!S21</f>
        <v>84.623282000000046</v>
      </c>
      <c r="T19" s="27">
        <f>[12]DECLARADOS!T21</f>
        <v>41.701357000000016</v>
      </c>
      <c r="U19" s="27">
        <f>[12]DECLARADOS!U21</f>
        <v>1.4324220000000001</v>
      </c>
      <c r="V19" s="15"/>
    </row>
    <row r="20" spans="1:22" ht="9" customHeight="1">
      <c r="A20" s="19"/>
      <c r="B20" s="20" t="s">
        <v>131</v>
      </c>
      <c r="C20" s="27">
        <f>[12]DECLARADOS!C22</f>
        <v>8.439415999999996</v>
      </c>
      <c r="D20" s="27">
        <f>[12]DECLARADOS!D22</f>
        <v>19.096653000000043</v>
      </c>
      <c r="E20" s="27">
        <f>[12]DECLARADOS!E22</f>
        <v>7.8783310000000037</v>
      </c>
      <c r="F20" s="27">
        <f>[12]DECLARADOS!F22</f>
        <v>116.48712100000006</v>
      </c>
      <c r="G20" s="27">
        <f>[12]DECLARADOS!G22</f>
        <v>27.787682000000004</v>
      </c>
      <c r="H20" s="27">
        <f>[12]DECLARADOS!H22</f>
        <v>389.79466700000097</v>
      </c>
      <c r="I20" s="27">
        <f>[12]DECLARADOS!I22</f>
        <v>1.284E-3</v>
      </c>
      <c r="J20" s="27">
        <f>[12]DECLARADOS!J22</f>
        <v>47.997632000000003</v>
      </c>
      <c r="K20" s="27">
        <f>[12]DECLARADOS!K22</f>
        <v>55.035007</v>
      </c>
      <c r="L20" s="27">
        <f>[12]DECLARADOS!L22</f>
        <v>93.395355000000265</v>
      </c>
      <c r="M20" s="27">
        <f>[12]DECLARADOS!M22</f>
        <v>71.200464000000053</v>
      </c>
      <c r="N20" s="27">
        <f>[12]DECLARADOS!N22</f>
        <v>14.653444</v>
      </c>
      <c r="O20" s="27">
        <f>[12]DECLARADOS!O22</f>
        <v>12.452486</v>
      </c>
      <c r="P20" s="27">
        <f>[12]DECLARADOS!P22</f>
        <v>1.7194280000000002</v>
      </c>
      <c r="Q20" s="27">
        <f>[12]DECLARADOS!Q22</f>
        <v>55.393189000000049</v>
      </c>
      <c r="R20" s="27">
        <f>[12]DECLARADOS!R22</f>
        <v>31.199584999999995</v>
      </c>
      <c r="S20" s="27">
        <f>[12]DECLARADOS!S22</f>
        <v>86.497274000000331</v>
      </c>
      <c r="T20" s="27">
        <f>[12]DECLARADOS!T22</f>
        <v>47.181266000000129</v>
      </c>
      <c r="U20" s="27">
        <f>[12]DECLARADOS!U22</f>
        <v>1.6751940000000001</v>
      </c>
    </row>
    <row r="21" spans="1:22" ht="9" customHeight="1">
      <c r="A21" s="19"/>
      <c r="B21" s="20" t="s">
        <v>132</v>
      </c>
      <c r="C21" s="27">
        <f>[12]DECLARADOS!C23</f>
        <v>13.884942000000004</v>
      </c>
      <c r="D21" s="27">
        <f>[12]DECLARADOS!D23</f>
        <v>19.031059000000003</v>
      </c>
      <c r="E21" s="27">
        <f>[12]DECLARADOS!E23</f>
        <v>8.0750599999999952</v>
      </c>
      <c r="F21" s="27">
        <f>[12]DECLARADOS!F23</f>
        <v>111.20481800000012</v>
      </c>
      <c r="G21" s="27">
        <f>[12]DECLARADOS!G23</f>
        <v>25.915716000000003</v>
      </c>
      <c r="H21" s="27">
        <f>[12]DECLARADOS!H23</f>
        <v>399.68362799999761</v>
      </c>
      <c r="I21" s="27">
        <f>[12]DECLARADOS!I23</f>
        <v>3.1033000000000002E-2</v>
      </c>
      <c r="J21" s="27">
        <f>[12]DECLARADOS!J23</f>
        <v>64.283485999999996</v>
      </c>
      <c r="K21" s="27">
        <f>[12]DECLARADOS!K23</f>
        <v>67.485894999999971</v>
      </c>
      <c r="L21" s="27">
        <f>[12]DECLARADOS!L23</f>
        <v>89.656263000000209</v>
      </c>
      <c r="M21" s="27">
        <f>[12]DECLARADOS!M23</f>
        <v>78.793534000000065</v>
      </c>
      <c r="N21" s="27">
        <f>[12]DECLARADOS!N23</f>
        <v>14.215228999999999</v>
      </c>
      <c r="O21" s="27">
        <f>[12]DECLARADOS!O23</f>
        <v>16.450756999999999</v>
      </c>
      <c r="P21" s="27">
        <f>[12]DECLARADOS!P23</f>
        <v>1.7345030000000001</v>
      </c>
      <c r="Q21" s="27">
        <f>[12]DECLARADOS!Q23</f>
        <v>59.079965999999935</v>
      </c>
      <c r="R21" s="27">
        <f>[12]DECLARADOS!R23</f>
        <v>36.686104000000007</v>
      </c>
      <c r="S21" s="27">
        <f>[12]DECLARADOS!S23</f>
        <v>80.258533000000483</v>
      </c>
      <c r="T21" s="27">
        <f>[12]DECLARADOS!T23</f>
        <v>40.35661500000009</v>
      </c>
      <c r="U21" s="27">
        <f>[12]DECLARADOS!U23</f>
        <v>1.8698699999999999</v>
      </c>
    </row>
    <row r="22" spans="1:22" ht="9" customHeight="1">
      <c r="A22" s="19"/>
      <c r="B22" s="20" t="s">
        <v>133</v>
      </c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</row>
    <row r="23" spans="1:22" ht="9" customHeight="1">
      <c r="A23" s="19"/>
      <c r="B23" s="20" t="s">
        <v>134</v>
      </c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</row>
    <row r="24" spans="1:22" ht="9" customHeight="1">
      <c r="A24" s="19"/>
      <c r="B24" s="20" t="s">
        <v>135</v>
      </c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</row>
    <row r="25" spans="1:22" ht="9" customHeight="1">
      <c r="A25" s="19"/>
      <c r="B25" s="20" t="s">
        <v>136</v>
      </c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</row>
    <row r="26" spans="1:22" ht="9" customHeight="1">
      <c r="A26" s="19"/>
      <c r="B26" s="20" t="s">
        <v>137</v>
      </c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</row>
    <row r="27" spans="1:22" ht="9" customHeight="1">
      <c r="A27" s="19"/>
      <c r="B27" s="20" t="s">
        <v>138</v>
      </c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</row>
    <row r="28" spans="1:22" ht="9" customHeight="1">
      <c r="A28" s="19"/>
      <c r="B28" s="20" t="s">
        <v>139</v>
      </c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</row>
    <row r="29" spans="1:22" ht="9" customHeight="1">
      <c r="A29" s="19"/>
      <c r="B29" s="20" t="s">
        <v>140</v>
      </c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</row>
    <row r="30" spans="1:22" ht="9" customHeight="1">
      <c r="A30" s="19"/>
      <c r="B30" s="20" t="s">
        <v>141</v>
      </c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</row>
    <row r="31" spans="1:22" ht="9" customHeight="1">
      <c r="A31" s="28"/>
      <c r="B31" s="28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</row>
    <row r="32" spans="1:22" ht="9" customHeight="1">
      <c r="A32" s="28"/>
      <c r="B32" s="28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</row>
    <row r="33" spans="1:17" ht="9" customHeight="1" thickBot="1"/>
    <row r="34" spans="1:17" ht="13.5" thickBot="1">
      <c r="C34" s="118" t="s">
        <v>165</v>
      </c>
      <c r="D34" s="211" t="s">
        <v>166</v>
      </c>
      <c r="E34" s="212"/>
      <c r="F34" s="212"/>
      <c r="G34" s="212"/>
      <c r="H34" s="213"/>
      <c r="I34" s="29"/>
      <c r="J34" s="29"/>
      <c r="L34" s="118" t="s">
        <v>165</v>
      </c>
      <c r="M34" s="211" t="s">
        <v>166</v>
      </c>
      <c r="N34" s="212"/>
      <c r="O34" s="212"/>
      <c r="P34" s="212"/>
      <c r="Q34" s="213"/>
    </row>
    <row r="35" spans="1:17" ht="9.75" customHeight="1">
      <c r="C35" s="30">
        <v>1</v>
      </c>
      <c r="D35" s="31" t="s">
        <v>167</v>
      </c>
      <c r="L35" s="30">
        <v>4</v>
      </c>
      <c r="M35" s="32" t="s">
        <v>187</v>
      </c>
    </row>
    <row r="36" spans="1:17" ht="9.75" customHeight="1">
      <c r="C36" s="33" t="s">
        <v>25</v>
      </c>
      <c r="D36" s="14" t="s">
        <v>168</v>
      </c>
      <c r="L36" s="33" t="s">
        <v>17</v>
      </c>
      <c r="M36" s="34" t="s">
        <v>175</v>
      </c>
    </row>
    <row r="37" spans="1:17" ht="9.75" customHeight="1">
      <c r="A37" s="192" t="s">
        <v>124</v>
      </c>
      <c r="B37" s="192"/>
      <c r="C37" s="35" t="s">
        <v>26</v>
      </c>
      <c r="D37" s="20" t="s">
        <v>169</v>
      </c>
      <c r="L37" s="33" t="s">
        <v>18</v>
      </c>
      <c r="M37" s="34" t="s">
        <v>176</v>
      </c>
    </row>
    <row r="38" spans="1:17" ht="9.75" customHeight="1">
      <c r="C38" s="35" t="s">
        <v>27</v>
      </c>
      <c r="D38" s="20" t="s">
        <v>170</v>
      </c>
      <c r="L38" s="30">
        <v>5</v>
      </c>
      <c r="M38" s="32" t="s">
        <v>177</v>
      </c>
    </row>
    <row r="39" spans="1:17" ht="9.75" customHeight="1">
      <c r="C39" s="33" t="s">
        <v>28</v>
      </c>
      <c r="D39" s="34" t="s">
        <v>171</v>
      </c>
      <c r="L39" s="33" t="s">
        <v>19</v>
      </c>
      <c r="M39" s="34" t="s">
        <v>178</v>
      </c>
    </row>
    <row r="40" spans="1:17" ht="9.75" customHeight="1">
      <c r="C40" s="35" t="s">
        <v>29</v>
      </c>
      <c r="D40" s="20" t="s">
        <v>169</v>
      </c>
      <c r="L40" s="33" t="s">
        <v>30</v>
      </c>
      <c r="M40" s="34" t="s">
        <v>174</v>
      </c>
    </row>
    <row r="41" spans="1:17" ht="9.75" customHeight="1">
      <c r="C41" s="35" t="s">
        <v>31</v>
      </c>
      <c r="D41" s="20" t="s">
        <v>170</v>
      </c>
      <c r="L41" s="35" t="s">
        <v>32</v>
      </c>
      <c r="M41" s="20" t="s">
        <v>179</v>
      </c>
    </row>
    <row r="42" spans="1:17" ht="9.75" customHeight="1">
      <c r="C42" s="30">
        <v>2</v>
      </c>
      <c r="D42" s="32" t="s">
        <v>186</v>
      </c>
      <c r="L42" s="35" t="s">
        <v>33</v>
      </c>
      <c r="M42" s="20" t="s">
        <v>180</v>
      </c>
    </row>
    <row r="43" spans="1:17" ht="9.75" customHeight="1">
      <c r="C43" s="33" t="s">
        <v>14</v>
      </c>
      <c r="D43" s="14" t="s">
        <v>168</v>
      </c>
      <c r="L43" s="33" t="s">
        <v>20</v>
      </c>
      <c r="M43" s="34" t="s">
        <v>176</v>
      </c>
    </row>
    <row r="44" spans="1:17" ht="9.75" customHeight="1">
      <c r="C44" s="33" t="s">
        <v>15</v>
      </c>
      <c r="D44" s="34" t="s">
        <v>171</v>
      </c>
      <c r="L44" s="30">
        <v>6</v>
      </c>
      <c r="M44" s="32" t="s">
        <v>182</v>
      </c>
    </row>
    <row r="45" spans="1:17" ht="9.75" customHeight="1">
      <c r="C45" s="30">
        <v>3</v>
      </c>
      <c r="D45" s="32" t="s">
        <v>172</v>
      </c>
      <c r="L45" s="33" t="s">
        <v>21</v>
      </c>
      <c r="M45" s="34" t="s">
        <v>183</v>
      </c>
    </row>
    <row r="46" spans="1:17" ht="9.75" customHeight="1">
      <c r="C46" s="33" t="s">
        <v>16</v>
      </c>
      <c r="D46" s="14" t="s">
        <v>168</v>
      </c>
      <c r="L46" s="33" t="s">
        <v>22</v>
      </c>
      <c r="M46" s="34" t="s">
        <v>184</v>
      </c>
    </row>
    <row r="47" spans="1:17" ht="9.75" customHeight="1">
      <c r="C47" s="33" t="s">
        <v>34</v>
      </c>
      <c r="D47" s="34" t="s">
        <v>171</v>
      </c>
      <c r="L47" s="33" t="s">
        <v>23</v>
      </c>
      <c r="M47" s="34" t="s">
        <v>185</v>
      </c>
    </row>
    <row r="48" spans="1:17" ht="9.75" customHeight="1">
      <c r="C48" s="35" t="s">
        <v>35</v>
      </c>
      <c r="D48" s="20" t="s">
        <v>173</v>
      </c>
      <c r="L48" s="30" t="s">
        <v>24</v>
      </c>
      <c r="M48" s="32" t="s">
        <v>181</v>
      </c>
    </row>
    <row r="49" spans="1:21" ht="9.75" customHeight="1">
      <c r="C49" s="35" t="s">
        <v>36</v>
      </c>
      <c r="D49" s="20" t="s">
        <v>174</v>
      </c>
    </row>
    <row r="50" spans="1:21" ht="9.75" customHeight="1"/>
    <row r="51" spans="1:21" ht="9.75" customHeight="1">
      <c r="C51" s="33"/>
      <c r="D51" s="34"/>
    </row>
    <row r="52" spans="1:21" ht="9.75" customHeight="1">
      <c r="D52" s="36"/>
    </row>
    <row r="55" spans="1:21" ht="29.25" customHeight="1">
      <c r="A55" s="210" t="s">
        <v>346</v>
      </c>
      <c r="B55" s="210"/>
      <c r="C55" s="210"/>
      <c r="D55" s="210"/>
      <c r="E55" s="210"/>
      <c r="F55" s="210"/>
      <c r="G55" s="210"/>
      <c r="H55" s="210"/>
      <c r="I55" s="210"/>
      <c r="J55" s="210"/>
      <c r="K55" s="210"/>
      <c r="L55" s="210"/>
      <c r="M55" s="210"/>
      <c r="N55" s="210"/>
      <c r="O55" s="210"/>
      <c r="P55" s="210"/>
      <c r="Q55" s="210"/>
      <c r="R55" s="210"/>
      <c r="S55" s="210"/>
      <c r="T55" s="210"/>
      <c r="U55" s="210"/>
    </row>
  </sheetData>
  <mergeCells count="9">
    <mergeCell ref="A55:U55"/>
    <mergeCell ref="D34:H34"/>
    <mergeCell ref="M34:Q34"/>
    <mergeCell ref="A37:B37"/>
    <mergeCell ref="A2:U2"/>
    <mergeCell ref="A3:U3"/>
    <mergeCell ref="A4:A5"/>
    <mergeCell ref="B4:B5"/>
    <mergeCell ref="C5:U5"/>
  </mergeCells>
  <phoneticPr fontId="1" type="noConversion"/>
  <hyperlinks>
    <hyperlink ref="A37:B37" location="Index!A1" display="Return to Index"/>
  </hyperlinks>
  <pageMargins left="0.75" right="0.75" top="1" bottom="1" header="0.5" footer="0.5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dimension ref="A1:T188"/>
  <sheetViews>
    <sheetView showGridLines="0" topLeftCell="A2" zoomScale="90" zoomScaleNormal="90" workbookViewId="0">
      <selection activeCell="A2" sqref="A2:S2"/>
    </sheetView>
  </sheetViews>
  <sheetFormatPr defaultRowHeight="9"/>
  <cols>
    <col min="1" max="1" width="6.85546875" style="19" customWidth="1"/>
    <col min="2" max="2" width="9.85546875" style="37" bestFit="1" customWidth="1"/>
    <col min="3" max="20" width="7.42578125" style="37" customWidth="1"/>
    <col min="21" max="16384" width="9.140625" style="37"/>
  </cols>
  <sheetData>
    <row r="1" spans="1:20" hidden="1"/>
    <row r="2" spans="1:20" s="25" customFormat="1" ht="21" customHeight="1">
      <c r="A2" s="219" t="s">
        <v>352</v>
      </c>
      <c r="B2" s="219"/>
      <c r="C2" s="219"/>
      <c r="D2" s="219"/>
      <c r="E2" s="219"/>
      <c r="F2" s="219"/>
      <c r="G2" s="219"/>
      <c r="H2" s="219"/>
      <c r="I2" s="219"/>
      <c r="J2" s="219"/>
      <c r="K2" s="219"/>
      <c r="L2" s="219"/>
      <c r="M2" s="219"/>
      <c r="N2" s="219"/>
      <c r="O2" s="219"/>
      <c r="P2" s="219"/>
      <c r="Q2" s="219"/>
      <c r="R2" s="219"/>
      <c r="S2" s="219"/>
      <c r="T2" s="17"/>
    </row>
    <row r="3" spans="1:20" ht="18" customHeight="1" thickBot="1">
      <c r="A3" s="201" t="s">
        <v>332</v>
      </c>
      <c r="B3" s="201"/>
      <c r="C3" s="201"/>
      <c r="D3" s="201"/>
      <c r="E3" s="201"/>
      <c r="F3" s="201"/>
      <c r="G3" s="201"/>
      <c r="H3" s="201"/>
      <c r="I3" s="201"/>
      <c r="J3" s="201"/>
      <c r="K3" s="201"/>
      <c r="L3" s="201"/>
      <c r="M3" s="201"/>
      <c r="N3" s="201"/>
      <c r="O3" s="201"/>
      <c r="P3" s="201"/>
      <c r="Q3" s="201"/>
      <c r="R3" s="201"/>
      <c r="S3" s="201"/>
      <c r="T3" s="72"/>
    </row>
    <row r="4" spans="1:20" s="22" customFormat="1" ht="23.25" customHeight="1" thickBot="1">
      <c r="A4" s="120" t="s">
        <v>129</v>
      </c>
      <c r="B4" s="120" t="s">
        <v>128</v>
      </c>
      <c r="C4" s="121" t="s">
        <v>0</v>
      </c>
      <c r="D4" s="121" t="s">
        <v>1</v>
      </c>
      <c r="E4" s="121" t="s">
        <v>2</v>
      </c>
      <c r="F4" s="121" t="s">
        <v>3</v>
      </c>
      <c r="G4" s="121" t="s">
        <v>4</v>
      </c>
      <c r="H4" s="121" t="s">
        <v>5</v>
      </c>
      <c r="I4" s="121" t="s">
        <v>6</v>
      </c>
      <c r="J4" s="121" t="s">
        <v>7</v>
      </c>
      <c r="K4" s="121" t="s">
        <v>8</v>
      </c>
      <c r="L4" s="121" t="s">
        <v>37</v>
      </c>
      <c r="M4" s="121" t="s">
        <v>25</v>
      </c>
      <c r="N4" s="121" t="s">
        <v>28</v>
      </c>
      <c r="O4" s="121" t="s">
        <v>38</v>
      </c>
      <c r="P4" s="121" t="s">
        <v>39</v>
      </c>
      <c r="Q4" s="121" t="s">
        <v>40</v>
      </c>
      <c r="R4" s="121" t="s">
        <v>41</v>
      </c>
      <c r="S4" s="121" t="s">
        <v>42</v>
      </c>
      <c r="T4" s="40"/>
    </row>
    <row r="5" spans="1:20" ht="11.25" customHeight="1" thickBot="1">
      <c r="A5" s="122"/>
      <c r="B5" s="122"/>
      <c r="C5" s="205" t="s">
        <v>342</v>
      </c>
      <c r="D5" s="206"/>
      <c r="E5" s="206"/>
      <c r="F5" s="206"/>
      <c r="G5" s="206"/>
      <c r="H5" s="206"/>
      <c r="I5" s="206"/>
      <c r="J5" s="206"/>
      <c r="K5" s="206"/>
      <c r="L5" s="206"/>
      <c r="M5" s="206"/>
      <c r="N5" s="206"/>
      <c r="O5" s="206"/>
      <c r="P5" s="206"/>
      <c r="Q5" s="206"/>
      <c r="R5" s="206"/>
      <c r="S5" s="207"/>
      <c r="T5" s="41"/>
    </row>
    <row r="6" spans="1:20">
      <c r="A6" s="19">
        <f>[2]LEGENDAS!$B$3</f>
        <v>2018</v>
      </c>
      <c r="B6" s="37" t="s">
        <v>130</v>
      </c>
      <c r="C6" s="23">
        <f>[14]DECLARADOS!B3</f>
        <v>7.1429999999999993E-2</v>
      </c>
      <c r="D6" s="23">
        <f>[14]DECLARADOS!C3</f>
        <v>1.6943669999999997</v>
      </c>
      <c r="E6" s="23">
        <f>[14]DECLARADOS!D3</f>
        <v>46.178820000000002</v>
      </c>
      <c r="F6" s="23">
        <f>[14]DECLARADOS!E3</f>
        <v>0</v>
      </c>
      <c r="G6" s="23">
        <f>[14]DECLARADOS!F3</f>
        <v>1.6528609999999999</v>
      </c>
      <c r="H6" s="23">
        <f>[14]DECLARADOS!G3</f>
        <v>0.27127200000000001</v>
      </c>
      <c r="I6" s="23">
        <f>[14]DECLARADOS!H3</f>
        <v>6.3392729999999995</v>
      </c>
      <c r="J6" s="23">
        <f>[14]DECLARADOS!I3</f>
        <v>14.001650999999997</v>
      </c>
      <c r="K6" s="23">
        <f>[14]DECLARADOS!J3</f>
        <v>10.467949999999997</v>
      </c>
      <c r="L6" s="23">
        <f>[14]DECLARADOS!K3</f>
        <v>31.323249999999998</v>
      </c>
      <c r="M6" s="23">
        <f>[14]DECLARADOS!L3</f>
        <v>0.22942199999999999</v>
      </c>
      <c r="N6" s="23">
        <f>[14]DECLARADOS!M3</f>
        <v>45.995186999999994</v>
      </c>
      <c r="O6" s="23">
        <f>[14]DECLARADOS!N3</f>
        <v>0.45412399999999997</v>
      </c>
      <c r="P6" s="23">
        <f>[14]DECLARADOS!O3</f>
        <v>0.18471400000000002</v>
      </c>
      <c r="Q6" s="23">
        <f>[14]DECLARADOS!P3</f>
        <v>3.0815789999999992</v>
      </c>
      <c r="R6" s="23">
        <f>[14]DECLARADOS!Q3</f>
        <v>12.292906000000004</v>
      </c>
      <c r="S6" s="23">
        <f>[14]DECLARADOS!R3</f>
        <v>2.2743320000000002</v>
      </c>
      <c r="T6" s="23"/>
    </row>
    <row r="7" spans="1:20">
      <c r="B7" s="37" t="s">
        <v>131</v>
      </c>
      <c r="C7" s="23">
        <f>[14]DECLARADOS!B4</f>
        <v>5.1464000000000003E-2</v>
      </c>
      <c r="D7" s="23">
        <f>[14]DECLARADOS!C4</f>
        <v>2.2297200000000004</v>
      </c>
      <c r="E7" s="23">
        <f>[14]DECLARADOS!D4</f>
        <v>49.187693000000024</v>
      </c>
      <c r="F7" s="23">
        <f>[14]DECLARADOS!E4</f>
        <v>0</v>
      </c>
      <c r="G7" s="23">
        <f>[14]DECLARADOS!F4</f>
        <v>0.99286799999999997</v>
      </c>
      <c r="H7" s="23">
        <f>[14]DECLARADOS!G4</f>
        <v>0.53254400000000002</v>
      </c>
      <c r="I7" s="23">
        <f>[14]DECLARADOS!H4</f>
        <v>3.5598319999999992</v>
      </c>
      <c r="J7" s="23">
        <f>[14]DECLARADOS!I4</f>
        <v>13.002265999999999</v>
      </c>
      <c r="K7" s="23">
        <f>[14]DECLARADOS!J4</f>
        <v>8.4028530000000003</v>
      </c>
      <c r="L7" s="23">
        <f>[14]DECLARADOS!K4</f>
        <v>27.066555999999999</v>
      </c>
      <c r="M7" s="23">
        <f>[14]DECLARADOS!L4</f>
        <v>0.15283299999999997</v>
      </c>
      <c r="N7" s="23">
        <f>[14]DECLARADOS!M4</f>
        <v>14.164601000000001</v>
      </c>
      <c r="O7" s="23">
        <f>[14]DECLARADOS!N4</f>
        <v>6.8956000000000003E-2</v>
      </c>
      <c r="P7" s="23">
        <f>[14]DECLARADOS!O4</f>
        <v>0.24353599999999997</v>
      </c>
      <c r="Q7" s="23">
        <f>[14]DECLARADOS!P4</f>
        <v>9.3067119999999992</v>
      </c>
      <c r="R7" s="23">
        <f>[14]DECLARADOS!Q4</f>
        <v>3.3379780000000001</v>
      </c>
      <c r="S7" s="23">
        <f>[14]DECLARADOS!R4</f>
        <v>4.1718699999999975</v>
      </c>
      <c r="T7" s="23"/>
    </row>
    <row r="8" spans="1:20">
      <c r="B8" s="37" t="s">
        <v>132</v>
      </c>
      <c r="C8" s="23">
        <f>[14]DECLARADOS!B5</f>
        <v>0.12146000000000001</v>
      </c>
      <c r="D8" s="23">
        <f>[14]DECLARADOS!C5</f>
        <v>2.1287930000000004</v>
      </c>
      <c r="E8" s="23">
        <f>[14]DECLARADOS!D5</f>
        <v>48.176373000000019</v>
      </c>
      <c r="F8" s="23">
        <f>[14]DECLARADOS!E5</f>
        <v>0.25340199999999996</v>
      </c>
      <c r="G8" s="23">
        <f>[14]DECLARADOS!F5</f>
        <v>1.0873630000000001</v>
      </c>
      <c r="H8" s="23">
        <f>[14]DECLARADOS!G5</f>
        <v>0.45824199999999993</v>
      </c>
      <c r="I8" s="23">
        <f>[14]DECLARADOS!H5</f>
        <v>5.8283079999999989</v>
      </c>
      <c r="J8" s="23">
        <f>[14]DECLARADOS!I5</f>
        <v>13.889262</v>
      </c>
      <c r="K8" s="23">
        <f>[14]DECLARADOS!J5</f>
        <v>8.8141029999999976</v>
      </c>
      <c r="L8" s="23">
        <f>[14]DECLARADOS!K5</f>
        <v>34.140319999999996</v>
      </c>
      <c r="M8" s="23">
        <f>[14]DECLARADOS!L5</f>
        <v>0.22380999999999998</v>
      </c>
      <c r="N8" s="23">
        <f>[14]DECLARADOS!M5</f>
        <v>43.121375999999998</v>
      </c>
      <c r="O8" s="23">
        <f>[14]DECLARADOS!N5</f>
        <v>0.40743200000000002</v>
      </c>
      <c r="P8" s="23">
        <f>[14]DECLARADOS!O5</f>
        <v>0.144478</v>
      </c>
      <c r="Q8" s="23">
        <f>[14]DECLARADOS!P5</f>
        <v>5.8076229999999995</v>
      </c>
      <c r="R8" s="23">
        <f>[14]DECLARADOS!Q5</f>
        <v>3.1769990000000004</v>
      </c>
      <c r="S8" s="23">
        <f>[14]DECLARADOS!R5</f>
        <v>12.015142999999998</v>
      </c>
      <c r="T8" s="23"/>
    </row>
    <row r="9" spans="1:20">
      <c r="B9" s="37" t="s">
        <v>133</v>
      </c>
      <c r="C9" s="23">
        <f>[14]DECLARADOS!B6</f>
        <v>0.135656</v>
      </c>
      <c r="D9" s="23">
        <f>[14]DECLARADOS!C6</f>
        <v>2.8786900000000002</v>
      </c>
      <c r="E9" s="23">
        <f>[14]DECLARADOS!D6</f>
        <v>63.383664999999979</v>
      </c>
      <c r="F9" s="23">
        <f>[14]DECLARADOS!E6</f>
        <v>0.70633100000000004</v>
      </c>
      <c r="G9" s="23">
        <f>[14]DECLARADOS!F6</f>
        <v>1.6508080000000001</v>
      </c>
      <c r="H9" s="23">
        <f>[14]DECLARADOS!G6</f>
        <v>0.100578</v>
      </c>
      <c r="I9" s="23">
        <f>[14]DECLARADOS!H6</f>
        <v>4.6873949999999995</v>
      </c>
      <c r="J9" s="23">
        <f>[14]DECLARADOS!I6</f>
        <v>22.288622999999998</v>
      </c>
      <c r="K9" s="23">
        <f>[14]DECLARADOS!J6</f>
        <v>8.0906909999999979</v>
      </c>
      <c r="L9" s="23">
        <f>[14]DECLARADOS!K6</f>
        <v>19.810403999999995</v>
      </c>
      <c r="M9" s="23">
        <f>[14]DECLARADOS!L6</f>
        <v>0.2625579999999999</v>
      </c>
      <c r="N9" s="23">
        <f>[14]DECLARADOS!M6</f>
        <v>35.226745999999999</v>
      </c>
      <c r="O9" s="23">
        <f>[14]DECLARADOS!N6</f>
        <v>2.326883</v>
      </c>
      <c r="P9" s="23">
        <f>[14]DECLARADOS!O6</f>
        <v>0.21030000000000001</v>
      </c>
      <c r="Q9" s="23">
        <f>[14]DECLARADOS!P6</f>
        <v>8.2913050000000013</v>
      </c>
      <c r="R9" s="23">
        <f>[14]DECLARADOS!Q6</f>
        <v>5.2807769999999996</v>
      </c>
      <c r="S9" s="23">
        <f>[14]DECLARADOS!R6</f>
        <v>6.5228349999999997</v>
      </c>
      <c r="T9" s="23"/>
    </row>
    <row r="10" spans="1:20">
      <c r="B10" s="37" t="s">
        <v>134</v>
      </c>
      <c r="C10" s="23">
        <f>[14]DECLARADOS!B7</f>
        <v>0.16587500000000002</v>
      </c>
      <c r="D10" s="23">
        <f>[14]DECLARADOS!C7</f>
        <v>2.073099</v>
      </c>
      <c r="E10" s="23">
        <f>[14]DECLARADOS!D7</f>
        <v>62.428452999999955</v>
      </c>
      <c r="F10" s="23">
        <f>[14]DECLARADOS!E7</f>
        <v>0.59323200000000009</v>
      </c>
      <c r="G10" s="23">
        <f>[14]DECLARADOS!F7</f>
        <v>1.8597509999999999</v>
      </c>
      <c r="H10" s="23">
        <f>[14]DECLARADOS!G7</f>
        <v>8.5836999999999983E-2</v>
      </c>
      <c r="I10" s="23">
        <f>[14]DECLARADOS!H7</f>
        <v>5.520276</v>
      </c>
      <c r="J10" s="23">
        <f>[14]DECLARADOS!I7</f>
        <v>21.051242999999999</v>
      </c>
      <c r="K10" s="23">
        <f>[14]DECLARADOS!J7</f>
        <v>8.5253170000000011</v>
      </c>
      <c r="L10" s="23">
        <f>[14]DECLARADOS!K7</f>
        <v>30.937464999999996</v>
      </c>
      <c r="M10" s="23">
        <f>[14]DECLARADOS!L7</f>
        <v>0.33627599999999991</v>
      </c>
      <c r="N10" s="23">
        <f>[14]DECLARADOS!M7</f>
        <v>24.762231000000003</v>
      </c>
      <c r="O10" s="23">
        <f>[14]DECLARADOS!N7</f>
        <v>2.3040990000000003</v>
      </c>
      <c r="P10" s="23">
        <f>[14]DECLARADOS!O7</f>
        <v>0.31010999999999994</v>
      </c>
      <c r="Q10" s="23">
        <f>[14]DECLARADOS!P7</f>
        <v>8.2074839999999991</v>
      </c>
      <c r="R10" s="23">
        <f>[14]DECLARADOS!Q7</f>
        <v>6.524184</v>
      </c>
      <c r="S10" s="23">
        <f>[14]DECLARADOS!R7</f>
        <v>14.156146</v>
      </c>
      <c r="T10" s="23"/>
    </row>
    <row r="11" spans="1:20">
      <c r="B11" s="37" t="s">
        <v>135</v>
      </c>
      <c r="C11" s="23">
        <f>[14]DECLARADOS!B8</f>
        <v>0.18939899999999998</v>
      </c>
      <c r="D11" s="23">
        <f>[14]DECLARADOS!C8</f>
        <v>4.4098790000000001</v>
      </c>
      <c r="E11" s="23">
        <f>[14]DECLARADOS!D8</f>
        <v>64.376742999999948</v>
      </c>
      <c r="F11" s="23">
        <f>[14]DECLARADOS!E8</f>
        <v>0.69619500000000001</v>
      </c>
      <c r="G11" s="23">
        <f>[14]DECLARADOS!F8</f>
        <v>2.1887259999999999</v>
      </c>
      <c r="H11" s="23">
        <f>[14]DECLARADOS!G8</f>
        <v>6.1741000000000004E-2</v>
      </c>
      <c r="I11" s="23">
        <f>[14]DECLARADOS!H8</f>
        <v>4.5678280000000004</v>
      </c>
      <c r="J11" s="23">
        <f>[14]DECLARADOS!I8</f>
        <v>25.765849000000006</v>
      </c>
      <c r="K11" s="23">
        <f>[14]DECLARADOS!J8</f>
        <v>8.1455270000000013</v>
      </c>
      <c r="L11" s="23">
        <f>[14]DECLARADOS!K8</f>
        <v>42.718071999999992</v>
      </c>
      <c r="M11" s="23">
        <f>[14]DECLARADOS!L8</f>
        <v>0.39228499999999994</v>
      </c>
      <c r="N11" s="23">
        <f>[14]DECLARADOS!M8</f>
        <v>55.345003000000005</v>
      </c>
      <c r="O11" s="23">
        <f>[14]DECLARADOS!N8</f>
        <v>2.7704079999999993</v>
      </c>
      <c r="P11" s="23">
        <f>[14]DECLARADOS!O8</f>
        <v>0.25214999999999999</v>
      </c>
      <c r="Q11" s="23">
        <f>[14]DECLARADOS!P8</f>
        <v>5.708740999999999</v>
      </c>
      <c r="R11" s="23">
        <f>[14]DECLARADOS!Q8</f>
        <v>5.7796909999999997</v>
      </c>
      <c r="S11" s="23">
        <f>[14]DECLARADOS!R8</f>
        <v>4.6426530000000001</v>
      </c>
      <c r="T11" s="23"/>
    </row>
    <row r="12" spans="1:20">
      <c r="B12" s="37" t="s">
        <v>136</v>
      </c>
      <c r="C12" s="23">
        <f>[14]DECLARADOS!B9</f>
        <v>0.29004099999999999</v>
      </c>
      <c r="D12" s="23">
        <f>[14]DECLARADOS!C9</f>
        <v>3.4096869999999999</v>
      </c>
      <c r="E12" s="23">
        <f>[14]DECLARADOS!D9</f>
        <v>57.753864000000007</v>
      </c>
      <c r="F12" s="23">
        <f>[14]DECLARADOS!E9</f>
        <v>1.5469809999999999</v>
      </c>
      <c r="G12" s="23">
        <f>[14]DECLARADOS!F9</f>
        <v>1.9977800000000001</v>
      </c>
      <c r="H12" s="23">
        <f>[14]DECLARADOS!G9</f>
        <v>0.13658900000000002</v>
      </c>
      <c r="I12" s="23">
        <f>[14]DECLARADOS!H9</f>
        <v>3.3514700000000004</v>
      </c>
      <c r="J12" s="23">
        <f>[14]DECLARADOS!I9</f>
        <v>27.512194999999984</v>
      </c>
      <c r="K12" s="23">
        <f>[14]DECLARADOS!J9</f>
        <v>7.7991350000000015</v>
      </c>
      <c r="L12" s="23">
        <f>[14]DECLARADOS!K9</f>
        <v>32.780685999999996</v>
      </c>
      <c r="M12" s="23">
        <f>[14]DECLARADOS!L9</f>
        <v>0.28907700000000003</v>
      </c>
      <c r="N12" s="23">
        <f>[14]DECLARADOS!M9</f>
        <v>33.89985699999999</v>
      </c>
      <c r="O12" s="23">
        <f>[14]DECLARADOS!N9</f>
        <v>2.0779469999999991</v>
      </c>
      <c r="P12" s="23">
        <f>[14]DECLARADOS!O9</f>
        <v>0.44629200000000002</v>
      </c>
      <c r="Q12" s="23">
        <f>[14]DECLARADOS!P9</f>
        <v>4.544098</v>
      </c>
      <c r="R12" s="23">
        <f>[14]DECLARADOS!Q9</f>
        <v>5.1802840000000003</v>
      </c>
      <c r="S12" s="23">
        <f>[14]DECLARADOS!R9</f>
        <v>18.210732999999998</v>
      </c>
      <c r="T12" s="23"/>
    </row>
    <row r="13" spans="1:20">
      <c r="B13" s="37" t="s">
        <v>137</v>
      </c>
      <c r="C13" s="23">
        <f>[14]DECLARADOS!B10</f>
        <v>0.283858</v>
      </c>
      <c r="D13" s="23">
        <f>[14]DECLARADOS!C10</f>
        <v>3.7689779999999997</v>
      </c>
      <c r="E13" s="23">
        <f>[14]DECLARADOS!D10</f>
        <v>54.474667000000025</v>
      </c>
      <c r="F13" s="23">
        <f>[14]DECLARADOS!E10</f>
        <v>0.28057499999999996</v>
      </c>
      <c r="G13" s="23">
        <f>[14]DECLARADOS!F10</f>
        <v>1.8372120000000001</v>
      </c>
      <c r="H13" s="23">
        <f>[14]DECLARADOS!G10</f>
        <v>0.133793</v>
      </c>
      <c r="I13" s="23">
        <f>[14]DECLARADOS!H10</f>
        <v>3.9587760000000003</v>
      </c>
      <c r="J13" s="23">
        <f>[14]DECLARADOS!I10</f>
        <v>35.522418999999999</v>
      </c>
      <c r="K13" s="23">
        <f>[14]DECLARADOS!J10</f>
        <v>7.3697699999999999</v>
      </c>
      <c r="L13" s="23">
        <f>[14]DECLARADOS!K10</f>
        <v>35.679130000000008</v>
      </c>
      <c r="M13" s="23">
        <f>[14]DECLARADOS!L10</f>
        <v>0.32493</v>
      </c>
      <c r="N13" s="23">
        <f>[14]DECLARADOS!M10</f>
        <v>32.354695999999997</v>
      </c>
      <c r="O13" s="23">
        <f>[14]DECLARADOS!N10</f>
        <v>2.3005779999999998</v>
      </c>
      <c r="P13" s="23">
        <f>[14]DECLARADOS!O10</f>
        <v>0.39119100000000007</v>
      </c>
      <c r="Q13" s="23">
        <f>[14]DECLARADOS!P10</f>
        <v>2.3384610000000001</v>
      </c>
      <c r="R13" s="23">
        <f>[14]DECLARADOS!Q10</f>
        <v>7.2014550000000002</v>
      </c>
      <c r="S13" s="23">
        <f>[14]DECLARADOS!R10</f>
        <v>4.6304939999999997</v>
      </c>
      <c r="T13" s="23"/>
    </row>
    <row r="14" spans="1:20">
      <c r="B14" s="37" t="s">
        <v>138</v>
      </c>
      <c r="C14" s="23">
        <f>[14]DECLARADOS!B11</f>
        <v>0.217751</v>
      </c>
      <c r="D14" s="23">
        <f>[14]DECLARADOS!C11</f>
        <v>1.7232659999999997</v>
      </c>
      <c r="E14" s="23">
        <f>[14]DECLARADOS!D11</f>
        <v>38.182361999999991</v>
      </c>
      <c r="F14" s="23">
        <f>[14]DECLARADOS!E11</f>
        <v>0.32248399999999999</v>
      </c>
      <c r="G14" s="23">
        <f>[14]DECLARADOS!F11</f>
        <v>1.2942660000000004</v>
      </c>
      <c r="H14" s="23">
        <f>[14]DECLARADOS!G11</f>
        <v>3.6385000000000001E-2</v>
      </c>
      <c r="I14" s="23">
        <f>[14]DECLARADOS!H11</f>
        <v>3.9015830000000005</v>
      </c>
      <c r="J14" s="23">
        <f>[14]DECLARADOS!I11</f>
        <v>46.521848999999989</v>
      </c>
      <c r="K14" s="23">
        <f>[14]DECLARADOS!J11</f>
        <v>9.1024220000000007</v>
      </c>
      <c r="L14" s="23">
        <f>[14]DECLARADOS!K11</f>
        <v>51.416943000000018</v>
      </c>
      <c r="M14" s="23">
        <f>[14]DECLARADOS!L11</f>
        <v>0.33820899999999998</v>
      </c>
      <c r="N14" s="23">
        <f>[14]DECLARADOS!M11</f>
        <v>32.793953999999992</v>
      </c>
      <c r="O14" s="23">
        <f>[14]DECLARADOS!N11</f>
        <v>1.762964</v>
      </c>
      <c r="P14" s="23">
        <f>[14]DECLARADOS!O11</f>
        <v>0.27495800000000004</v>
      </c>
      <c r="Q14" s="23">
        <f>[14]DECLARADOS!P11</f>
        <v>4.3125870000000006</v>
      </c>
      <c r="R14" s="23">
        <f>[14]DECLARADOS!Q11</f>
        <v>7.8539850000000007</v>
      </c>
      <c r="S14" s="23">
        <f>[14]DECLARADOS!R11</f>
        <v>5.997247999999999</v>
      </c>
      <c r="T14" s="23"/>
    </row>
    <row r="15" spans="1:20">
      <c r="B15" s="37" t="s">
        <v>139</v>
      </c>
      <c r="C15" s="23">
        <f>[14]DECLARADOS!B12</f>
        <v>0.16644400000000004</v>
      </c>
      <c r="D15" s="23">
        <f>[14]DECLARADOS!C12</f>
        <v>3.0167459999999995</v>
      </c>
      <c r="E15" s="23">
        <f>[14]DECLARADOS!D12</f>
        <v>48.314983999999981</v>
      </c>
      <c r="F15" s="23">
        <f>[14]DECLARADOS!E12</f>
        <v>0.965947</v>
      </c>
      <c r="G15" s="23">
        <f>[14]DECLARADOS!F12</f>
        <v>2.5419419999999997</v>
      </c>
      <c r="H15" s="23">
        <f>[14]DECLARADOS!G12</f>
        <v>8.6005999999999999E-2</v>
      </c>
      <c r="I15" s="23">
        <f>[14]DECLARADOS!H12</f>
        <v>4.4894949999999989</v>
      </c>
      <c r="J15" s="23">
        <f>[14]DECLARADOS!I12</f>
        <v>40.044186999999987</v>
      </c>
      <c r="K15" s="23">
        <f>[14]DECLARADOS!J12</f>
        <v>9.2303750000000022</v>
      </c>
      <c r="L15" s="23">
        <f>[14]DECLARADOS!K12</f>
        <v>25.134163000000001</v>
      </c>
      <c r="M15" s="23">
        <f>[14]DECLARADOS!L12</f>
        <v>0.26224800000000004</v>
      </c>
      <c r="N15" s="23">
        <f>[14]DECLARADOS!M12</f>
        <v>28.777031999999998</v>
      </c>
      <c r="O15" s="23">
        <f>[14]DECLARADOS!N12</f>
        <v>2.7186630000000003</v>
      </c>
      <c r="P15" s="23">
        <f>[14]DECLARADOS!O12</f>
        <v>0.36969400000000002</v>
      </c>
      <c r="Q15" s="23">
        <f>[14]DECLARADOS!P12</f>
        <v>3.9740020000000009</v>
      </c>
      <c r="R15" s="23">
        <f>[14]DECLARADOS!Q12</f>
        <v>5.8513139999999995</v>
      </c>
      <c r="S15" s="23">
        <f>[14]DECLARADOS!R12</f>
        <v>13.254084999999998</v>
      </c>
      <c r="T15" s="23"/>
    </row>
    <row r="16" spans="1:20">
      <c r="B16" s="37" t="s">
        <v>140</v>
      </c>
      <c r="C16" s="23">
        <f>[14]DECLARADOS!B13</f>
        <v>0.10624500000000001</v>
      </c>
      <c r="D16" s="23">
        <f>[14]DECLARADOS!C13</f>
        <v>1.8464300000000002</v>
      </c>
      <c r="E16" s="23">
        <f>[14]DECLARADOS!D13</f>
        <v>48.786030000000018</v>
      </c>
      <c r="F16" s="23">
        <f>[14]DECLARADOS!E13</f>
        <v>0.89537199999999995</v>
      </c>
      <c r="G16" s="23">
        <f>[14]DECLARADOS!F13</f>
        <v>3.93391</v>
      </c>
      <c r="H16" s="23">
        <f>[14]DECLARADOS!G13</f>
        <v>2.6943999999999999E-2</v>
      </c>
      <c r="I16" s="23">
        <f>[14]DECLARADOS!H13</f>
        <v>5.7788930000000018</v>
      </c>
      <c r="J16" s="23">
        <f>[14]DECLARADOS!I13</f>
        <v>13.302974000000004</v>
      </c>
      <c r="K16" s="23">
        <f>[14]DECLARADOS!J13</f>
        <v>9.9813090000000013</v>
      </c>
      <c r="L16" s="23">
        <f>[14]DECLARADOS!K13</f>
        <v>35.442671000000004</v>
      </c>
      <c r="M16" s="23">
        <f>[14]DECLARADOS!L13</f>
        <v>0.25593799999999989</v>
      </c>
      <c r="N16" s="23">
        <f>[14]DECLARADOS!M13</f>
        <v>40.978110999999998</v>
      </c>
      <c r="O16" s="23">
        <f>[14]DECLARADOS!N13</f>
        <v>2.2430970000000001</v>
      </c>
      <c r="P16" s="23">
        <f>[14]DECLARADOS!O13</f>
        <v>0.20854999999999999</v>
      </c>
      <c r="Q16" s="23">
        <f>[14]DECLARADOS!P13</f>
        <v>5.6747829999999997</v>
      </c>
      <c r="R16" s="23">
        <f>[14]DECLARADOS!Q13</f>
        <v>6.8115109999999977</v>
      </c>
      <c r="S16" s="23">
        <f>[14]DECLARADOS!R13</f>
        <v>9.0971260000000012</v>
      </c>
      <c r="T16" s="23"/>
    </row>
    <row r="17" spans="1:20">
      <c r="B17" s="37" t="s">
        <v>141</v>
      </c>
      <c r="C17" s="23">
        <f>[14]DECLARADOS!B14</f>
        <v>0.10754099999999998</v>
      </c>
      <c r="D17" s="23">
        <f>[14]DECLARADOS!C14</f>
        <v>1.6752729999999998</v>
      </c>
      <c r="E17" s="23">
        <f>[14]DECLARADOS!D14</f>
        <v>41.491663999999979</v>
      </c>
      <c r="F17" s="23">
        <f>[14]DECLARADOS!E14</f>
        <v>0.28614600000000001</v>
      </c>
      <c r="G17" s="23">
        <f>[14]DECLARADOS!F14</f>
        <v>1.5744990000000003</v>
      </c>
      <c r="H17" s="23">
        <f>[14]DECLARADOS!G14</f>
        <v>7.9038999999999998E-2</v>
      </c>
      <c r="I17" s="23">
        <f>[14]DECLARADOS!H14</f>
        <v>4.4881749999999991</v>
      </c>
      <c r="J17" s="23">
        <f>[14]DECLARADOS!I14</f>
        <v>10.954392000000004</v>
      </c>
      <c r="K17" s="23">
        <f>[14]DECLARADOS!J14</f>
        <v>6.4722549999999996</v>
      </c>
      <c r="L17" s="23">
        <f>[14]DECLARADOS!K14</f>
        <v>40.038015000000001</v>
      </c>
      <c r="M17" s="23">
        <f>[14]DECLARADOS!L14</f>
        <v>0.28009499999999998</v>
      </c>
      <c r="N17" s="23">
        <f>[14]DECLARADOS!M14</f>
        <v>41.900458999999998</v>
      </c>
      <c r="O17" s="23">
        <f>[14]DECLARADOS!N14</f>
        <v>1.3667089999999997</v>
      </c>
      <c r="P17" s="23">
        <f>[14]DECLARADOS!O14</f>
        <v>0.14424200000000001</v>
      </c>
      <c r="Q17" s="23">
        <f>[14]DECLARADOS!P14</f>
        <v>2.0843840000000005</v>
      </c>
      <c r="R17" s="23">
        <f>[14]DECLARADOS!Q14</f>
        <v>5.2062459999999993</v>
      </c>
      <c r="S17" s="23">
        <f>[14]DECLARADOS!R14</f>
        <v>8.5105800000000009</v>
      </c>
      <c r="T17" s="23"/>
    </row>
    <row r="18" spans="1:20"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38"/>
      <c r="Q18" s="38"/>
      <c r="R18" s="38"/>
      <c r="S18" s="38"/>
      <c r="T18" s="38"/>
    </row>
    <row r="19" spans="1:20">
      <c r="A19" s="19">
        <f>[2]LEGENDAS!$B$2</f>
        <v>2019</v>
      </c>
      <c r="B19" s="37" t="s">
        <v>130</v>
      </c>
      <c r="C19" s="23">
        <f>[16]DECLARADOS!B3</f>
        <v>8.6839E-2</v>
      </c>
      <c r="D19" s="23">
        <f>[16]DECLARADOS!C3</f>
        <v>1.3577600000000001</v>
      </c>
      <c r="E19" s="23">
        <f>[16]DECLARADOS!D3</f>
        <v>51.971882999999956</v>
      </c>
      <c r="F19" s="23">
        <f>[16]DECLARADOS!E3</f>
        <v>1.3241420000000002</v>
      </c>
      <c r="G19" s="23">
        <f>[16]DECLARADOS!F3</f>
        <v>3.3658030000000001</v>
      </c>
      <c r="H19" s="23">
        <f>[16]DECLARADOS!G3</f>
        <v>7.8847E-2</v>
      </c>
      <c r="I19" s="23">
        <f>[16]DECLARADOS!H3</f>
        <v>6.0634019999999982</v>
      </c>
      <c r="J19" s="23">
        <f>[16]DECLARADOS!I3</f>
        <v>15.327692000000001</v>
      </c>
      <c r="K19" s="23">
        <f>[16]DECLARADOS!J3</f>
        <v>10.194886999999996</v>
      </c>
      <c r="L19" s="23">
        <f>[16]DECLARADOS!K3</f>
        <v>25.919785999999998</v>
      </c>
      <c r="M19" s="23">
        <f>[16]DECLARADOS!L3</f>
        <v>0.21799499999999999</v>
      </c>
      <c r="N19" s="23">
        <f>[16]DECLARADOS!M3</f>
        <v>32.496597000000001</v>
      </c>
      <c r="O19" s="23">
        <f>[16]DECLARADOS!N3</f>
        <v>2.8816169999999994</v>
      </c>
      <c r="P19" s="23">
        <f>[16]DECLARADOS!O3</f>
        <v>0.135326</v>
      </c>
      <c r="Q19" s="23">
        <f>[16]DECLARADOS!P3</f>
        <v>6.7718720000000001</v>
      </c>
      <c r="R19" s="23">
        <f>[16]DECLARADOS!Q3</f>
        <v>9.8737090000000016</v>
      </c>
      <c r="S19" s="23">
        <f>[16]DECLARADOS!R3</f>
        <v>6.3327890000000009</v>
      </c>
      <c r="T19" s="23"/>
    </row>
    <row r="20" spans="1:20">
      <c r="B20" s="37" t="s">
        <v>131</v>
      </c>
      <c r="C20" s="23">
        <f>[16]DECLARADOS!B4</f>
        <v>0.15273600000000001</v>
      </c>
      <c r="D20" s="23">
        <f>[16]DECLARADOS!C4</f>
        <v>0.86482799999999993</v>
      </c>
      <c r="E20" s="23">
        <f>[16]DECLARADOS!D4</f>
        <v>38.865518000000002</v>
      </c>
      <c r="F20" s="23">
        <f>[16]DECLARADOS!E4</f>
        <v>0.54276800000000003</v>
      </c>
      <c r="G20" s="23">
        <f>[16]DECLARADOS!F4</f>
        <v>2.196847</v>
      </c>
      <c r="H20" s="23">
        <f>[16]DECLARADOS!G4</f>
        <v>0.55566500000000008</v>
      </c>
      <c r="I20" s="23">
        <f>[16]DECLARADOS!H4</f>
        <v>3.5734059999999994</v>
      </c>
      <c r="J20" s="23">
        <f>[16]DECLARADOS!I4</f>
        <v>13.685955999999997</v>
      </c>
      <c r="K20" s="23">
        <f>[16]DECLARADOS!J4</f>
        <v>7.5459079999999989</v>
      </c>
      <c r="L20" s="23">
        <f>[16]DECLARADOS!K4</f>
        <v>32.185333</v>
      </c>
      <c r="M20" s="23">
        <f>[16]DECLARADOS!L4</f>
        <v>0.22927099999999997</v>
      </c>
      <c r="N20" s="23">
        <f>[16]DECLARADOS!M4</f>
        <v>30.309078</v>
      </c>
      <c r="O20" s="23">
        <f>[16]DECLARADOS!N4</f>
        <v>2.3295980000000003</v>
      </c>
      <c r="P20" s="23">
        <f>[16]DECLARADOS!O4</f>
        <v>0.20128800000000002</v>
      </c>
      <c r="Q20" s="23">
        <f>[16]DECLARADOS!P4</f>
        <v>7.6661049999999991</v>
      </c>
      <c r="R20" s="23">
        <f>[16]DECLARADOS!Q4</f>
        <v>3.2296340000000008</v>
      </c>
      <c r="S20" s="23">
        <f>[16]DECLARADOS!R4</f>
        <v>7.2931450000000009</v>
      </c>
      <c r="T20" s="23"/>
    </row>
    <row r="21" spans="1:20">
      <c r="B21" s="37" t="s">
        <v>132</v>
      </c>
      <c r="C21" s="23">
        <f>[16]DECLARADOS!B5</f>
        <v>0.13360299999999997</v>
      </c>
      <c r="D21" s="23">
        <f>[16]DECLARADOS!C5</f>
        <v>2.1573870000000004</v>
      </c>
      <c r="E21" s="23">
        <f>[16]DECLARADOS!D5</f>
        <v>40.389659000000023</v>
      </c>
      <c r="F21" s="23">
        <f>[16]DECLARADOS!E5</f>
        <v>0.27936800000000001</v>
      </c>
      <c r="G21" s="23">
        <f>[16]DECLARADOS!F5</f>
        <v>1.2472040000000002</v>
      </c>
      <c r="H21" s="23">
        <f>[16]DECLARADOS!G5</f>
        <v>0.439884</v>
      </c>
      <c r="I21" s="23">
        <f>[16]DECLARADOS!H5</f>
        <v>6.0230980000000001</v>
      </c>
      <c r="J21" s="23">
        <f>[16]DECLARADOS!I5</f>
        <v>19.046073</v>
      </c>
      <c r="K21" s="23">
        <f>[16]DECLARADOS!J5</f>
        <v>7.1689699999999998</v>
      </c>
      <c r="L21" s="23">
        <f>[16]DECLARADOS!K5</f>
        <v>33.700718000000009</v>
      </c>
      <c r="M21" s="23">
        <f>[16]DECLARADOS!L5</f>
        <v>0.23862800000000001</v>
      </c>
      <c r="N21" s="23">
        <f>[16]DECLARADOS!M5</f>
        <v>32.477161999999993</v>
      </c>
      <c r="O21" s="23">
        <f>[16]DECLARADOS!N5</f>
        <v>1.6744950000000001</v>
      </c>
      <c r="P21" s="23">
        <f>[16]DECLARADOS!O5</f>
        <v>0.256158</v>
      </c>
      <c r="Q21" s="23">
        <f>[16]DECLARADOS!P5</f>
        <v>1.112895</v>
      </c>
      <c r="R21" s="23">
        <f>[16]DECLARADOS!Q5</f>
        <v>4.1202370000000004</v>
      </c>
      <c r="S21" s="23">
        <f>[16]DECLARADOS!R5</f>
        <v>8.9844109999999997</v>
      </c>
      <c r="T21" s="23"/>
    </row>
    <row r="22" spans="1:20">
      <c r="B22" s="37" t="s">
        <v>133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</row>
    <row r="23" spans="1:20">
      <c r="B23" s="37" t="s">
        <v>134</v>
      </c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</row>
    <row r="24" spans="1:20">
      <c r="B24" s="37" t="s">
        <v>135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</row>
    <row r="25" spans="1:20">
      <c r="B25" s="37" t="s">
        <v>136</v>
      </c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</row>
    <row r="26" spans="1:20">
      <c r="B26" s="37" t="s">
        <v>137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</row>
    <row r="27" spans="1:20">
      <c r="B27" s="37" t="s">
        <v>138</v>
      </c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</row>
    <row r="28" spans="1:20">
      <c r="B28" s="37" t="s">
        <v>139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</row>
    <row r="29" spans="1:20">
      <c r="B29" s="37" t="s">
        <v>140</v>
      </c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</row>
    <row r="30" spans="1:20">
      <c r="B30" s="37" t="s">
        <v>141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</row>
    <row r="31" spans="1:20"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</row>
    <row r="32" spans="1:20" ht="12.75"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Q32" s="192" t="s">
        <v>124</v>
      </c>
      <c r="R32" s="192"/>
    </row>
    <row r="33" spans="1:20"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</row>
    <row r="34" spans="1:20" ht="18" customHeight="1" thickBot="1">
      <c r="A34" s="201" t="s">
        <v>332</v>
      </c>
      <c r="B34" s="201"/>
      <c r="C34" s="201"/>
      <c r="D34" s="201"/>
      <c r="E34" s="201"/>
      <c r="F34" s="201"/>
      <c r="G34" s="201"/>
      <c r="H34" s="201"/>
      <c r="I34" s="201"/>
      <c r="J34" s="201"/>
      <c r="K34" s="201"/>
      <c r="L34" s="201"/>
      <c r="M34" s="201"/>
      <c r="N34" s="201"/>
      <c r="O34" s="201"/>
      <c r="P34" s="201"/>
      <c r="Q34" s="201"/>
      <c r="R34" s="201"/>
      <c r="S34" s="201"/>
      <c r="T34" s="72"/>
    </row>
    <row r="35" spans="1:20" s="22" customFormat="1" ht="23.25" customHeight="1" thickBot="1">
      <c r="A35" s="120" t="s">
        <v>129</v>
      </c>
      <c r="B35" s="120" t="s">
        <v>128</v>
      </c>
      <c r="C35" s="121" t="s">
        <v>43</v>
      </c>
      <c r="D35" s="121" t="s">
        <v>44</v>
      </c>
      <c r="E35" s="121" t="s">
        <v>45</v>
      </c>
      <c r="F35" s="121" t="s">
        <v>14</v>
      </c>
      <c r="G35" s="121" t="s">
        <v>15</v>
      </c>
      <c r="H35" s="121" t="s">
        <v>46</v>
      </c>
      <c r="I35" s="121" t="s">
        <v>47</v>
      </c>
      <c r="J35" s="121" t="s">
        <v>48</v>
      </c>
      <c r="K35" s="121" t="s">
        <v>49</v>
      </c>
      <c r="L35" s="121" t="s">
        <v>50</v>
      </c>
      <c r="M35" s="121" t="s">
        <v>51</v>
      </c>
      <c r="N35" s="121" t="s">
        <v>52</v>
      </c>
      <c r="O35" s="121" t="s">
        <v>53</v>
      </c>
      <c r="P35" s="121" t="s">
        <v>16</v>
      </c>
      <c r="Q35" s="121" t="s">
        <v>34</v>
      </c>
      <c r="R35" s="121" t="s">
        <v>54</v>
      </c>
      <c r="S35" s="121" t="s">
        <v>55</v>
      </c>
      <c r="T35" s="40"/>
    </row>
    <row r="36" spans="1:20" ht="11.25" customHeight="1" thickBot="1">
      <c r="A36" s="122"/>
      <c r="B36" s="122"/>
      <c r="C36" s="205" t="s">
        <v>342</v>
      </c>
      <c r="D36" s="206"/>
      <c r="E36" s="206"/>
      <c r="F36" s="206"/>
      <c r="G36" s="206"/>
      <c r="H36" s="206"/>
      <c r="I36" s="206"/>
      <c r="J36" s="206"/>
      <c r="K36" s="206"/>
      <c r="L36" s="206"/>
      <c r="M36" s="206"/>
      <c r="N36" s="206"/>
      <c r="O36" s="206"/>
      <c r="P36" s="206"/>
      <c r="Q36" s="206"/>
      <c r="R36" s="206"/>
      <c r="S36" s="207"/>
      <c r="T36" s="41"/>
    </row>
    <row r="37" spans="1:20">
      <c r="A37" s="19">
        <f>[2]LEGENDAS!$B$3</f>
        <v>2018</v>
      </c>
      <c r="B37" s="37" t="s">
        <v>130</v>
      </c>
      <c r="C37" s="23">
        <f>[14]DECLARADOS!S3</f>
        <v>8.5159000000000012E-2</v>
      </c>
      <c r="D37" s="23">
        <f>[14]DECLARADOS!T3</f>
        <v>1.2356780000000005</v>
      </c>
      <c r="E37" s="23">
        <f>[14]DECLARADOS!U3</f>
        <v>1.8401750000000001</v>
      </c>
      <c r="F37" s="23">
        <f>[14]DECLARADOS!V3</f>
        <v>1.6087440000000002</v>
      </c>
      <c r="G37" s="23">
        <f>[14]DECLARADOS!W3</f>
        <v>0.471107</v>
      </c>
      <c r="H37" s="23">
        <f>[14]DECLARADOS!X3</f>
        <v>0.89566999999999997</v>
      </c>
      <c r="I37" s="23">
        <f>[14]DECLARADOS!Y3</f>
        <v>1.8025</v>
      </c>
      <c r="J37" s="23">
        <f>[14]DECLARADOS!Z3</f>
        <v>2.7126809999999999</v>
      </c>
      <c r="K37" s="23">
        <f>[14]DECLARADOS!AA3</f>
        <v>0.270505</v>
      </c>
      <c r="L37" s="23">
        <f>[14]DECLARADOS!AB3</f>
        <v>648.77599900000007</v>
      </c>
      <c r="M37" s="23">
        <f>[14]DECLARADOS!AC3</f>
        <v>7.3108819999999994</v>
      </c>
      <c r="N37" s="23">
        <f>[14]DECLARADOS!AD3</f>
        <v>31.989820000000002</v>
      </c>
      <c r="O37" s="23">
        <f>[14]DECLARADOS!AE3</f>
        <v>21.11671299999999</v>
      </c>
      <c r="P37" s="23">
        <f>[14]DECLARADOS!AF3</f>
        <v>0.90210599999999996</v>
      </c>
      <c r="Q37" s="23">
        <f>[14]DECLARADOS!AG3</f>
        <v>2.9250159999999985</v>
      </c>
      <c r="R37" s="23">
        <f>[14]DECLARADOS!AH3</f>
        <v>1.21705</v>
      </c>
      <c r="S37" s="23">
        <f>[14]DECLARADOS!AI3</f>
        <v>0.69798199999999988</v>
      </c>
      <c r="T37" s="23"/>
    </row>
    <row r="38" spans="1:20">
      <c r="B38" s="37" t="s">
        <v>131</v>
      </c>
      <c r="C38" s="23">
        <f>[14]DECLARADOS!S4</f>
        <v>0.54896699999999998</v>
      </c>
      <c r="D38" s="23">
        <f>[14]DECLARADOS!T4</f>
        <v>0.65276199999999995</v>
      </c>
      <c r="E38" s="23">
        <f>[14]DECLARADOS!U4</f>
        <v>1.0321609999999999</v>
      </c>
      <c r="F38" s="23">
        <f>[14]DECLARADOS!V4</f>
        <v>1.0595200000000002</v>
      </c>
      <c r="G38" s="23">
        <f>[14]DECLARADOS!W4</f>
        <v>1.0696149999999998</v>
      </c>
      <c r="H38" s="23">
        <f>[14]DECLARADOS!X4</f>
        <v>7.1020439999999985</v>
      </c>
      <c r="I38" s="23">
        <f>[14]DECLARADOS!Y4</f>
        <v>1.5547569999999999</v>
      </c>
      <c r="J38" s="23">
        <f>[14]DECLARADOS!Z4</f>
        <v>1.8441790000000009</v>
      </c>
      <c r="K38" s="23">
        <f>[14]DECLARADOS!AA4</f>
        <v>2.5628999999999999E-2</v>
      </c>
      <c r="L38" s="23">
        <f>[14]DECLARADOS!AB4</f>
        <v>526.32917399999997</v>
      </c>
      <c r="M38" s="23">
        <f>[14]DECLARADOS!AC4</f>
        <v>9.1902290000000004</v>
      </c>
      <c r="N38" s="23">
        <f>[14]DECLARADOS!AD4</f>
        <v>28.268261999999996</v>
      </c>
      <c r="O38" s="23">
        <f>[14]DECLARADOS!AE4</f>
        <v>16.260902000000002</v>
      </c>
      <c r="P38" s="23">
        <f>[14]DECLARADOS!AF4</f>
        <v>4.6440519999999994</v>
      </c>
      <c r="Q38" s="23">
        <f>[14]DECLARADOS!AG4</f>
        <v>2.0863620000000007</v>
      </c>
      <c r="R38" s="23">
        <f>[14]DECLARADOS!AH4</f>
        <v>0.42681799999999986</v>
      </c>
      <c r="S38" s="23">
        <f>[14]DECLARADOS!AI4</f>
        <v>0.69966499999999987</v>
      </c>
      <c r="T38" s="23"/>
    </row>
    <row r="39" spans="1:20">
      <c r="B39" s="37" t="s">
        <v>132</v>
      </c>
      <c r="C39" s="23">
        <f>[14]DECLARADOS!S5</f>
        <v>0.38268499999999994</v>
      </c>
      <c r="D39" s="23">
        <f>[14]DECLARADOS!T5</f>
        <v>0.68815000000000004</v>
      </c>
      <c r="E39" s="23">
        <f>[14]DECLARADOS!U5</f>
        <v>1.2198680000000002</v>
      </c>
      <c r="F39" s="23">
        <f>[14]DECLARADOS!V5</f>
        <v>0.79094399999999987</v>
      </c>
      <c r="G39" s="23">
        <f>[14]DECLARADOS!W5</f>
        <v>0.84956599999999993</v>
      </c>
      <c r="H39" s="23">
        <f>[14]DECLARADOS!X5</f>
        <v>0.61756700000000009</v>
      </c>
      <c r="I39" s="23">
        <f>[14]DECLARADOS!Y5</f>
        <v>1.6466569999999998</v>
      </c>
      <c r="J39" s="23">
        <f>[14]DECLARADOS!Z5</f>
        <v>1.2167860000000006</v>
      </c>
      <c r="K39" s="23">
        <f>[14]DECLARADOS!AA5</f>
        <v>0.264123</v>
      </c>
      <c r="L39" s="23">
        <f>[14]DECLARADOS!AB5</f>
        <v>483.00758699999989</v>
      </c>
      <c r="M39" s="23">
        <f>[14]DECLARADOS!AC5</f>
        <v>4.7807789999999981</v>
      </c>
      <c r="N39" s="23">
        <f>[14]DECLARADOS!AD5</f>
        <v>35.187041999999991</v>
      </c>
      <c r="O39" s="23">
        <f>[14]DECLARADOS!AE5</f>
        <v>16.948838000000006</v>
      </c>
      <c r="P39" s="23">
        <f>[14]DECLARADOS!AF5</f>
        <v>2.6301749999999999</v>
      </c>
      <c r="Q39" s="23">
        <f>[14]DECLARADOS!AG5</f>
        <v>2.2603480000000009</v>
      </c>
      <c r="R39" s="23">
        <f>[14]DECLARADOS!AH5</f>
        <v>0.76977099999999998</v>
      </c>
      <c r="S39" s="23">
        <f>[14]DECLARADOS!AI5</f>
        <v>0.50500699999999987</v>
      </c>
      <c r="T39" s="23"/>
    </row>
    <row r="40" spans="1:20">
      <c r="B40" s="37" t="s">
        <v>133</v>
      </c>
      <c r="C40" s="23">
        <f>[14]DECLARADOS!S6</f>
        <v>0.285744</v>
      </c>
      <c r="D40" s="23">
        <f>[14]DECLARADOS!T6</f>
        <v>1.2874970000000003</v>
      </c>
      <c r="E40" s="23">
        <f>[14]DECLARADOS!U6</f>
        <v>1.8153109999999999</v>
      </c>
      <c r="F40" s="23">
        <f>[14]DECLARADOS!V6</f>
        <v>1.2928990000000002</v>
      </c>
      <c r="G40" s="23">
        <f>[14]DECLARADOS!W6</f>
        <v>2.1388129999999994</v>
      </c>
      <c r="H40" s="23">
        <f>[14]DECLARADOS!X6</f>
        <v>3.774025</v>
      </c>
      <c r="I40" s="23">
        <f>[14]DECLARADOS!Y6</f>
        <v>2.729149</v>
      </c>
      <c r="J40" s="23">
        <f>[14]DECLARADOS!Z6</f>
        <v>2.9443529999999996</v>
      </c>
      <c r="K40" s="23">
        <f>[14]DECLARADOS!AA6</f>
        <v>0.13586800000000002</v>
      </c>
      <c r="L40" s="23">
        <f>[14]DECLARADOS!AB6</f>
        <v>544.10821699999974</v>
      </c>
      <c r="M40" s="23">
        <f>[14]DECLARADOS!AC6</f>
        <v>12.694272999999997</v>
      </c>
      <c r="N40" s="23">
        <f>[14]DECLARADOS!AD6</f>
        <v>45.000059000000014</v>
      </c>
      <c r="O40" s="23">
        <f>[14]DECLARADOS!AE6</f>
        <v>16.249109000000001</v>
      </c>
      <c r="P40" s="23">
        <f>[14]DECLARADOS!AF6</f>
        <v>3.800465</v>
      </c>
      <c r="Q40" s="23">
        <f>[14]DECLARADOS!AG6</f>
        <v>3.3283590000000003</v>
      </c>
      <c r="R40" s="23">
        <f>[14]DECLARADOS!AH6</f>
        <v>0.61287499999999995</v>
      </c>
      <c r="S40" s="23">
        <f>[14]DECLARADOS!AI6</f>
        <v>0.68160799999999999</v>
      </c>
      <c r="T40" s="23"/>
    </row>
    <row r="41" spans="1:20">
      <c r="B41" s="37" t="s">
        <v>134</v>
      </c>
      <c r="C41" s="23">
        <f>[14]DECLARADOS!S7</f>
        <v>0.479514</v>
      </c>
      <c r="D41" s="23">
        <f>[14]DECLARADOS!T7</f>
        <v>0.91190299999999991</v>
      </c>
      <c r="E41" s="23">
        <f>[14]DECLARADOS!U7</f>
        <v>1.3419260000000002</v>
      </c>
      <c r="F41" s="23">
        <f>[14]DECLARADOS!V7</f>
        <v>1.1943859999999997</v>
      </c>
      <c r="G41" s="23">
        <f>[14]DECLARADOS!W7</f>
        <v>2.0819759999999992</v>
      </c>
      <c r="H41" s="23">
        <f>[14]DECLARADOS!X7</f>
        <v>2.4193199999999999</v>
      </c>
      <c r="I41" s="23">
        <f>[14]DECLARADOS!Y7</f>
        <v>1.5874839999999999</v>
      </c>
      <c r="J41" s="23">
        <f>[14]DECLARADOS!Z7</f>
        <v>1.8101400000000001</v>
      </c>
      <c r="K41" s="23">
        <f>[14]DECLARADOS!AA7</f>
        <v>0.50999700000000003</v>
      </c>
      <c r="L41" s="23">
        <f>[14]DECLARADOS!AB7</f>
        <v>426.09188100000011</v>
      </c>
      <c r="M41" s="23">
        <f>[14]DECLARADOS!AC7</f>
        <v>14.912772</v>
      </c>
      <c r="N41" s="23">
        <f>[14]DECLARADOS!AD7</f>
        <v>29.20337300000002</v>
      </c>
      <c r="O41" s="23">
        <f>[14]DECLARADOS!AE7</f>
        <v>21.016618999999995</v>
      </c>
      <c r="P41" s="23">
        <f>[14]DECLARADOS!AF7</f>
        <v>2.2016510000000005</v>
      </c>
      <c r="Q41" s="23">
        <f>[14]DECLARADOS!AG7</f>
        <v>3.3889110000000011</v>
      </c>
      <c r="R41" s="23">
        <f>[14]DECLARADOS!AH7</f>
        <v>0.80556000000000005</v>
      </c>
      <c r="S41" s="23">
        <f>[14]DECLARADOS!AI7</f>
        <v>0.96230799999999994</v>
      </c>
      <c r="T41" s="23"/>
    </row>
    <row r="42" spans="1:20">
      <c r="B42" s="37" t="s">
        <v>135</v>
      </c>
      <c r="C42" s="23">
        <f>[14]DECLARADOS!S8</f>
        <v>0.76592999999999978</v>
      </c>
      <c r="D42" s="23">
        <f>[14]DECLARADOS!T8</f>
        <v>1.1026229999999999</v>
      </c>
      <c r="E42" s="23">
        <f>[14]DECLARADOS!U8</f>
        <v>1.694013</v>
      </c>
      <c r="F42" s="23">
        <f>[14]DECLARADOS!V8</f>
        <v>1.3028819999999999</v>
      </c>
      <c r="G42" s="23">
        <f>[14]DECLARADOS!W8</f>
        <v>2.9311229999999986</v>
      </c>
      <c r="H42" s="23">
        <f>[14]DECLARADOS!X8</f>
        <v>4.4338850000000001</v>
      </c>
      <c r="I42" s="23">
        <f>[14]DECLARADOS!Y8</f>
        <v>4.4414169999999995</v>
      </c>
      <c r="J42" s="23">
        <f>[14]DECLARADOS!Z8</f>
        <v>2.1039139999999992</v>
      </c>
      <c r="K42" s="23">
        <f>[14]DECLARADOS!AA8</f>
        <v>0.31548800000000005</v>
      </c>
      <c r="L42" s="23">
        <f>[14]DECLARADOS!AB8</f>
        <v>910.48891700000024</v>
      </c>
      <c r="M42" s="23">
        <f>[14]DECLARADOS!AC8</f>
        <v>8.6507999999999985</v>
      </c>
      <c r="N42" s="23">
        <f>[14]DECLARADOS!AD8</f>
        <v>41.906468000000011</v>
      </c>
      <c r="O42" s="23">
        <f>[14]DECLARADOS!AE8</f>
        <v>19.414594000000005</v>
      </c>
      <c r="P42" s="23">
        <f>[14]DECLARADOS!AF8</f>
        <v>1.5068569999999999</v>
      </c>
      <c r="Q42" s="23">
        <f>[14]DECLARADOS!AG8</f>
        <v>2.562611</v>
      </c>
      <c r="R42" s="23">
        <f>[14]DECLARADOS!AH8</f>
        <v>0.43258999999999992</v>
      </c>
      <c r="S42" s="23">
        <f>[14]DECLARADOS!AI8</f>
        <v>0.85380599999999951</v>
      </c>
      <c r="T42" s="23"/>
    </row>
    <row r="43" spans="1:20">
      <c r="B43" s="37" t="s">
        <v>136</v>
      </c>
      <c r="C43" s="23">
        <f>[14]DECLARADOS!S9</f>
        <v>0.10580299999999998</v>
      </c>
      <c r="D43" s="23">
        <f>[14]DECLARADOS!T9</f>
        <v>1.301836</v>
      </c>
      <c r="E43" s="23">
        <f>[14]DECLARADOS!U9</f>
        <v>1.8045930000000001</v>
      </c>
      <c r="F43" s="23">
        <f>[14]DECLARADOS!V9</f>
        <v>1.7147979999999998</v>
      </c>
      <c r="G43" s="23">
        <f>[14]DECLARADOS!W9</f>
        <v>1.4095310000000001</v>
      </c>
      <c r="H43" s="23">
        <f>[14]DECLARADOS!X9</f>
        <v>4.6834780000000009</v>
      </c>
      <c r="I43" s="23">
        <f>[14]DECLARADOS!Y9</f>
        <v>7.8518520000000018</v>
      </c>
      <c r="J43" s="23">
        <f>[14]DECLARADOS!Z9</f>
        <v>1.1250800000000001</v>
      </c>
      <c r="K43" s="23">
        <f>[14]DECLARADOS!AA9</f>
        <v>0.41364200000000001</v>
      </c>
      <c r="L43" s="23">
        <f>[14]DECLARADOS!AB9</f>
        <v>687.02053100000012</v>
      </c>
      <c r="M43" s="23">
        <f>[14]DECLARADOS!AC9</f>
        <v>8.1148779999999991</v>
      </c>
      <c r="N43" s="23">
        <f>[14]DECLARADOS!AD9</f>
        <v>57.083475999999997</v>
      </c>
      <c r="O43" s="23">
        <f>[14]DECLARADOS!AE9</f>
        <v>16.487413</v>
      </c>
      <c r="P43" s="23">
        <f>[14]DECLARADOS!AF9</f>
        <v>1.4316370000000003</v>
      </c>
      <c r="Q43" s="23">
        <f>[14]DECLARADOS!AG9</f>
        <v>2.1980650000000002</v>
      </c>
      <c r="R43" s="23">
        <f>[14]DECLARADOS!AH9</f>
        <v>0.27067399999999997</v>
      </c>
      <c r="S43" s="23">
        <f>[14]DECLARADOS!AI9</f>
        <v>0.96997299999999986</v>
      </c>
      <c r="T43" s="23"/>
    </row>
    <row r="44" spans="1:20">
      <c r="B44" s="37" t="s">
        <v>137</v>
      </c>
      <c r="C44" s="23">
        <f>[14]DECLARADOS!S10</f>
        <v>0.53232500000000005</v>
      </c>
      <c r="D44" s="23">
        <f>[14]DECLARADOS!T10</f>
        <v>1.1123269999999996</v>
      </c>
      <c r="E44" s="23">
        <f>[14]DECLARADOS!U10</f>
        <v>1.8110770000000014</v>
      </c>
      <c r="F44" s="23">
        <f>[14]DECLARADOS!V10</f>
        <v>1.8322619999999998</v>
      </c>
      <c r="G44" s="23">
        <f>[14]DECLARADOS!W10</f>
        <v>1.9085179999999999</v>
      </c>
      <c r="H44" s="23">
        <f>[14]DECLARADOS!X10</f>
        <v>3.9012370000000005</v>
      </c>
      <c r="I44" s="23">
        <f>[14]DECLARADOS!Y10</f>
        <v>5.0260860000000012</v>
      </c>
      <c r="J44" s="23">
        <f>[14]DECLARADOS!Z10</f>
        <v>1.9302879999999998</v>
      </c>
      <c r="K44" s="23">
        <f>[14]DECLARADOS!AA10</f>
        <v>0.22026399999999996</v>
      </c>
      <c r="L44" s="23">
        <f>[14]DECLARADOS!AB10</f>
        <v>844.91738799999985</v>
      </c>
      <c r="M44" s="23">
        <f>[14]DECLARADOS!AC10</f>
        <v>12.458084000000003</v>
      </c>
      <c r="N44" s="23">
        <f>[14]DECLARADOS!AD10</f>
        <v>48.069147000000015</v>
      </c>
      <c r="O44" s="23">
        <f>[14]DECLARADOS!AE10</f>
        <v>14.350269999999998</v>
      </c>
      <c r="P44" s="23">
        <f>[14]DECLARADOS!AF10</f>
        <v>1.3069489999999999</v>
      </c>
      <c r="Q44" s="23">
        <f>[14]DECLARADOS!AG10</f>
        <v>1.3887330000000007</v>
      </c>
      <c r="R44" s="23">
        <f>[14]DECLARADOS!AH10</f>
        <v>0.75424399999999969</v>
      </c>
      <c r="S44" s="23">
        <f>[14]DECLARADOS!AI10</f>
        <v>0.88885499999999984</v>
      </c>
      <c r="T44" s="23"/>
    </row>
    <row r="45" spans="1:20">
      <c r="B45" s="37" t="s">
        <v>138</v>
      </c>
      <c r="C45" s="23">
        <f>[14]DECLARADOS!S11</f>
        <v>1.0478490000000003</v>
      </c>
      <c r="D45" s="23">
        <f>[14]DECLARADOS!T11</f>
        <v>0.97878700000000018</v>
      </c>
      <c r="E45" s="23">
        <f>[14]DECLARADOS!U11</f>
        <v>1.5922870000000002</v>
      </c>
      <c r="F45" s="23">
        <f>[14]DECLARADOS!V11</f>
        <v>1.4805620000000004</v>
      </c>
      <c r="G45" s="23">
        <f>[14]DECLARADOS!W11</f>
        <v>1.2924989999999998</v>
      </c>
      <c r="H45" s="23">
        <f>[14]DECLARADOS!X11</f>
        <v>5.246086</v>
      </c>
      <c r="I45" s="23">
        <f>[14]DECLARADOS!Y11</f>
        <v>4.9626520000000003</v>
      </c>
      <c r="J45" s="23">
        <f>[14]DECLARADOS!Z11</f>
        <v>3.2938410000000005</v>
      </c>
      <c r="K45" s="23">
        <f>[14]DECLARADOS!AA11</f>
        <v>4.1126000000000003E-2</v>
      </c>
      <c r="L45" s="23">
        <f>[14]DECLARADOS!AB11</f>
        <v>449.34531500000003</v>
      </c>
      <c r="M45" s="23">
        <f>[14]DECLARADOS!AC11</f>
        <v>9.461784999999999</v>
      </c>
      <c r="N45" s="23">
        <f>[14]DECLARADOS!AD11</f>
        <v>62.822459999999978</v>
      </c>
      <c r="O45" s="23">
        <f>[14]DECLARADOS!AE11</f>
        <v>14.745420000000003</v>
      </c>
      <c r="P45" s="23">
        <f>[14]DECLARADOS!AF11</f>
        <v>2.4490810000000001</v>
      </c>
      <c r="Q45" s="23">
        <f>[14]DECLARADOS!AG11</f>
        <v>2.717594000000001</v>
      </c>
      <c r="R45" s="23">
        <f>[14]DECLARADOS!AH11</f>
        <v>1.2310850000000002</v>
      </c>
      <c r="S45" s="23">
        <f>[14]DECLARADOS!AI11</f>
        <v>0.98329900000000003</v>
      </c>
      <c r="T45" s="23"/>
    </row>
    <row r="46" spans="1:20">
      <c r="B46" s="37" t="s">
        <v>139</v>
      </c>
      <c r="C46" s="23">
        <f>[14]DECLARADOS!S12</f>
        <v>0.58652500000000007</v>
      </c>
      <c r="D46" s="23">
        <f>[14]DECLARADOS!T12</f>
        <v>0.94753200000000026</v>
      </c>
      <c r="E46" s="23">
        <f>[14]DECLARADOS!U12</f>
        <v>1.9070450000000003</v>
      </c>
      <c r="F46" s="23">
        <f>[14]DECLARADOS!V12</f>
        <v>1.5240290000000003</v>
      </c>
      <c r="G46" s="23">
        <f>[14]DECLARADOS!W12</f>
        <v>2.6361339999999993</v>
      </c>
      <c r="H46" s="23">
        <f>[14]DECLARADOS!X12</f>
        <v>4.8388630000000008</v>
      </c>
      <c r="I46" s="23">
        <f>[14]DECLARADOS!Y12</f>
        <v>2.634166</v>
      </c>
      <c r="J46" s="23">
        <f>[14]DECLARADOS!Z12</f>
        <v>3.5310699999999997</v>
      </c>
      <c r="K46" s="23">
        <f>[14]DECLARADOS!AA12</f>
        <v>0.22777700000000001</v>
      </c>
      <c r="L46" s="23">
        <f>[14]DECLARADOS!AB12</f>
        <v>486.89179899999993</v>
      </c>
      <c r="M46" s="23">
        <f>[14]DECLARADOS!AC12</f>
        <v>14.944288</v>
      </c>
      <c r="N46" s="23">
        <f>[14]DECLARADOS!AD12</f>
        <v>67.848975000000038</v>
      </c>
      <c r="O46" s="23">
        <f>[14]DECLARADOS!AE12</f>
        <v>20.986335999999994</v>
      </c>
      <c r="P46" s="23">
        <f>[14]DECLARADOS!AF12</f>
        <v>0.15994700000000001</v>
      </c>
      <c r="Q46" s="23">
        <f>[14]DECLARADOS!AG12</f>
        <v>2.1141580000000006</v>
      </c>
      <c r="R46" s="23">
        <f>[14]DECLARADOS!AH12</f>
        <v>0.55511799999999989</v>
      </c>
      <c r="S46" s="23">
        <f>[14]DECLARADOS!AI12</f>
        <v>0.87228299999999992</v>
      </c>
      <c r="T46" s="23"/>
    </row>
    <row r="47" spans="1:20">
      <c r="B47" s="37" t="s">
        <v>140</v>
      </c>
      <c r="C47" s="23">
        <f>[14]DECLARADOS!S13</f>
        <v>0.16761899999999999</v>
      </c>
      <c r="D47" s="23">
        <f>[14]DECLARADOS!T13</f>
        <v>1.1122329999999998</v>
      </c>
      <c r="E47" s="23">
        <f>[14]DECLARADOS!U13</f>
        <v>1.8089300000000001</v>
      </c>
      <c r="F47" s="23">
        <f>[14]DECLARADOS!V13</f>
        <v>1.0247090000000001</v>
      </c>
      <c r="G47" s="23">
        <f>[14]DECLARADOS!W13</f>
        <v>2.116301</v>
      </c>
      <c r="H47" s="23">
        <f>[14]DECLARADOS!X13</f>
        <v>3.6614010000000006</v>
      </c>
      <c r="I47" s="23">
        <f>[14]DECLARADOS!Y13</f>
        <v>2.4633900000000004</v>
      </c>
      <c r="J47" s="23">
        <f>[14]DECLARADOS!Z13</f>
        <v>3.2267999999999999</v>
      </c>
      <c r="K47" s="23">
        <f>[14]DECLARADOS!AA13</f>
        <v>0.41589700000000002</v>
      </c>
      <c r="L47" s="23">
        <f>[14]DECLARADOS!AB13</f>
        <v>588.02462000000003</v>
      </c>
      <c r="M47" s="23">
        <f>[14]DECLARADOS!AC13</f>
        <v>10.608068000000006</v>
      </c>
      <c r="N47" s="23">
        <f>[14]DECLARADOS!AD13</f>
        <v>57.940318999999988</v>
      </c>
      <c r="O47" s="23">
        <f>[14]DECLARADOS!AE13</f>
        <v>17.46754000000001</v>
      </c>
      <c r="P47" s="23">
        <f>[14]DECLARADOS!AF13</f>
        <v>3.1634259999999994</v>
      </c>
      <c r="Q47" s="23">
        <f>[14]DECLARADOS!AG13</f>
        <v>2.0722109999999998</v>
      </c>
      <c r="R47" s="23">
        <f>[14]DECLARADOS!AH13</f>
        <v>0.60284500000000041</v>
      </c>
      <c r="S47" s="23">
        <f>[14]DECLARADOS!AI13</f>
        <v>0.82556900000000022</v>
      </c>
      <c r="T47" s="23"/>
    </row>
    <row r="48" spans="1:20">
      <c r="B48" s="37" t="s">
        <v>141</v>
      </c>
      <c r="C48" s="23">
        <f>[14]DECLARADOS!S14</f>
        <v>1.2870610000000002</v>
      </c>
      <c r="D48" s="23">
        <f>[14]DECLARADOS!T14</f>
        <v>1.1404389999999998</v>
      </c>
      <c r="E48" s="23">
        <f>[14]DECLARADOS!U14</f>
        <v>1.1459320000000006</v>
      </c>
      <c r="F48" s="23">
        <f>[14]DECLARADOS!V14</f>
        <v>1.264896</v>
      </c>
      <c r="G48" s="23">
        <f>[14]DECLARADOS!W14</f>
        <v>0.67985399999999985</v>
      </c>
      <c r="H48" s="23">
        <f>[14]DECLARADOS!X14</f>
        <v>7.4729249999999992</v>
      </c>
      <c r="I48" s="23">
        <f>[14]DECLARADOS!Y14</f>
        <v>2.4960650000000002</v>
      </c>
      <c r="J48" s="23">
        <f>[14]DECLARADOS!Z14</f>
        <v>2.1757660000000003</v>
      </c>
      <c r="K48" s="23">
        <f>[14]DECLARADOS!AA14</f>
        <v>0.25426100000000001</v>
      </c>
      <c r="L48" s="23">
        <f>[14]DECLARADOS!AB14</f>
        <v>494.14896399999992</v>
      </c>
      <c r="M48" s="23">
        <f>[14]DECLARADOS!AC14</f>
        <v>9.4821980000000021</v>
      </c>
      <c r="N48" s="23">
        <f>[14]DECLARADOS!AD14</f>
        <v>34.644670000000005</v>
      </c>
      <c r="O48" s="23">
        <f>[14]DECLARADOS!AE14</f>
        <v>17.882601999999999</v>
      </c>
      <c r="P48" s="23">
        <f>[14]DECLARADOS!AF14</f>
        <v>2.895759</v>
      </c>
      <c r="Q48" s="23">
        <f>[14]DECLARADOS!AG14</f>
        <v>1.554311</v>
      </c>
      <c r="R48" s="23">
        <f>[14]DECLARADOS!AH14</f>
        <v>0.24664600000000009</v>
      </c>
      <c r="S48" s="23">
        <f>[14]DECLARADOS!AI14</f>
        <v>0.479852</v>
      </c>
      <c r="T48" s="23"/>
    </row>
    <row r="49" spans="1:20"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38"/>
      <c r="Q49" s="38"/>
      <c r="R49" s="38"/>
      <c r="S49" s="38"/>
      <c r="T49" s="38"/>
    </row>
    <row r="50" spans="1:20">
      <c r="A50" s="19">
        <f>[2]LEGENDAS!$B$2</f>
        <v>2019</v>
      </c>
      <c r="B50" s="37" t="s">
        <v>130</v>
      </c>
      <c r="C50" s="23">
        <f>[16]DECLARADOS!S3</f>
        <v>0.72119899999999992</v>
      </c>
      <c r="D50" s="23">
        <f>[16]DECLARADOS!T3</f>
        <v>1.063237</v>
      </c>
      <c r="E50" s="23">
        <f>[16]DECLARADOS!U3</f>
        <v>1.8395139999999999</v>
      </c>
      <c r="F50" s="23">
        <f>[16]DECLARADOS!V3</f>
        <v>1.6196110000000001</v>
      </c>
      <c r="G50" s="23">
        <f>[16]DECLARADOS!W3</f>
        <v>2.3916250000000003</v>
      </c>
      <c r="H50" s="23">
        <f>[16]DECLARADOS!X3</f>
        <v>2.716332</v>
      </c>
      <c r="I50" s="23">
        <f>[16]DECLARADOS!Y3</f>
        <v>4.5658209999999997</v>
      </c>
      <c r="J50" s="23">
        <f>[16]DECLARADOS!Z3</f>
        <v>1.9854439999999998</v>
      </c>
      <c r="K50" s="23">
        <f>[16]DECLARADOS!AA3</f>
        <v>0.41783199999999998</v>
      </c>
      <c r="L50" s="23">
        <f>[16]DECLARADOS!AB3</f>
        <v>661.53954400000009</v>
      </c>
      <c r="M50" s="23">
        <f>[16]DECLARADOS!AC3</f>
        <v>15.994000999999999</v>
      </c>
      <c r="N50" s="23">
        <f>[16]DECLARADOS!AD3</f>
        <v>87.916865999999999</v>
      </c>
      <c r="O50" s="23">
        <f>[16]DECLARADOS!AE3</f>
        <v>22.366579000000002</v>
      </c>
      <c r="P50" s="23">
        <f>[16]DECLARADOS!AF3</f>
        <v>3.5791489999999997</v>
      </c>
      <c r="Q50" s="23">
        <f>[16]DECLARADOS!AG3</f>
        <v>4.0061799999999987</v>
      </c>
      <c r="R50" s="23">
        <f>[16]DECLARADOS!AH3</f>
        <v>0.48373700000000008</v>
      </c>
      <c r="S50" s="23">
        <f>[16]DECLARADOS!AI3</f>
        <v>0.7138739999999999</v>
      </c>
      <c r="T50" s="23"/>
    </row>
    <row r="51" spans="1:20">
      <c r="B51" s="37" t="s">
        <v>131</v>
      </c>
      <c r="C51" s="23">
        <f>[16]DECLARADOS!S4</f>
        <v>0.48134299999999997</v>
      </c>
      <c r="D51" s="23">
        <f>[16]DECLARADOS!T4</f>
        <v>0.98875400000000013</v>
      </c>
      <c r="E51" s="23">
        <f>[16]DECLARADOS!U4</f>
        <v>1.614781</v>
      </c>
      <c r="F51" s="23">
        <f>[16]DECLARADOS!V4</f>
        <v>1.4203070000000002</v>
      </c>
      <c r="G51" s="23">
        <f>[16]DECLARADOS!W4</f>
        <v>1.9824240000000002</v>
      </c>
      <c r="H51" s="23">
        <f>[16]DECLARADOS!X4</f>
        <v>11.159129</v>
      </c>
      <c r="I51" s="23">
        <f>[16]DECLARADOS!Y4</f>
        <v>4.2234040000000004</v>
      </c>
      <c r="J51" s="23">
        <f>[16]DECLARADOS!Z4</f>
        <v>3.5079720000000001</v>
      </c>
      <c r="K51" s="23">
        <f>[16]DECLARADOS!AA4</f>
        <v>0.12596599999999999</v>
      </c>
      <c r="L51" s="23">
        <f>[16]DECLARADOS!AB4</f>
        <v>587.99105900000029</v>
      </c>
      <c r="M51" s="23">
        <f>[16]DECLARADOS!AC4</f>
        <v>11.432182999999995</v>
      </c>
      <c r="N51" s="23">
        <f>[16]DECLARADOS!AD4</f>
        <v>29.131247999999996</v>
      </c>
      <c r="O51" s="23">
        <f>[16]DECLARADOS!AE4</f>
        <v>10.771370999999993</v>
      </c>
      <c r="P51" s="23">
        <f>[16]DECLARADOS!AF4</f>
        <v>2.973363</v>
      </c>
      <c r="Q51" s="23">
        <f>[16]DECLARADOS!AG4</f>
        <v>2.5747930000000001</v>
      </c>
      <c r="R51" s="23">
        <f>[16]DECLARADOS!AH4</f>
        <v>0.49718100000000004</v>
      </c>
      <c r="S51" s="23">
        <f>[16]DECLARADOS!AI4</f>
        <v>0.71449099999999999</v>
      </c>
      <c r="T51" s="23"/>
    </row>
    <row r="52" spans="1:20">
      <c r="B52" s="37" t="s">
        <v>132</v>
      </c>
      <c r="C52" s="23">
        <f>[16]DECLARADOS!S5</f>
        <v>0.65607399999999982</v>
      </c>
      <c r="D52" s="23">
        <f>[16]DECLARADOS!T5</f>
        <v>1.0668620000000002</v>
      </c>
      <c r="E52" s="23">
        <f>[16]DECLARADOS!U5</f>
        <v>1.3675760000000001</v>
      </c>
      <c r="F52" s="23">
        <f>[16]DECLARADOS!V5</f>
        <v>1.3422410000000005</v>
      </c>
      <c r="G52" s="23">
        <f>[16]DECLARADOS!W5</f>
        <v>0.50593200000000005</v>
      </c>
      <c r="H52" s="23">
        <f>[16]DECLARADOS!X5</f>
        <v>12.248793000000001</v>
      </c>
      <c r="I52" s="23">
        <f>[16]DECLARADOS!Y5</f>
        <v>1.6006239999999998</v>
      </c>
      <c r="J52" s="23">
        <f>[16]DECLARADOS!Z5</f>
        <v>2.3385789999999997</v>
      </c>
      <c r="K52" s="23">
        <f>[16]DECLARADOS!AA5</f>
        <v>0.12953500000000001</v>
      </c>
      <c r="L52" s="23">
        <f>[16]DECLARADOS!AB5</f>
        <v>511.48371600000002</v>
      </c>
      <c r="M52" s="23">
        <f>[16]DECLARADOS!AC5</f>
        <v>11.065967000000002</v>
      </c>
      <c r="N52" s="23">
        <f>[16]DECLARADOS!AD5</f>
        <v>69.491417999999982</v>
      </c>
      <c r="O52" s="23">
        <f>[16]DECLARADOS!AE5</f>
        <v>18.293432000000006</v>
      </c>
      <c r="P52" s="23">
        <f>[16]DECLARADOS!AF5</f>
        <v>2.0271530000000002</v>
      </c>
      <c r="Q52" s="23">
        <f>[16]DECLARADOS!AG5</f>
        <v>2.285094</v>
      </c>
      <c r="R52" s="23">
        <f>[16]DECLARADOS!AH5</f>
        <v>0.45536999999999994</v>
      </c>
      <c r="S52" s="23">
        <f>[16]DECLARADOS!AI5</f>
        <v>0.66193199999999996</v>
      </c>
      <c r="T52" s="23"/>
    </row>
    <row r="53" spans="1:20">
      <c r="B53" s="37" t="s">
        <v>133</v>
      </c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</row>
    <row r="54" spans="1:20">
      <c r="B54" s="37" t="s">
        <v>134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</row>
    <row r="55" spans="1:20">
      <c r="B55" s="37" t="s">
        <v>135</v>
      </c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</row>
    <row r="56" spans="1:20">
      <c r="B56" s="37" t="s">
        <v>136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</row>
    <row r="57" spans="1:20">
      <c r="B57" s="37" t="s">
        <v>137</v>
      </c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</row>
    <row r="58" spans="1:20">
      <c r="B58" s="37" t="s">
        <v>138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</row>
    <row r="59" spans="1:20">
      <c r="B59" s="37" t="s">
        <v>139</v>
      </c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</row>
    <row r="60" spans="1:20">
      <c r="B60" s="37" t="s">
        <v>140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</row>
    <row r="61" spans="1:20">
      <c r="B61" s="37" t="s">
        <v>141</v>
      </c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</row>
    <row r="62" spans="1:20"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</row>
    <row r="63" spans="1:20"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</row>
    <row r="64" spans="1:20"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</row>
    <row r="65" spans="1:20" ht="18" customHeight="1" thickBot="1">
      <c r="A65" s="201" t="s">
        <v>332</v>
      </c>
      <c r="B65" s="201"/>
      <c r="C65" s="201"/>
      <c r="D65" s="201"/>
      <c r="E65" s="201"/>
      <c r="F65" s="201"/>
      <c r="G65" s="201"/>
      <c r="H65" s="201"/>
      <c r="I65" s="201"/>
      <c r="J65" s="201"/>
      <c r="K65" s="201"/>
      <c r="L65" s="201"/>
      <c r="M65" s="201"/>
      <c r="N65" s="201"/>
      <c r="O65" s="201"/>
      <c r="P65" s="201"/>
      <c r="Q65" s="201"/>
      <c r="R65" s="201"/>
      <c r="S65" s="201"/>
      <c r="T65" s="72"/>
    </row>
    <row r="66" spans="1:20" s="22" customFormat="1" ht="23.25" customHeight="1" thickBot="1">
      <c r="A66" s="120" t="s">
        <v>129</v>
      </c>
      <c r="B66" s="120" t="s">
        <v>128</v>
      </c>
      <c r="C66" s="121" t="s">
        <v>56</v>
      </c>
      <c r="D66" s="121" t="s">
        <v>57</v>
      </c>
      <c r="E66" s="121" t="s">
        <v>58</v>
      </c>
      <c r="F66" s="121" t="s">
        <v>59</v>
      </c>
      <c r="G66" s="121" t="s">
        <v>60</v>
      </c>
      <c r="H66" s="121" t="s">
        <v>61</v>
      </c>
      <c r="I66" s="121" t="s">
        <v>17</v>
      </c>
      <c r="J66" s="121" t="s">
        <v>18</v>
      </c>
      <c r="K66" s="121" t="s">
        <v>62</v>
      </c>
      <c r="L66" s="121" t="s">
        <v>63</v>
      </c>
      <c r="M66" s="121" t="s">
        <v>64</v>
      </c>
      <c r="N66" s="121" t="s">
        <v>65</v>
      </c>
      <c r="O66" s="121" t="s">
        <v>66</v>
      </c>
      <c r="P66" s="121" t="s">
        <v>67</v>
      </c>
      <c r="Q66" s="121" t="s">
        <v>68</v>
      </c>
      <c r="R66" s="121" t="s">
        <v>69</v>
      </c>
      <c r="S66" s="121" t="s">
        <v>19</v>
      </c>
      <c r="T66" s="40"/>
    </row>
    <row r="67" spans="1:20" ht="11.25" customHeight="1" thickBot="1">
      <c r="A67" s="122"/>
      <c r="B67" s="122"/>
      <c r="C67" s="205" t="s">
        <v>342</v>
      </c>
      <c r="D67" s="206"/>
      <c r="E67" s="206"/>
      <c r="F67" s="206"/>
      <c r="G67" s="206"/>
      <c r="H67" s="206"/>
      <c r="I67" s="206"/>
      <c r="J67" s="206"/>
      <c r="K67" s="206"/>
      <c r="L67" s="206"/>
      <c r="M67" s="206"/>
      <c r="N67" s="206"/>
      <c r="O67" s="206"/>
      <c r="P67" s="206"/>
      <c r="Q67" s="206"/>
      <c r="R67" s="206"/>
      <c r="S67" s="207"/>
      <c r="T67" s="41"/>
    </row>
    <row r="68" spans="1:20">
      <c r="A68" s="19">
        <f>[2]LEGENDAS!$B$3</f>
        <v>2018</v>
      </c>
      <c r="B68" s="37" t="s">
        <v>130</v>
      </c>
      <c r="C68" s="23">
        <f>[14]DECLARADOS!AJ3</f>
        <v>0.43004000000000014</v>
      </c>
      <c r="D68" s="23">
        <f>[14]DECLARADOS!AK3</f>
        <v>2.5040000000000001E-3</v>
      </c>
      <c r="E68" s="23">
        <f>[14]DECLARADOS!AL3</f>
        <v>1.1068E-2</v>
      </c>
      <c r="F68" s="23">
        <f>[14]DECLARADOS!AM3</f>
        <v>3.1615289999999998</v>
      </c>
      <c r="G68" s="23">
        <f>[14]DECLARADOS!AN3</f>
        <v>43.595069000000045</v>
      </c>
      <c r="H68" s="23">
        <f>[14]DECLARADOS!AO3</f>
        <v>19.218614000000006</v>
      </c>
      <c r="I68" s="23">
        <f>[14]DECLARADOS!AP3</f>
        <v>8.5478270000000034</v>
      </c>
      <c r="J68" s="23">
        <f>[14]DECLARADOS!AQ3</f>
        <v>9.0939859999999992</v>
      </c>
      <c r="K68" s="23">
        <f>[14]DECLARADOS!AR3</f>
        <v>0.186806</v>
      </c>
      <c r="L68" s="23">
        <f>[14]DECLARADOS!AS3</f>
        <v>11.024992000000001</v>
      </c>
      <c r="M68" s="23">
        <f>[14]DECLARADOS!AT3</f>
        <v>2.7555720000000004</v>
      </c>
      <c r="N68" s="23">
        <f>[14]DECLARADOS!AU3</f>
        <v>0.17943500000000001</v>
      </c>
      <c r="O68" s="23">
        <f>[14]DECLARADOS!AV3</f>
        <v>0.38910600000000001</v>
      </c>
      <c r="P68" s="23">
        <f>[14]DECLARADOS!AW3</f>
        <v>6.8708119999999999</v>
      </c>
      <c r="Q68" s="23">
        <f>[14]DECLARADOS!AX3</f>
        <v>1.033358</v>
      </c>
      <c r="R68" s="23">
        <f>[14]DECLARADOS!AY3</f>
        <v>8.1202999999999997E-2</v>
      </c>
      <c r="S68" s="23">
        <f>[14]DECLARADOS!AZ3</f>
        <v>0.83134600000000003</v>
      </c>
      <c r="T68" s="23"/>
    </row>
    <row r="69" spans="1:20">
      <c r="B69" s="37" t="s">
        <v>131</v>
      </c>
      <c r="C69" s="23">
        <f>[14]DECLARADOS!AJ4</f>
        <v>0.15654199999999996</v>
      </c>
      <c r="D69" s="23">
        <f>[14]DECLARADOS!AK4</f>
        <v>0.13985600000000001</v>
      </c>
      <c r="E69" s="23">
        <f>[14]DECLARADOS!AL4</f>
        <v>5.2300000000000003E-3</v>
      </c>
      <c r="F69" s="23">
        <f>[14]DECLARADOS!AM4</f>
        <v>3.5644630000000017</v>
      </c>
      <c r="G69" s="23">
        <f>[14]DECLARADOS!AN4</f>
        <v>41.272309999999969</v>
      </c>
      <c r="H69" s="23">
        <f>[14]DECLARADOS!AO4</f>
        <v>13.39313300000001</v>
      </c>
      <c r="I69" s="23">
        <f>[14]DECLARADOS!AP4</f>
        <v>6.4722590000000011</v>
      </c>
      <c r="J69" s="23">
        <f>[14]DECLARADOS!AQ4</f>
        <v>8.0010889999999968</v>
      </c>
      <c r="K69" s="23">
        <f>[14]DECLARADOS!AR4</f>
        <v>0.14955800000000002</v>
      </c>
      <c r="L69" s="23">
        <f>[14]DECLARADOS!AS4</f>
        <v>22.058042999999998</v>
      </c>
      <c r="M69" s="23">
        <f>[14]DECLARADOS!AT4</f>
        <v>1.8997990000000002</v>
      </c>
      <c r="N69" s="23">
        <f>[14]DECLARADOS!AU4</f>
        <v>0.12644800000000003</v>
      </c>
      <c r="O69" s="23">
        <f>[14]DECLARADOS!AV4</f>
        <v>0.96241299999999996</v>
      </c>
      <c r="P69" s="23">
        <f>[14]DECLARADOS!AW4</f>
        <v>6.1285900000000035</v>
      </c>
      <c r="Q69" s="23">
        <f>[14]DECLARADOS!AX4</f>
        <v>0.97387500000000027</v>
      </c>
      <c r="R69" s="23">
        <f>[14]DECLARADOS!AY4</f>
        <v>6.4008999999999996E-2</v>
      </c>
      <c r="S69" s="23">
        <f>[14]DECLARADOS!AZ4</f>
        <v>0.50424800000000003</v>
      </c>
      <c r="T69" s="23"/>
    </row>
    <row r="70" spans="1:20">
      <c r="B70" s="37" t="s">
        <v>132</v>
      </c>
      <c r="C70" s="23">
        <f>[14]DECLARADOS!AJ5</f>
        <v>0.31060599999999999</v>
      </c>
      <c r="D70" s="23">
        <f>[14]DECLARADOS!AK5</f>
        <v>0.195628</v>
      </c>
      <c r="E70" s="23">
        <f>[14]DECLARADOS!AL5</f>
        <v>6.3588000000000006E-2</v>
      </c>
      <c r="F70" s="23">
        <f>[14]DECLARADOS!AM5</f>
        <v>3.4743169999999997</v>
      </c>
      <c r="G70" s="23">
        <f>[14]DECLARADOS!AN5</f>
        <v>39.278450999999976</v>
      </c>
      <c r="H70" s="23">
        <f>[14]DECLARADOS!AO5</f>
        <v>13.578850000000005</v>
      </c>
      <c r="I70" s="23">
        <f>[14]DECLARADOS!AP5</f>
        <v>6.5796780000000012</v>
      </c>
      <c r="J70" s="23">
        <f>[14]DECLARADOS!AQ5</f>
        <v>6.7425090000000036</v>
      </c>
      <c r="K70" s="23">
        <f>[14]DECLARADOS!AR5</f>
        <v>0.22479400000000002</v>
      </c>
      <c r="L70" s="23">
        <f>[14]DECLARADOS!AS5</f>
        <v>12.083243000000003</v>
      </c>
      <c r="M70" s="23">
        <f>[14]DECLARADOS!AT5</f>
        <v>2.8010409999999997</v>
      </c>
      <c r="N70" s="23">
        <f>[14]DECLARADOS!AU5</f>
        <v>0.28064300000000009</v>
      </c>
      <c r="O70" s="23">
        <f>[14]DECLARADOS!AV5</f>
        <v>0.45699800000000002</v>
      </c>
      <c r="P70" s="23">
        <f>[14]DECLARADOS!AW5</f>
        <v>6.9237029999999971</v>
      </c>
      <c r="Q70" s="23">
        <f>[14]DECLARADOS!AX5</f>
        <v>0.75373400000000013</v>
      </c>
      <c r="R70" s="23">
        <f>[14]DECLARADOS!AY5</f>
        <v>5.105599999999999E-2</v>
      </c>
      <c r="S70" s="23">
        <f>[14]DECLARADOS!AZ5</f>
        <v>0.25685200000000002</v>
      </c>
      <c r="T70" s="23"/>
    </row>
    <row r="71" spans="1:20">
      <c r="B71" s="37" t="s">
        <v>133</v>
      </c>
      <c r="C71" s="23">
        <f>[14]DECLARADOS!AJ6</f>
        <v>0.77592499999999998</v>
      </c>
      <c r="D71" s="23">
        <f>[14]DECLARADOS!AK6</f>
        <v>0.171128</v>
      </c>
      <c r="E71" s="23">
        <f>[14]DECLARADOS!AL6</f>
        <v>8.0160000000000006E-3</v>
      </c>
      <c r="F71" s="23">
        <f>[14]DECLARADOS!AM6</f>
        <v>3.7401609999999996</v>
      </c>
      <c r="G71" s="23">
        <f>[14]DECLARADOS!AN6</f>
        <v>55.078332999999965</v>
      </c>
      <c r="H71" s="23">
        <f>[14]DECLARADOS!AO6</f>
        <v>26.720399000000011</v>
      </c>
      <c r="I71" s="23">
        <f>[14]DECLARADOS!AP6</f>
        <v>9.5307020000000016</v>
      </c>
      <c r="J71" s="23">
        <f>[14]DECLARADOS!AQ6</f>
        <v>6.9665620000000015</v>
      </c>
      <c r="K71" s="23">
        <f>[14]DECLARADOS!AR6</f>
        <v>0.42752900000000005</v>
      </c>
      <c r="L71" s="23">
        <f>[14]DECLARADOS!AS6</f>
        <v>24.939203999999997</v>
      </c>
      <c r="M71" s="23">
        <f>[14]DECLARADOS!AT6</f>
        <v>1.8390980000000001</v>
      </c>
      <c r="N71" s="23">
        <f>[14]DECLARADOS!AU6</f>
        <v>0.26125400000000004</v>
      </c>
      <c r="O71" s="23">
        <f>[14]DECLARADOS!AV6</f>
        <v>1.1198410000000001</v>
      </c>
      <c r="P71" s="23">
        <f>[14]DECLARADOS!AW6</f>
        <v>7.4529529999999955</v>
      </c>
      <c r="Q71" s="23">
        <f>[14]DECLARADOS!AX6</f>
        <v>0.84896899999999986</v>
      </c>
      <c r="R71" s="23">
        <f>[14]DECLARADOS!AY6</f>
        <v>6.6154999999999992E-2</v>
      </c>
      <c r="S71" s="23">
        <f>[14]DECLARADOS!AZ6</f>
        <v>0.85299399999999992</v>
      </c>
      <c r="T71" s="23"/>
    </row>
    <row r="72" spans="1:20">
      <c r="B72" s="37" t="s">
        <v>134</v>
      </c>
      <c r="C72" s="23">
        <f>[14]DECLARADOS!AJ7</f>
        <v>1.0041070000000001</v>
      </c>
      <c r="D72" s="23">
        <f>[14]DECLARADOS!AK7</f>
        <v>0.29059199999999996</v>
      </c>
      <c r="E72" s="23">
        <f>[14]DECLARADOS!AL7</f>
        <v>8.827999999999999E-3</v>
      </c>
      <c r="F72" s="23">
        <f>[14]DECLARADOS!AM7</f>
        <v>5.7734559999999959</v>
      </c>
      <c r="G72" s="23">
        <f>[14]DECLARADOS!AN7</f>
        <v>48.755442000000009</v>
      </c>
      <c r="H72" s="23">
        <f>[14]DECLARADOS!AO7</f>
        <v>19.618262000000016</v>
      </c>
      <c r="I72" s="23">
        <f>[14]DECLARADOS!AP7</f>
        <v>12.134312999999997</v>
      </c>
      <c r="J72" s="23">
        <f>[14]DECLARADOS!AQ7</f>
        <v>6.6727279999999967</v>
      </c>
      <c r="K72" s="23">
        <f>[14]DECLARADOS!AR7</f>
        <v>0.63101300000000005</v>
      </c>
      <c r="L72" s="23">
        <f>[14]DECLARADOS!AS7</f>
        <v>14.944341000000001</v>
      </c>
      <c r="M72" s="23">
        <f>[14]DECLARADOS!AT7</f>
        <v>3.4307199999999991</v>
      </c>
      <c r="N72" s="23">
        <f>[14]DECLARADOS!AU7</f>
        <v>0.117551</v>
      </c>
      <c r="O72" s="23">
        <f>[14]DECLARADOS!AV7</f>
        <v>0.51985999999999999</v>
      </c>
      <c r="P72" s="23">
        <f>[14]DECLARADOS!AW7</f>
        <v>7.5037400000000014</v>
      </c>
      <c r="Q72" s="23">
        <f>[14]DECLARADOS!AX7</f>
        <v>1.0587289999999998</v>
      </c>
      <c r="R72" s="23">
        <f>[14]DECLARADOS!AY7</f>
        <v>5.7748000000000008E-2</v>
      </c>
      <c r="S72" s="23">
        <f>[14]DECLARADOS!AZ7</f>
        <v>0.70330599999999988</v>
      </c>
      <c r="T72" s="23"/>
    </row>
    <row r="73" spans="1:20">
      <c r="B73" s="37" t="s">
        <v>135</v>
      </c>
      <c r="C73" s="23">
        <f>[14]DECLARADOS!AJ8</f>
        <v>0.77612999999999999</v>
      </c>
      <c r="D73" s="23">
        <f>[14]DECLARADOS!AK8</f>
        <v>6.8308000000000008E-2</v>
      </c>
      <c r="E73" s="23">
        <f>[14]DECLARADOS!AL8</f>
        <v>1.196E-3</v>
      </c>
      <c r="F73" s="23">
        <f>[14]DECLARADOS!AM8</f>
        <v>4.3214319999999979</v>
      </c>
      <c r="G73" s="23">
        <f>[14]DECLARADOS!AN8</f>
        <v>46.845526000000014</v>
      </c>
      <c r="H73" s="23">
        <f>[14]DECLARADOS!AO8</f>
        <v>18.485870999999996</v>
      </c>
      <c r="I73" s="23">
        <f>[14]DECLARADOS!AP8</f>
        <v>8.802544000000001</v>
      </c>
      <c r="J73" s="23">
        <f>[14]DECLARADOS!AQ8</f>
        <v>7.5535229999999993</v>
      </c>
      <c r="K73" s="23">
        <f>[14]DECLARADOS!AR8</f>
        <v>0.42348400000000003</v>
      </c>
      <c r="L73" s="23">
        <f>[14]DECLARADOS!AS8</f>
        <v>24.853448999999998</v>
      </c>
      <c r="M73" s="23">
        <f>[14]DECLARADOS!AT8</f>
        <v>2.2746300000000002</v>
      </c>
      <c r="N73" s="23">
        <f>[14]DECLARADOS!AU8</f>
        <v>0.10124199999999997</v>
      </c>
      <c r="O73" s="23">
        <f>[14]DECLARADOS!AV8</f>
        <v>0.62529600000000007</v>
      </c>
      <c r="P73" s="23">
        <f>[14]DECLARADOS!AW8</f>
        <v>7.3344809999999994</v>
      </c>
      <c r="Q73" s="23">
        <f>[14]DECLARADOS!AX8</f>
        <v>0.68351499999999965</v>
      </c>
      <c r="R73" s="23">
        <f>[14]DECLARADOS!AY8</f>
        <v>5.789600000000001E-2</v>
      </c>
      <c r="S73" s="23">
        <f>[14]DECLARADOS!AZ8</f>
        <v>0.70768299999999995</v>
      </c>
      <c r="T73" s="23"/>
    </row>
    <row r="74" spans="1:20">
      <c r="B74" s="37" t="s">
        <v>136</v>
      </c>
      <c r="C74" s="23">
        <f>[14]DECLARADOS!AJ9</f>
        <v>1.210107</v>
      </c>
      <c r="D74" s="23">
        <f>[14]DECLARADOS!AK9</f>
        <v>0.54288000000000003</v>
      </c>
      <c r="E74" s="23">
        <f>[14]DECLARADOS!AL9</f>
        <v>1.3401E-2</v>
      </c>
      <c r="F74" s="23">
        <f>[14]DECLARADOS!AM9</f>
        <v>5.2605810000000011</v>
      </c>
      <c r="G74" s="23">
        <f>[14]DECLARADOS!AN9</f>
        <v>50.371375</v>
      </c>
      <c r="H74" s="23">
        <f>[14]DECLARADOS!AO9</f>
        <v>19.376536000000009</v>
      </c>
      <c r="I74" s="23">
        <f>[14]DECLARADOS!AP9</f>
        <v>12.425751999999996</v>
      </c>
      <c r="J74" s="23">
        <f>[14]DECLARADOS!AQ9</f>
        <v>14.973625999999994</v>
      </c>
      <c r="K74" s="23">
        <f>[14]DECLARADOS!AR9</f>
        <v>0.15682199999999999</v>
      </c>
      <c r="L74" s="23">
        <f>[14]DECLARADOS!AS9</f>
        <v>20.903349000000002</v>
      </c>
      <c r="M74" s="23">
        <f>[14]DECLARADOS!AT9</f>
        <v>2.6507560000000003</v>
      </c>
      <c r="N74" s="23">
        <f>[14]DECLARADOS!AU9</f>
        <v>0.13589599999999999</v>
      </c>
      <c r="O74" s="23">
        <f>[14]DECLARADOS!AV9</f>
        <v>1.9934249999999998</v>
      </c>
      <c r="P74" s="23">
        <f>[14]DECLARADOS!AW9</f>
        <v>6.4967020000000009</v>
      </c>
      <c r="Q74" s="23">
        <f>[14]DECLARADOS!AX9</f>
        <v>0.88156500000000027</v>
      </c>
      <c r="R74" s="23">
        <f>[14]DECLARADOS!AY9</f>
        <v>0.107433</v>
      </c>
      <c r="S74" s="23">
        <f>[14]DECLARADOS!AZ9</f>
        <v>0.277314</v>
      </c>
      <c r="T74" s="23"/>
    </row>
    <row r="75" spans="1:20">
      <c r="B75" s="37" t="s">
        <v>137</v>
      </c>
      <c r="C75" s="23">
        <f>[14]DECLARADOS!AJ10</f>
        <v>0.16301599999999997</v>
      </c>
      <c r="D75" s="23">
        <f>[14]DECLARADOS!AK10</f>
        <v>0.37721400000000005</v>
      </c>
      <c r="E75" s="23">
        <f>[14]DECLARADOS!AL10</f>
        <v>1.954E-3</v>
      </c>
      <c r="F75" s="23">
        <f>[14]DECLARADOS!AM10</f>
        <v>4.2857869999999991</v>
      </c>
      <c r="G75" s="23">
        <f>[14]DECLARADOS!AN10</f>
        <v>40.016877999999998</v>
      </c>
      <c r="H75" s="23">
        <f>[14]DECLARADOS!AO10</f>
        <v>20.220958999999979</v>
      </c>
      <c r="I75" s="23">
        <f>[14]DECLARADOS!AP10</f>
        <v>4.2401070000000001</v>
      </c>
      <c r="J75" s="23">
        <f>[14]DECLARADOS!AQ10</f>
        <v>8.8949750000000005</v>
      </c>
      <c r="K75" s="23">
        <f>[14]DECLARADOS!AR10</f>
        <v>0.13578700000000002</v>
      </c>
      <c r="L75" s="23">
        <f>[14]DECLARADOS!AS10</f>
        <v>14.140822000000005</v>
      </c>
      <c r="M75" s="23">
        <f>[14]DECLARADOS!AT10</f>
        <v>1.755455</v>
      </c>
      <c r="N75" s="23">
        <f>[14]DECLARADOS!AU10</f>
        <v>8.5223999999999994E-2</v>
      </c>
      <c r="O75" s="23">
        <f>[14]DECLARADOS!AV10</f>
        <v>0.51481700000000008</v>
      </c>
      <c r="P75" s="23">
        <f>[14]DECLARADOS!AW10</f>
        <v>5.6626140000000023</v>
      </c>
      <c r="Q75" s="23">
        <f>[14]DECLARADOS!AX10</f>
        <v>0.88542899999999958</v>
      </c>
      <c r="R75" s="23">
        <f>[14]DECLARADOS!AY10</f>
        <v>3.5174999999999998E-2</v>
      </c>
      <c r="S75" s="23">
        <f>[14]DECLARADOS!AZ10</f>
        <v>0.66459200000000007</v>
      </c>
      <c r="T75" s="23"/>
    </row>
    <row r="76" spans="1:20">
      <c r="B76" s="37" t="s">
        <v>138</v>
      </c>
      <c r="C76" s="23">
        <f>[14]DECLARADOS!AJ11</f>
        <v>0.51439900000000005</v>
      </c>
      <c r="D76" s="23">
        <f>[14]DECLARADOS!AK11</f>
        <v>0.20961199999999999</v>
      </c>
      <c r="E76" s="23">
        <f>[14]DECLARADOS!AL11</f>
        <v>1.4164E-2</v>
      </c>
      <c r="F76" s="23">
        <f>[14]DECLARADOS!AM11</f>
        <v>3.9889410000000001</v>
      </c>
      <c r="G76" s="23">
        <f>[14]DECLARADOS!AN11</f>
        <v>42.308244000000023</v>
      </c>
      <c r="H76" s="23">
        <f>[14]DECLARADOS!AO11</f>
        <v>16.264920000000007</v>
      </c>
      <c r="I76" s="23">
        <f>[14]DECLARADOS!AP11</f>
        <v>7.4730130000000017</v>
      </c>
      <c r="J76" s="23">
        <f>[14]DECLARADOS!AQ11</f>
        <v>10.644949000000008</v>
      </c>
      <c r="K76" s="23">
        <f>[14]DECLARADOS!AR11</f>
        <v>0.31944400000000006</v>
      </c>
      <c r="L76" s="23">
        <f>[14]DECLARADOS!AS11</f>
        <v>19.973573000000005</v>
      </c>
      <c r="M76" s="23">
        <f>[14]DECLARADOS!AT11</f>
        <v>1.7786850000000001</v>
      </c>
      <c r="N76" s="23">
        <f>[14]DECLARADOS!AU11</f>
        <v>0.12051199999999999</v>
      </c>
      <c r="O76" s="23">
        <f>[14]DECLARADOS!AV11</f>
        <v>0.474103</v>
      </c>
      <c r="P76" s="23">
        <f>[14]DECLARADOS!AW11</f>
        <v>8.2108429999999952</v>
      </c>
      <c r="Q76" s="23">
        <f>[14]DECLARADOS!AX11</f>
        <v>1.0569250000000001</v>
      </c>
      <c r="R76" s="23">
        <f>[14]DECLARADOS!AY11</f>
        <v>6.8458999999999992E-2</v>
      </c>
      <c r="S76" s="23">
        <f>[14]DECLARADOS!AZ11</f>
        <v>1.2040629999999999</v>
      </c>
      <c r="T76" s="23"/>
    </row>
    <row r="77" spans="1:20">
      <c r="B77" s="37" t="s">
        <v>139</v>
      </c>
      <c r="C77" s="23">
        <f>[14]DECLARADOS!AJ12</f>
        <v>0.74990299999999988</v>
      </c>
      <c r="D77" s="23">
        <f>[14]DECLARADOS!AK12</f>
        <v>0.27485000000000004</v>
      </c>
      <c r="E77" s="23">
        <f>[14]DECLARADOS!AL12</f>
        <v>1.5505E-2</v>
      </c>
      <c r="F77" s="23">
        <f>[14]DECLARADOS!AM12</f>
        <v>4.1397770000000031</v>
      </c>
      <c r="G77" s="23">
        <f>[14]DECLARADOS!AN12</f>
        <v>45.151697999999975</v>
      </c>
      <c r="H77" s="23">
        <f>[14]DECLARADOS!AO12</f>
        <v>21.772892000000002</v>
      </c>
      <c r="I77" s="23">
        <f>[14]DECLARADOS!AP12</f>
        <v>9.401587000000001</v>
      </c>
      <c r="J77" s="23">
        <f>[14]DECLARADOS!AQ12</f>
        <v>9.9146209999999932</v>
      </c>
      <c r="K77" s="23">
        <f>[14]DECLARADOS!AR12</f>
        <v>0.5940979999999999</v>
      </c>
      <c r="L77" s="23">
        <f>[14]DECLARADOS!AS12</f>
        <v>20.348691000000006</v>
      </c>
      <c r="M77" s="23">
        <f>[14]DECLARADOS!AT12</f>
        <v>3.41994</v>
      </c>
      <c r="N77" s="23">
        <f>[14]DECLARADOS!AU12</f>
        <v>0.29252</v>
      </c>
      <c r="O77" s="23">
        <f>[14]DECLARADOS!AV12</f>
        <v>0.98323300000000013</v>
      </c>
      <c r="P77" s="23">
        <f>[14]DECLARADOS!AW12</f>
        <v>6.128745999999996</v>
      </c>
      <c r="Q77" s="23">
        <f>[14]DECLARADOS!AX12</f>
        <v>1.3502759999999994</v>
      </c>
      <c r="R77" s="23">
        <f>[14]DECLARADOS!AY12</f>
        <v>0.11547799999999998</v>
      </c>
      <c r="S77" s="23">
        <f>[14]DECLARADOS!AZ12</f>
        <v>0.61554299999999984</v>
      </c>
      <c r="T77" s="23"/>
    </row>
    <row r="78" spans="1:20">
      <c r="B78" s="37" t="s">
        <v>140</v>
      </c>
      <c r="C78" s="23">
        <f>[14]DECLARADOS!AJ13</f>
        <v>1.0523640000000003</v>
      </c>
      <c r="D78" s="23">
        <f>[14]DECLARADOS!AK13</f>
        <v>0.183501</v>
      </c>
      <c r="E78" s="23">
        <f>[14]DECLARADOS!AL13</f>
        <v>4.4860000000000004E-3</v>
      </c>
      <c r="F78" s="23">
        <f>[14]DECLARADOS!AM13</f>
        <v>4.1801399999999989</v>
      </c>
      <c r="G78" s="23">
        <f>[14]DECLARADOS!AN13</f>
        <v>42.288051999999972</v>
      </c>
      <c r="H78" s="23">
        <f>[14]DECLARADOS!AO13</f>
        <v>20.079415999999988</v>
      </c>
      <c r="I78" s="23">
        <f>[14]DECLARADOS!AP13</f>
        <v>7.4099809999999984</v>
      </c>
      <c r="J78" s="23">
        <f>[14]DECLARADOS!AQ13</f>
        <v>12.266531000000002</v>
      </c>
      <c r="K78" s="23">
        <f>[14]DECLARADOS!AR13</f>
        <v>0.34556299999999995</v>
      </c>
      <c r="L78" s="23">
        <f>[14]DECLARADOS!AS13</f>
        <v>18.256186999999994</v>
      </c>
      <c r="M78" s="23">
        <f>[14]DECLARADOS!AT13</f>
        <v>1.7020100000000002</v>
      </c>
      <c r="N78" s="23">
        <f>[14]DECLARADOS!AU13</f>
        <v>0.21432600000000002</v>
      </c>
      <c r="O78" s="23">
        <f>[14]DECLARADOS!AV13</f>
        <v>0.63945099999999999</v>
      </c>
      <c r="P78" s="23">
        <f>[14]DECLARADOS!AW13</f>
        <v>6.9756309999999999</v>
      </c>
      <c r="Q78" s="23">
        <f>[14]DECLARADOS!AX13</f>
        <v>1.2605770000000007</v>
      </c>
      <c r="R78" s="23">
        <f>[14]DECLARADOS!AY13</f>
        <v>0.15102699999999999</v>
      </c>
      <c r="S78" s="23">
        <f>[14]DECLARADOS!AZ13</f>
        <v>0.68933499999999981</v>
      </c>
      <c r="T78" s="23"/>
    </row>
    <row r="79" spans="1:20">
      <c r="B79" s="37" t="s">
        <v>141</v>
      </c>
      <c r="C79" s="23">
        <f>[14]DECLARADOS!AJ14</f>
        <v>0.69425999999999999</v>
      </c>
      <c r="D79" s="23">
        <f>[14]DECLARADOS!AK14</f>
        <v>0.30549899999999997</v>
      </c>
      <c r="E79" s="23">
        <f>[14]DECLARADOS!AL14</f>
        <v>1.9515999999999999E-2</v>
      </c>
      <c r="F79" s="23">
        <f>[14]DECLARADOS!AM14</f>
        <v>3.4804240000000002</v>
      </c>
      <c r="G79" s="23">
        <f>[14]DECLARADOS!AN14</f>
        <v>36.444344000000022</v>
      </c>
      <c r="H79" s="23">
        <f>[14]DECLARADOS!AO14</f>
        <v>14.67726400000001</v>
      </c>
      <c r="I79" s="23">
        <f>[14]DECLARADOS!AP14</f>
        <v>7.380891000000001</v>
      </c>
      <c r="J79" s="23">
        <f>[14]DECLARADOS!AQ14</f>
        <v>11.707441999999999</v>
      </c>
      <c r="K79" s="23">
        <f>[14]DECLARADOS!AR14</f>
        <v>0.20131299999999999</v>
      </c>
      <c r="L79" s="23">
        <f>[14]DECLARADOS!AS14</f>
        <v>23.856489</v>
      </c>
      <c r="M79" s="23">
        <f>[14]DECLARADOS!AT14</f>
        <v>3.7100249999999999</v>
      </c>
      <c r="N79" s="23">
        <f>[14]DECLARADOS!AU14</f>
        <v>6.3104999999999994E-2</v>
      </c>
      <c r="O79" s="23">
        <f>[14]DECLARADOS!AV14</f>
        <v>0.55669500000000005</v>
      </c>
      <c r="P79" s="23">
        <f>[14]DECLARADOS!AW14</f>
        <v>4.9508160000000014</v>
      </c>
      <c r="Q79" s="23">
        <f>[14]DECLARADOS!AX14</f>
        <v>0.97722599999999971</v>
      </c>
      <c r="R79" s="23">
        <f>[14]DECLARADOS!AY14</f>
        <v>4.0392999999999998E-2</v>
      </c>
      <c r="S79" s="23">
        <f>[14]DECLARADOS!AZ14</f>
        <v>0.60781800000000008</v>
      </c>
      <c r="T79" s="23"/>
    </row>
    <row r="80" spans="1:20"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38"/>
      <c r="Q80" s="38"/>
      <c r="R80" s="38"/>
      <c r="S80" s="38"/>
      <c r="T80" s="38"/>
    </row>
    <row r="81" spans="1:20">
      <c r="A81" s="19">
        <f>[2]LEGENDAS!$B$2</f>
        <v>2019</v>
      </c>
      <c r="B81" s="37" t="s">
        <v>130</v>
      </c>
      <c r="C81" s="23">
        <f>[16]DECLARADOS!AJ3</f>
        <v>0.18135100000000004</v>
      </c>
      <c r="D81" s="23">
        <f>[16]DECLARADOS!AK3</f>
        <v>0.16681299999999999</v>
      </c>
      <c r="E81" s="23">
        <f>[16]DECLARADOS!AL3</f>
        <v>8.2299999999999995E-4</v>
      </c>
      <c r="F81" s="23">
        <f>[16]DECLARADOS!AM3</f>
        <v>4.6874690000000019</v>
      </c>
      <c r="G81" s="23">
        <f>[16]DECLARADOS!AN3</f>
        <v>59.792494000000026</v>
      </c>
      <c r="H81" s="23">
        <f>[16]DECLARADOS!AO3</f>
        <v>23.642458000000019</v>
      </c>
      <c r="I81" s="23">
        <f>[16]DECLARADOS!AP3</f>
        <v>8.2862899999999939</v>
      </c>
      <c r="J81" s="23">
        <f>[16]DECLARADOS!AQ3</f>
        <v>13.992295000000006</v>
      </c>
      <c r="K81" s="23">
        <f>[16]DECLARADOS!AR3</f>
        <v>0.30069599999999996</v>
      </c>
      <c r="L81" s="23">
        <f>[16]DECLARADOS!AS3</f>
        <v>16.351431999999988</v>
      </c>
      <c r="M81" s="23">
        <f>[16]DECLARADOS!AT3</f>
        <v>3.9147819999999998</v>
      </c>
      <c r="N81" s="23">
        <f>[16]DECLARADOS!AU3</f>
        <v>0.28040199999999998</v>
      </c>
      <c r="O81" s="23">
        <f>[16]DECLARADOS!AV3</f>
        <v>0.83201600000000009</v>
      </c>
      <c r="P81" s="23">
        <f>[16]DECLARADOS!AW3</f>
        <v>9.3135940000000002</v>
      </c>
      <c r="Q81" s="23">
        <f>[16]DECLARADOS!AX3</f>
        <v>0.96727699999999961</v>
      </c>
      <c r="R81" s="23">
        <f>[16]DECLARADOS!AY3</f>
        <v>7.9467999999999997E-2</v>
      </c>
      <c r="S81" s="23">
        <f>[16]DECLARADOS!AZ3</f>
        <v>0.94717600000000002</v>
      </c>
      <c r="T81" s="23"/>
    </row>
    <row r="82" spans="1:20">
      <c r="B82" s="37" t="s">
        <v>131</v>
      </c>
      <c r="C82" s="23">
        <f>[16]DECLARADOS!AJ4</f>
        <v>0.52572800000000008</v>
      </c>
      <c r="D82" s="23">
        <f>[16]DECLARADOS!AK4</f>
        <v>0.50942100000000001</v>
      </c>
      <c r="E82" s="23">
        <f>[16]DECLARADOS!AL4</f>
        <v>1.3842E-2</v>
      </c>
      <c r="F82" s="23">
        <f>[16]DECLARADOS!AM4</f>
        <v>2.8442149999999997</v>
      </c>
      <c r="G82" s="23">
        <f>[16]DECLARADOS!AN4</f>
        <v>58.17666700000003</v>
      </c>
      <c r="H82" s="23">
        <f>[16]DECLARADOS!AO4</f>
        <v>18.72791999999998</v>
      </c>
      <c r="I82" s="23">
        <f>[16]DECLARADOS!AP4</f>
        <v>6.6240060000000014</v>
      </c>
      <c r="J82" s="23">
        <f>[16]DECLARADOS!AQ4</f>
        <v>8.069509</v>
      </c>
      <c r="K82" s="23">
        <f>[16]DECLARADOS!AR4</f>
        <v>0.24549300000000002</v>
      </c>
      <c r="L82" s="23">
        <f>[16]DECLARADOS!AS4</f>
        <v>27.814212000000008</v>
      </c>
      <c r="M82" s="23">
        <f>[16]DECLARADOS!AT4</f>
        <v>3.9742369999999996</v>
      </c>
      <c r="N82" s="23">
        <f>[16]DECLARADOS!AU4</f>
        <v>0.23661600000000002</v>
      </c>
      <c r="O82" s="23">
        <f>[16]DECLARADOS!AV4</f>
        <v>0.65362700000000007</v>
      </c>
      <c r="P82" s="23">
        <f>[16]DECLARADOS!AW4</f>
        <v>5.800507000000005</v>
      </c>
      <c r="Q82" s="23">
        <f>[16]DECLARADOS!AX4</f>
        <v>1.0081689999999999</v>
      </c>
      <c r="R82" s="23">
        <f>[16]DECLARADOS!AY4</f>
        <v>6.5440000000000012E-2</v>
      </c>
      <c r="S82" s="23">
        <f>[16]DECLARADOS!AZ4</f>
        <v>0.67297099999999999</v>
      </c>
      <c r="T82" s="23"/>
    </row>
    <row r="83" spans="1:20">
      <c r="B83" s="37" t="s">
        <v>132</v>
      </c>
      <c r="C83" s="23">
        <f>[16]DECLARADOS!AJ5</f>
        <v>0.24188099999999998</v>
      </c>
      <c r="D83" s="23">
        <f>[16]DECLARADOS!AK5</f>
        <v>0.23020000000000002</v>
      </c>
      <c r="E83" s="23">
        <f>[16]DECLARADOS!AL5</f>
        <v>1.0825999999999999E-2</v>
      </c>
      <c r="F83" s="23">
        <f>[16]DECLARADOS!AM5</f>
        <v>5.0234659999999982</v>
      </c>
      <c r="G83" s="23">
        <f>[16]DECLARADOS!AN5</f>
        <v>49.808281000000015</v>
      </c>
      <c r="H83" s="23">
        <f>[16]DECLARADOS!AO5</f>
        <v>18.278758000000007</v>
      </c>
      <c r="I83" s="23">
        <f>[16]DECLARADOS!AP5</f>
        <v>7.8577930000000018</v>
      </c>
      <c r="J83" s="23">
        <f>[16]DECLARADOS!AQ5</f>
        <v>7.8960539999999986</v>
      </c>
      <c r="K83" s="23">
        <f>[16]DECLARADOS!AR5</f>
        <v>0.28697699999999998</v>
      </c>
      <c r="L83" s="23">
        <f>[16]DECLARADOS!AS5</f>
        <v>16.742181000000006</v>
      </c>
      <c r="M83" s="23">
        <f>[16]DECLARADOS!AT5</f>
        <v>2.2460780000000002</v>
      </c>
      <c r="N83" s="23">
        <f>[16]DECLARADOS!AU5</f>
        <v>0.18215300000000001</v>
      </c>
      <c r="O83" s="23">
        <f>[16]DECLARADOS!AV5</f>
        <v>0.76562199999999991</v>
      </c>
      <c r="P83" s="23">
        <f>[16]DECLARADOS!AW5</f>
        <v>6.401412999999998</v>
      </c>
      <c r="Q83" s="23">
        <f>[16]DECLARADOS!AX5</f>
        <v>0.93120299999999967</v>
      </c>
      <c r="R83" s="23">
        <f>[16]DECLARADOS!AY5</f>
        <v>2.8879999999999999E-2</v>
      </c>
      <c r="S83" s="23">
        <f>[16]DECLARADOS!AZ5</f>
        <v>1.145259</v>
      </c>
      <c r="T83" s="23"/>
    </row>
    <row r="84" spans="1:20">
      <c r="B84" s="37" t="s">
        <v>133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</row>
    <row r="85" spans="1:20">
      <c r="B85" s="37" t="s">
        <v>134</v>
      </c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</row>
    <row r="86" spans="1:20">
      <c r="B86" s="37" t="s">
        <v>135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</row>
    <row r="87" spans="1:20">
      <c r="B87" s="37" t="s">
        <v>136</v>
      </c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</row>
    <row r="88" spans="1:20">
      <c r="B88" s="37" t="s">
        <v>137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</row>
    <row r="89" spans="1:20">
      <c r="B89" s="37" t="s">
        <v>138</v>
      </c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</row>
    <row r="90" spans="1:20">
      <c r="B90" s="37" t="s">
        <v>139</v>
      </c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</row>
    <row r="91" spans="1:20">
      <c r="B91" s="37" t="s">
        <v>140</v>
      </c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</row>
    <row r="92" spans="1:20">
      <c r="B92" s="37" t="s">
        <v>141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</row>
    <row r="93" spans="1:20"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</row>
    <row r="94" spans="1:20"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</row>
    <row r="95" spans="1:20"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</row>
    <row r="96" spans="1:20" ht="18" customHeight="1" thickBot="1">
      <c r="A96" s="201" t="s">
        <v>332</v>
      </c>
      <c r="B96" s="201"/>
      <c r="C96" s="201"/>
      <c r="D96" s="201"/>
      <c r="E96" s="201"/>
      <c r="F96" s="201"/>
      <c r="G96" s="201"/>
      <c r="H96" s="201"/>
      <c r="I96" s="201"/>
      <c r="J96" s="201"/>
      <c r="K96" s="201"/>
      <c r="L96" s="201"/>
      <c r="M96" s="201"/>
      <c r="N96" s="201"/>
      <c r="O96" s="201"/>
      <c r="P96" s="201"/>
      <c r="Q96" s="201"/>
      <c r="R96" s="201"/>
      <c r="S96" s="201"/>
      <c r="T96" s="72"/>
    </row>
    <row r="97" spans="1:20" s="22" customFormat="1" ht="23.25" customHeight="1" thickBot="1">
      <c r="A97" s="120" t="s">
        <v>129</v>
      </c>
      <c r="B97" s="120" t="s">
        <v>128</v>
      </c>
      <c r="C97" s="121" t="s">
        <v>30</v>
      </c>
      <c r="D97" s="121" t="s">
        <v>20</v>
      </c>
      <c r="E97" s="121" t="s">
        <v>70</v>
      </c>
      <c r="F97" s="121" t="s">
        <v>71</v>
      </c>
      <c r="G97" s="121" t="s">
        <v>72</v>
      </c>
      <c r="H97" s="121" t="s">
        <v>73</v>
      </c>
      <c r="I97" s="121" t="s">
        <v>74</v>
      </c>
      <c r="J97" s="121" t="s">
        <v>75</v>
      </c>
      <c r="K97" s="121" t="s">
        <v>76</v>
      </c>
      <c r="L97" s="121" t="s">
        <v>21</v>
      </c>
      <c r="M97" s="121" t="s">
        <v>22</v>
      </c>
      <c r="N97" s="121" t="s">
        <v>23</v>
      </c>
      <c r="O97" s="121" t="s">
        <v>77</v>
      </c>
      <c r="P97" s="121" t="s">
        <v>78</v>
      </c>
      <c r="Q97" s="121" t="s">
        <v>79</v>
      </c>
      <c r="R97" s="121" t="s">
        <v>80</v>
      </c>
      <c r="S97" s="121" t="s">
        <v>81</v>
      </c>
      <c r="T97" s="40"/>
    </row>
    <row r="98" spans="1:20" ht="11.25" customHeight="1" thickBot="1">
      <c r="A98" s="122"/>
      <c r="B98" s="122"/>
      <c r="C98" s="205" t="s">
        <v>342</v>
      </c>
      <c r="D98" s="206"/>
      <c r="E98" s="206"/>
      <c r="F98" s="206"/>
      <c r="G98" s="206"/>
      <c r="H98" s="206"/>
      <c r="I98" s="206"/>
      <c r="J98" s="206"/>
      <c r="K98" s="206"/>
      <c r="L98" s="206"/>
      <c r="M98" s="206"/>
      <c r="N98" s="206"/>
      <c r="O98" s="206"/>
      <c r="P98" s="206"/>
      <c r="Q98" s="206"/>
      <c r="R98" s="206"/>
      <c r="S98" s="207"/>
      <c r="T98" s="41"/>
    </row>
    <row r="99" spans="1:20">
      <c r="A99" s="19">
        <f>[2]LEGENDAS!$B$3</f>
        <v>2018</v>
      </c>
      <c r="B99" s="37" t="s">
        <v>130</v>
      </c>
      <c r="C99" s="23">
        <f>[14]DECLARADOS!BA3</f>
        <v>29.043511000000002</v>
      </c>
      <c r="D99" s="23">
        <f>[14]DECLARADOS!BB3</f>
        <v>1.9836120000000006</v>
      </c>
      <c r="E99" s="23">
        <f>[14]DECLARADOS!BC3</f>
        <v>7.4806920000000012</v>
      </c>
      <c r="F99" s="23">
        <f>[14]DECLARADOS!BD3</f>
        <v>10.749916000000002</v>
      </c>
      <c r="G99" s="23">
        <f>[14]DECLARADOS!BE3</f>
        <v>0.99295200000000006</v>
      </c>
      <c r="H99" s="23">
        <f>[14]DECLARADOS!BF3</f>
        <v>1.3593370000000005</v>
      </c>
      <c r="I99" s="23">
        <f>[14]DECLARADOS!BG3</f>
        <v>1.0095119999999997</v>
      </c>
      <c r="J99" s="23">
        <f>[14]DECLARADOS!BH3</f>
        <v>1.1418079999999999</v>
      </c>
      <c r="K99" s="23">
        <f>[14]DECLARADOS!BI3</f>
        <v>1.6026049999999998</v>
      </c>
      <c r="L99" s="23">
        <f>[14]DECLARADOS!BJ3</f>
        <v>10.29388799999999</v>
      </c>
      <c r="M99" s="23">
        <f>[14]DECLARADOS!BK3</f>
        <v>15.659954999999982</v>
      </c>
      <c r="N99" s="23">
        <f>[14]DECLARADOS!BL3</f>
        <v>3.8471659999999996</v>
      </c>
      <c r="O99" s="23">
        <f>[14]DECLARADOS!BM3</f>
        <v>17.311879000000001</v>
      </c>
      <c r="P99" s="23">
        <f>[14]DECLARADOS!BN3</f>
        <v>0.72629900000000003</v>
      </c>
      <c r="Q99" s="23">
        <f>[14]DECLARADOS!BO3</f>
        <v>0.89676100000000003</v>
      </c>
      <c r="R99" s="23">
        <f>[14]DECLARADOS!BP3</f>
        <v>0.41181400000000001</v>
      </c>
      <c r="S99" s="23">
        <f>[14]DECLARADOS!BQ3</f>
        <v>1.3808189999999998</v>
      </c>
      <c r="T99" s="23"/>
    </row>
    <row r="100" spans="1:20">
      <c r="B100" s="37" t="s">
        <v>131</v>
      </c>
      <c r="C100" s="23">
        <f>[14]DECLARADOS!BA4</f>
        <v>28.584761000000007</v>
      </c>
      <c r="D100" s="23">
        <f>[14]DECLARADOS!BB4</f>
        <v>1.9905509999999997</v>
      </c>
      <c r="E100" s="23">
        <f>[14]DECLARADOS!BC4</f>
        <v>8.0214829999999999</v>
      </c>
      <c r="F100" s="23">
        <f>[14]DECLARADOS!BD4</f>
        <v>7.5016649999999974</v>
      </c>
      <c r="G100" s="23">
        <f>[14]DECLARADOS!BE4</f>
        <v>0.97391300000000003</v>
      </c>
      <c r="H100" s="23">
        <f>[14]DECLARADOS!BF4</f>
        <v>1.1668530000000001</v>
      </c>
      <c r="I100" s="23">
        <f>[14]DECLARADOS!BG4</f>
        <v>0.92640700000000009</v>
      </c>
      <c r="J100" s="23">
        <f>[14]DECLARADOS!BH4</f>
        <v>0.93988300000000025</v>
      </c>
      <c r="K100" s="23">
        <f>[14]DECLARADOS!BI4</f>
        <v>1.3041200000000004</v>
      </c>
      <c r="L100" s="23">
        <f>[14]DECLARADOS!BJ4</f>
        <v>7.3298780000000017</v>
      </c>
      <c r="M100" s="23">
        <f>[14]DECLARADOS!BK4</f>
        <v>10.413713999999981</v>
      </c>
      <c r="N100" s="23">
        <f>[14]DECLARADOS!BL4</f>
        <v>3.6294489999999993</v>
      </c>
      <c r="O100" s="23">
        <f>[14]DECLARADOS!BM4</f>
        <v>19.581982000000018</v>
      </c>
      <c r="P100" s="23">
        <f>[14]DECLARADOS!BN4</f>
        <v>0.59174499999999997</v>
      </c>
      <c r="Q100" s="23">
        <f>[14]DECLARADOS!BO4</f>
        <v>0.84279999999999988</v>
      </c>
      <c r="R100" s="23">
        <f>[14]DECLARADOS!BP4</f>
        <v>0.36695600000000006</v>
      </c>
      <c r="S100" s="23">
        <f>[14]DECLARADOS!BQ4</f>
        <v>1.0832569999999999</v>
      </c>
      <c r="T100" s="23"/>
    </row>
    <row r="101" spans="1:20">
      <c r="B101" s="37" t="s">
        <v>132</v>
      </c>
      <c r="C101" s="23">
        <f>[14]DECLARADOS!BA5</f>
        <v>32.09095199999998</v>
      </c>
      <c r="D101" s="23">
        <f>[14]DECLARADOS!BB5</f>
        <v>3.2073800000000006</v>
      </c>
      <c r="E101" s="23">
        <f>[14]DECLARADOS!BC5</f>
        <v>8.1146750000000036</v>
      </c>
      <c r="F101" s="23">
        <f>[14]DECLARADOS!BD5</f>
        <v>7.4955890000000007</v>
      </c>
      <c r="G101" s="23">
        <f>[14]DECLARADOS!BE5</f>
        <v>0.97672800000000004</v>
      </c>
      <c r="H101" s="23">
        <f>[14]DECLARADOS!BF5</f>
        <v>1.2599250000000002</v>
      </c>
      <c r="I101" s="23">
        <f>[14]DECLARADOS!BG5</f>
        <v>1.4853420000000002</v>
      </c>
      <c r="J101" s="23">
        <f>[14]DECLARADOS!BH5</f>
        <v>1.0558020000000004</v>
      </c>
      <c r="K101" s="23">
        <f>[14]DECLARADOS!BI5</f>
        <v>1.4739780000000002</v>
      </c>
      <c r="L101" s="23">
        <f>[14]DECLARADOS!BJ5</f>
        <v>6.4928789999999941</v>
      </c>
      <c r="M101" s="23">
        <f>[14]DECLARADOS!BK5</f>
        <v>9.4669870000000049</v>
      </c>
      <c r="N101" s="23">
        <f>[14]DECLARADOS!BL5</f>
        <v>3.1020039999999991</v>
      </c>
      <c r="O101" s="23">
        <f>[14]DECLARADOS!BM5</f>
        <v>18.719279999999994</v>
      </c>
      <c r="P101" s="23">
        <f>[14]DECLARADOS!BN5</f>
        <v>0.66696999999999984</v>
      </c>
      <c r="Q101" s="23">
        <f>[14]DECLARADOS!BO5</f>
        <v>0.39558699999999997</v>
      </c>
      <c r="R101" s="23">
        <f>[14]DECLARADOS!BP5</f>
        <v>0.4577980000000002</v>
      </c>
      <c r="S101" s="23">
        <f>[14]DECLARADOS!BQ5</f>
        <v>1.4935330000000002</v>
      </c>
      <c r="T101" s="23"/>
    </row>
    <row r="102" spans="1:20">
      <c r="B102" s="37" t="s">
        <v>133</v>
      </c>
      <c r="C102" s="23">
        <f>[14]DECLARADOS!BA6</f>
        <v>53.465664999999987</v>
      </c>
      <c r="D102" s="23">
        <f>[14]DECLARADOS!BB6</f>
        <v>2.0350770000000007</v>
      </c>
      <c r="E102" s="23">
        <f>[14]DECLARADOS!BC6</f>
        <v>11.384194999999995</v>
      </c>
      <c r="F102" s="23">
        <f>[14]DECLARADOS!BD6</f>
        <v>14.374314000000004</v>
      </c>
      <c r="G102" s="23">
        <f>[14]DECLARADOS!BE6</f>
        <v>1.216391</v>
      </c>
      <c r="H102" s="23">
        <f>[14]DECLARADOS!BF6</f>
        <v>1.5433889999999999</v>
      </c>
      <c r="I102" s="23">
        <f>[14]DECLARADOS!BG6</f>
        <v>1.5787090000000001</v>
      </c>
      <c r="J102" s="23">
        <f>[14]DECLARADOS!BH6</f>
        <v>1.9376750000000007</v>
      </c>
      <c r="K102" s="23">
        <f>[14]DECLARADOS!BI6</f>
        <v>1.8447450000000003</v>
      </c>
      <c r="L102" s="23">
        <f>[14]DECLARADOS!BJ6</f>
        <v>10.337290999999992</v>
      </c>
      <c r="M102" s="23">
        <f>[14]DECLARADOS!BK6</f>
        <v>9.8788940000000025</v>
      </c>
      <c r="N102" s="23">
        <f>[14]DECLARADOS!BL6</f>
        <v>3.4667769999999991</v>
      </c>
      <c r="O102" s="23">
        <f>[14]DECLARADOS!BM6</f>
        <v>14.975476000000011</v>
      </c>
      <c r="P102" s="23">
        <f>[14]DECLARADOS!BN6</f>
        <v>0.68652000000000002</v>
      </c>
      <c r="Q102" s="23">
        <f>[14]DECLARADOS!BO6</f>
        <v>0.5552999999999999</v>
      </c>
      <c r="R102" s="23">
        <f>[14]DECLARADOS!BP6</f>
        <v>0.61836700000000022</v>
      </c>
      <c r="S102" s="23">
        <f>[14]DECLARADOS!BQ6</f>
        <v>1.8762169999999998</v>
      </c>
      <c r="T102" s="23"/>
    </row>
    <row r="103" spans="1:20">
      <c r="B103" s="37" t="s">
        <v>134</v>
      </c>
      <c r="C103" s="23">
        <f>[14]DECLARADOS!BA7</f>
        <v>48.182262999999978</v>
      </c>
      <c r="D103" s="23">
        <f>[14]DECLARADOS!BB7</f>
        <v>2.0027039999999996</v>
      </c>
      <c r="E103" s="23">
        <f>[14]DECLARADOS!BC7</f>
        <v>11.503497999999993</v>
      </c>
      <c r="F103" s="23">
        <f>[14]DECLARADOS!BD7</f>
        <v>14.454566999999999</v>
      </c>
      <c r="G103" s="23">
        <f>[14]DECLARADOS!BE7</f>
        <v>1.2478149999999995</v>
      </c>
      <c r="H103" s="23">
        <f>[14]DECLARADOS!BF7</f>
        <v>1.9755119999999999</v>
      </c>
      <c r="I103" s="23">
        <f>[14]DECLARADOS!BG7</f>
        <v>1.370438</v>
      </c>
      <c r="J103" s="23">
        <f>[14]DECLARADOS!BH7</f>
        <v>2.0477410000000003</v>
      </c>
      <c r="K103" s="23">
        <f>[14]DECLARADOS!BI7</f>
        <v>2.2056529999999994</v>
      </c>
      <c r="L103" s="23">
        <f>[14]DECLARADOS!BJ7</f>
        <v>8.2544799999999903</v>
      </c>
      <c r="M103" s="23">
        <f>[14]DECLARADOS!BK7</f>
        <v>8.4050009999999933</v>
      </c>
      <c r="N103" s="23">
        <f>[14]DECLARADOS!BL7</f>
        <v>3.5876649999999994</v>
      </c>
      <c r="O103" s="23">
        <f>[14]DECLARADOS!BM7</f>
        <v>13.413185000000007</v>
      </c>
      <c r="P103" s="23">
        <f>[14]DECLARADOS!BN7</f>
        <v>0.77438100000000032</v>
      </c>
      <c r="Q103" s="23">
        <f>[14]DECLARADOS!BO7</f>
        <v>0.4931310000000001</v>
      </c>
      <c r="R103" s="23">
        <f>[14]DECLARADOS!BP7</f>
        <v>0.74762700000000004</v>
      </c>
      <c r="S103" s="23">
        <f>[14]DECLARADOS!BQ7</f>
        <v>2.060373999999999</v>
      </c>
      <c r="T103" s="23"/>
    </row>
    <row r="104" spans="1:20">
      <c r="B104" s="37" t="s">
        <v>135</v>
      </c>
      <c r="C104" s="23">
        <f>[14]DECLARADOS!BA8</f>
        <v>38.377461999999966</v>
      </c>
      <c r="D104" s="23">
        <f>[14]DECLARADOS!BB8</f>
        <v>2.998165000000002</v>
      </c>
      <c r="E104" s="23">
        <f>[14]DECLARADOS!BC8</f>
        <v>13.218264</v>
      </c>
      <c r="F104" s="23">
        <f>[14]DECLARADOS!BD8</f>
        <v>14.337869999999997</v>
      </c>
      <c r="G104" s="23">
        <f>[14]DECLARADOS!BE8</f>
        <v>0.78200900000000007</v>
      </c>
      <c r="H104" s="23">
        <f>[14]DECLARADOS!BF8</f>
        <v>1.2289299999999999</v>
      </c>
      <c r="I104" s="23">
        <f>[14]DECLARADOS!BG8</f>
        <v>1.3326669999999994</v>
      </c>
      <c r="J104" s="23">
        <f>[14]DECLARADOS!BH8</f>
        <v>3.1302370000000015</v>
      </c>
      <c r="K104" s="23">
        <f>[14]DECLARADOS!BI8</f>
        <v>2.376528</v>
      </c>
      <c r="L104" s="23">
        <f>[14]DECLARADOS!BJ8</f>
        <v>8.4374730000000024</v>
      </c>
      <c r="M104" s="23">
        <f>[14]DECLARADOS!BK8</f>
        <v>12.095213000000001</v>
      </c>
      <c r="N104" s="23">
        <f>[14]DECLARADOS!BL8</f>
        <v>3.660975000000001</v>
      </c>
      <c r="O104" s="23">
        <f>[14]DECLARADOS!BM8</f>
        <v>15.55514100000001</v>
      </c>
      <c r="P104" s="23">
        <f>[14]DECLARADOS!BN8</f>
        <v>0.8348439999999997</v>
      </c>
      <c r="Q104" s="23">
        <f>[14]DECLARADOS!BO8</f>
        <v>0.33587499999999992</v>
      </c>
      <c r="R104" s="23">
        <f>[14]DECLARADOS!BP8</f>
        <v>0.48663299999999993</v>
      </c>
      <c r="S104" s="23">
        <f>[14]DECLARADOS!BQ8</f>
        <v>1.9712470000000004</v>
      </c>
      <c r="T104" s="23"/>
    </row>
    <row r="105" spans="1:20">
      <c r="B105" s="37" t="s">
        <v>136</v>
      </c>
      <c r="C105" s="23">
        <f>[14]DECLARADOS!BA9</f>
        <v>31.274163999999992</v>
      </c>
      <c r="D105" s="23">
        <f>[14]DECLARADOS!BB9</f>
        <v>4.4662130000000007</v>
      </c>
      <c r="E105" s="23">
        <f>[14]DECLARADOS!BC9</f>
        <v>10.132027999999989</v>
      </c>
      <c r="F105" s="23">
        <f>[14]DECLARADOS!BD9</f>
        <v>12.256187999999995</v>
      </c>
      <c r="G105" s="23">
        <f>[14]DECLARADOS!BE9</f>
        <v>1.3054310000000002</v>
      </c>
      <c r="H105" s="23">
        <f>[14]DECLARADOS!BF9</f>
        <v>2.1483989999999995</v>
      </c>
      <c r="I105" s="23">
        <f>[14]DECLARADOS!BG9</f>
        <v>1.3209799999999994</v>
      </c>
      <c r="J105" s="23">
        <f>[14]DECLARADOS!BH9</f>
        <v>2.8447090000000008</v>
      </c>
      <c r="K105" s="23">
        <f>[14]DECLARADOS!BI9</f>
        <v>3.3135650000000001</v>
      </c>
      <c r="L105" s="23">
        <f>[14]DECLARADOS!BJ9</f>
        <v>17.437760999999998</v>
      </c>
      <c r="M105" s="23">
        <f>[14]DECLARADOS!BK9</f>
        <v>19.909844999999986</v>
      </c>
      <c r="N105" s="23">
        <f>[14]DECLARADOS!BL9</f>
        <v>3.4672399999999985</v>
      </c>
      <c r="O105" s="23">
        <f>[14]DECLARADOS!BM9</f>
        <v>21.486717999999986</v>
      </c>
      <c r="P105" s="23">
        <f>[14]DECLARADOS!BN9</f>
        <v>0.91595100000000007</v>
      </c>
      <c r="Q105" s="23">
        <f>[14]DECLARADOS!BO9</f>
        <v>0.26205100000000003</v>
      </c>
      <c r="R105" s="23">
        <f>[14]DECLARADOS!BP9</f>
        <v>0.83834200000000003</v>
      </c>
      <c r="S105" s="23">
        <f>[14]DECLARADOS!BQ9</f>
        <v>2.7988470000000012</v>
      </c>
      <c r="T105" s="23"/>
    </row>
    <row r="106" spans="1:20">
      <c r="B106" s="37" t="s">
        <v>137</v>
      </c>
      <c r="C106" s="23">
        <f>[14]DECLARADOS!BA10</f>
        <v>19.112276000000001</v>
      </c>
      <c r="D106" s="23">
        <f>[14]DECLARADOS!BB10</f>
        <v>0.93736100000000011</v>
      </c>
      <c r="E106" s="23">
        <f>[14]DECLARADOS!BC10</f>
        <v>6.596447999999997</v>
      </c>
      <c r="F106" s="23">
        <f>[14]DECLARADOS!BD10</f>
        <v>7.6530969999999989</v>
      </c>
      <c r="G106" s="23">
        <f>[14]DECLARADOS!BE10</f>
        <v>1.3671990000000003</v>
      </c>
      <c r="H106" s="23">
        <f>[14]DECLARADOS!BF10</f>
        <v>1.5542319999999998</v>
      </c>
      <c r="I106" s="23">
        <f>[14]DECLARADOS!BG10</f>
        <v>0.75210299999999952</v>
      </c>
      <c r="J106" s="23">
        <f>[14]DECLARADOS!BH10</f>
        <v>1.8028759999999995</v>
      </c>
      <c r="K106" s="23">
        <f>[14]DECLARADOS!BI10</f>
        <v>1.836385999999999</v>
      </c>
      <c r="L106" s="23">
        <f>[14]DECLARADOS!BJ10</f>
        <v>16.964215000000021</v>
      </c>
      <c r="M106" s="23">
        <f>[14]DECLARADOS!BK10</f>
        <v>19.029822000000006</v>
      </c>
      <c r="N106" s="23">
        <f>[14]DECLARADOS!BL10</f>
        <v>4.2599619999999989</v>
      </c>
      <c r="O106" s="23">
        <f>[14]DECLARADOS!BM10</f>
        <v>18.822429000000025</v>
      </c>
      <c r="P106" s="23">
        <f>[14]DECLARADOS!BN10</f>
        <v>0.88048100000000007</v>
      </c>
      <c r="Q106" s="23">
        <f>[14]DECLARADOS!BO10</f>
        <v>0.26649000000000006</v>
      </c>
      <c r="R106" s="23">
        <f>[14]DECLARADOS!BP10</f>
        <v>0.72497100000000003</v>
      </c>
      <c r="S106" s="23">
        <f>[14]DECLARADOS!BQ10</f>
        <v>1.76071</v>
      </c>
      <c r="T106" s="23"/>
    </row>
    <row r="107" spans="1:20">
      <c r="B107" s="37" t="s">
        <v>138</v>
      </c>
      <c r="C107" s="23">
        <f>[14]DECLARADOS!BA11</f>
        <v>41.378778000000018</v>
      </c>
      <c r="D107" s="23">
        <f>[14]DECLARADOS!BB11</f>
        <v>3.8930790000000002</v>
      </c>
      <c r="E107" s="23">
        <f>[14]DECLARADOS!BC11</f>
        <v>10.123062999999998</v>
      </c>
      <c r="F107" s="23">
        <f>[14]DECLARADOS!BD11</f>
        <v>10.953432999999995</v>
      </c>
      <c r="G107" s="23">
        <f>[14]DECLARADOS!BE11</f>
        <v>1.0524719999999999</v>
      </c>
      <c r="H107" s="23">
        <f>[14]DECLARADOS!BF11</f>
        <v>1.5339489999999998</v>
      </c>
      <c r="I107" s="23">
        <f>[14]DECLARADOS!BG11</f>
        <v>1.283269</v>
      </c>
      <c r="J107" s="23">
        <f>[14]DECLARADOS!BH11</f>
        <v>2.6579119999999992</v>
      </c>
      <c r="K107" s="23">
        <f>[14]DECLARADOS!BI11</f>
        <v>2.4753810000000001</v>
      </c>
      <c r="L107" s="23">
        <f>[14]DECLARADOS!BJ11</f>
        <v>15.524390999999987</v>
      </c>
      <c r="M107" s="23">
        <f>[14]DECLARADOS!BK11</f>
        <v>15.730375999999971</v>
      </c>
      <c r="N107" s="23">
        <f>[14]DECLARADOS!BL11</f>
        <v>4.7239799999999956</v>
      </c>
      <c r="O107" s="23">
        <f>[14]DECLARADOS!BM11</f>
        <v>20.594132000000002</v>
      </c>
      <c r="P107" s="23">
        <f>[14]DECLARADOS!BN11</f>
        <v>0.7373559999999999</v>
      </c>
      <c r="Q107" s="23">
        <f>[14]DECLARADOS!BO11</f>
        <v>0.68070799999999976</v>
      </c>
      <c r="R107" s="23">
        <f>[14]DECLARADOS!BP11</f>
        <v>0.9442339999999998</v>
      </c>
      <c r="S107" s="23">
        <f>[14]DECLARADOS!BQ11</f>
        <v>1.1859230000000003</v>
      </c>
      <c r="T107" s="23"/>
    </row>
    <row r="108" spans="1:20">
      <c r="B108" s="37" t="s">
        <v>139</v>
      </c>
      <c r="C108" s="23">
        <f>[14]DECLARADOS!BA12</f>
        <v>46.615581999999975</v>
      </c>
      <c r="D108" s="23">
        <f>[14]DECLARADOS!BB12</f>
        <v>3.0955709999999992</v>
      </c>
      <c r="E108" s="23">
        <f>[14]DECLARADOS!BC12</f>
        <v>14.338703999999996</v>
      </c>
      <c r="F108" s="23">
        <f>[14]DECLARADOS!BD12</f>
        <v>13.207990999999996</v>
      </c>
      <c r="G108" s="23">
        <f>[14]DECLARADOS!BE12</f>
        <v>1.3580380000000001</v>
      </c>
      <c r="H108" s="23">
        <f>[14]DECLARADOS!BF12</f>
        <v>1.3711329999999997</v>
      </c>
      <c r="I108" s="23">
        <f>[14]DECLARADOS!BG12</f>
        <v>1.5076800000000001</v>
      </c>
      <c r="J108" s="23">
        <f>[14]DECLARADOS!BH12</f>
        <v>2.1042410000000009</v>
      </c>
      <c r="K108" s="23">
        <f>[14]DECLARADOS!BI12</f>
        <v>3.4572390000000004</v>
      </c>
      <c r="L108" s="23">
        <f>[14]DECLARADOS!BJ12</f>
        <v>18.329843</v>
      </c>
      <c r="M108" s="23">
        <f>[14]DECLARADOS!BK12</f>
        <v>15.646990000000006</v>
      </c>
      <c r="N108" s="23">
        <f>[14]DECLARADOS!BL12</f>
        <v>5.0625309999999972</v>
      </c>
      <c r="O108" s="23">
        <f>[14]DECLARADOS!BM12</f>
        <v>16.083155999999999</v>
      </c>
      <c r="P108" s="23">
        <f>[14]DECLARADOS!BN12</f>
        <v>0.49088100000000012</v>
      </c>
      <c r="Q108" s="23">
        <f>[14]DECLARADOS!BO12</f>
        <v>0.89951900000000007</v>
      </c>
      <c r="R108" s="23">
        <f>[14]DECLARADOS!BP12</f>
        <v>0.77027799999999991</v>
      </c>
      <c r="S108" s="23">
        <f>[14]DECLARADOS!BQ12</f>
        <v>1.5524309999999999</v>
      </c>
      <c r="T108" s="23"/>
    </row>
    <row r="109" spans="1:20">
      <c r="B109" s="37" t="s">
        <v>140</v>
      </c>
      <c r="C109" s="23">
        <f>[14]DECLARADOS!BA13</f>
        <v>33.33928899999998</v>
      </c>
      <c r="D109" s="23">
        <f>[14]DECLARADOS!BB13</f>
        <v>3.0445780000000005</v>
      </c>
      <c r="E109" s="23">
        <f>[14]DECLARADOS!BC13</f>
        <v>7.8052689999999973</v>
      </c>
      <c r="F109" s="23">
        <f>[14]DECLARADOS!BD13</f>
        <v>12.722236000000001</v>
      </c>
      <c r="G109" s="23">
        <f>[14]DECLARADOS!BE13</f>
        <v>1.2493809999999994</v>
      </c>
      <c r="H109" s="23">
        <f>[14]DECLARADOS!BF13</f>
        <v>1.1236260000000005</v>
      </c>
      <c r="I109" s="23">
        <f>[14]DECLARADOS!BG13</f>
        <v>1.1822209999999997</v>
      </c>
      <c r="J109" s="23">
        <f>[14]DECLARADOS!BH13</f>
        <v>2.0700390000000009</v>
      </c>
      <c r="K109" s="23">
        <f>[14]DECLARADOS!BI13</f>
        <v>2.9658459999999987</v>
      </c>
      <c r="L109" s="23">
        <f>[14]DECLARADOS!BJ13</f>
        <v>15.010006000000011</v>
      </c>
      <c r="M109" s="23">
        <f>[14]DECLARADOS!BK13</f>
        <v>14.069489999999996</v>
      </c>
      <c r="N109" s="23">
        <f>[14]DECLARADOS!BL13</f>
        <v>4.0418149999999997</v>
      </c>
      <c r="O109" s="23">
        <f>[14]DECLARADOS!BM13</f>
        <v>12.974638000000001</v>
      </c>
      <c r="P109" s="23">
        <f>[14]DECLARADOS!BN13</f>
        <v>0.89973000000000014</v>
      </c>
      <c r="Q109" s="23">
        <f>[14]DECLARADOS!BO13</f>
        <v>0.59127099999999999</v>
      </c>
      <c r="R109" s="23">
        <f>[14]DECLARADOS!BP13</f>
        <v>0.63176900000000002</v>
      </c>
      <c r="S109" s="23">
        <f>[14]DECLARADOS!BQ13</f>
        <v>1.6126440000000006</v>
      </c>
      <c r="T109" s="23"/>
    </row>
    <row r="110" spans="1:20">
      <c r="B110" s="37" t="s">
        <v>141</v>
      </c>
      <c r="C110" s="23">
        <f>[14]DECLARADOS!BA14</f>
        <v>22.199265000000025</v>
      </c>
      <c r="D110" s="23">
        <f>[14]DECLARADOS!BB14</f>
        <v>1.3061709999999997</v>
      </c>
      <c r="E110" s="23">
        <f>[14]DECLARADOS!BC14</f>
        <v>7.2527050000000033</v>
      </c>
      <c r="F110" s="23">
        <f>[14]DECLARADOS!BD14</f>
        <v>9.8354430000000033</v>
      </c>
      <c r="G110" s="23">
        <f>[14]DECLARADOS!BE14</f>
        <v>1.3858620000000001</v>
      </c>
      <c r="H110" s="23">
        <f>[14]DECLARADOS!BF14</f>
        <v>1.2936480000000004</v>
      </c>
      <c r="I110" s="23">
        <f>[14]DECLARADOS!BG14</f>
        <v>0.94399299999999964</v>
      </c>
      <c r="J110" s="23">
        <f>[14]DECLARADOS!BH14</f>
        <v>1.5114460000000001</v>
      </c>
      <c r="K110" s="23">
        <f>[14]DECLARADOS!BI14</f>
        <v>1.8311659999999998</v>
      </c>
      <c r="L110" s="23">
        <f>[14]DECLARADOS!BJ14</f>
        <v>10.242238999999993</v>
      </c>
      <c r="M110" s="23">
        <f>[14]DECLARADOS!BK14</f>
        <v>11.963829000000013</v>
      </c>
      <c r="N110" s="23">
        <f>[14]DECLARADOS!BL14</f>
        <v>3.0995889999999982</v>
      </c>
      <c r="O110" s="23">
        <f>[14]DECLARADOS!BM14</f>
        <v>14.837378999999997</v>
      </c>
      <c r="P110" s="23">
        <f>[14]DECLARADOS!BN14</f>
        <v>0.64075499999999996</v>
      </c>
      <c r="Q110" s="23">
        <f>[14]DECLARADOS!BO14</f>
        <v>0.274455</v>
      </c>
      <c r="R110" s="23">
        <f>[14]DECLARADOS!BP14</f>
        <v>0.56698000000000004</v>
      </c>
      <c r="S110" s="23">
        <f>[14]DECLARADOS!BQ14</f>
        <v>1.863165</v>
      </c>
      <c r="T110" s="23"/>
    </row>
    <row r="111" spans="1:20"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38"/>
      <c r="Q111" s="38"/>
      <c r="R111" s="38"/>
      <c r="S111" s="38"/>
      <c r="T111" s="38"/>
    </row>
    <row r="112" spans="1:20">
      <c r="A112" s="19">
        <f>[2]LEGENDAS!$B$2</f>
        <v>2019</v>
      </c>
      <c r="B112" s="37" t="s">
        <v>130</v>
      </c>
      <c r="C112" s="23">
        <f>[16]DECLARADOS!BA3</f>
        <v>36.979145999999993</v>
      </c>
      <c r="D112" s="23">
        <f>[16]DECLARADOS!BB3</f>
        <v>3.5618179999999988</v>
      </c>
      <c r="E112" s="23">
        <f>[16]DECLARADOS!BC3</f>
        <v>13.966271999999988</v>
      </c>
      <c r="F112" s="23">
        <f>[16]DECLARADOS!BD3</f>
        <v>15.500395000000001</v>
      </c>
      <c r="G112" s="23">
        <f>[16]DECLARADOS!BE3</f>
        <v>2.0276660000000004</v>
      </c>
      <c r="H112" s="23">
        <f>[16]DECLARADOS!BF3</f>
        <v>1.7057050000000002</v>
      </c>
      <c r="I112" s="23">
        <f>[16]DECLARADOS!BG3</f>
        <v>1.4495710000000011</v>
      </c>
      <c r="J112" s="23">
        <f>[16]DECLARADOS!BH3</f>
        <v>1.8419469999999998</v>
      </c>
      <c r="K112" s="23">
        <f>[16]DECLARADOS!BI3</f>
        <v>2.906858999999999</v>
      </c>
      <c r="L112" s="23">
        <f>[16]DECLARADOS!BJ3</f>
        <v>19.498054000000028</v>
      </c>
      <c r="M112" s="23">
        <f>[16]DECLARADOS!BK3</f>
        <v>21.176818999999963</v>
      </c>
      <c r="N112" s="23">
        <f>[16]DECLARADOS!BL3</f>
        <v>4.7944080000000007</v>
      </c>
      <c r="O112" s="23">
        <f>[16]DECLARADOS!BM3</f>
        <v>22.421964000000024</v>
      </c>
      <c r="P112" s="23">
        <f>[16]DECLARADOS!BN3</f>
        <v>0.76580900000000007</v>
      </c>
      <c r="Q112" s="23">
        <f>[16]DECLARADOS!BO3</f>
        <v>0.95841299999999985</v>
      </c>
      <c r="R112" s="23">
        <f>[16]DECLARADOS!BP3</f>
        <v>0.92295399999999994</v>
      </c>
      <c r="S112" s="23">
        <f>[16]DECLARADOS!BQ3</f>
        <v>2.5156769999999993</v>
      </c>
      <c r="T112" s="23"/>
    </row>
    <row r="113" spans="1:20">
      <c r="B113" s="37" t="s">
        <v>131</v>
      </c>
      <c r="C113" s="23">
        <f>[16]DECLARADOS!BA4</f>
        <v>31.213902000000008</v>
      </c>
      <c r="D113" s="23">
        <f>[16]DECLARADOS!BB4</f>
        <v>2.198334</v>
      </c>
      <c r="E113" s="23">
        <f>[16]DECLARADOS!BC4</f>
        <v>11.862601</v>
      </c>
      <c r="F113" s="23">
        <f>[16]DECLARADOS!BD4</f>
        <v>12.349576999999996</v>
      </c>
      <c r="G113" s="23">
        <f>[16]DECLARADOS!BE4</f>
        <v>1.9960819999999999</v>
      </c>
      <c r="H113" s="23">
        <f>[16]DECLARADOS!BF4</f>
        <v>2.3187679999999999</v>
      </c>
      <c r="I113" s="23">
        <f>[16]DECLARADOS!BG4</f>
        <v>0.61758199999999974</v>
      </c>
      <c r="J113" s="23">
        <f>[16]DECLARADOS!BH4</f>
        <v>2.2918449999999999</v>
      </c>
      <c r="K113" s="23">
        <f>[16]DECLARADOS!BI4</f>
        <v>1.9203580000000007</v>
      </c>
      <c r="L113" s="23">
        <f>[16]DECLARADOS!BJ4</f>
        <v>15.106836999999981</v>
      </c>
      <c r="M113" s="23">
        <f>[16]DECLARADOS!BK4</f>
        <v>16.944734000000011</v>
      </c>
      <c r="N113" s="23">
        <f>[16]DECLARADOS!BL4</f>
        <v>3.7616079999999981</v>
      </c>
      <c r="O113" s="23">
        <f>[16]DECLARADOS!BM4</f>
        <v>21.957208999999999</v>
      </c>
      <c r="P113" s="23">
        <f>[16]DECLARADOS!BN4</f>
        <v>1.022821</v>
      </c>
      <c r="Q113" s="23">
        <f>[16]DECLARADOS!BO4</f>
        <v>1.0787319999999998</v>
      </c>
      <c r="R113" s="23">
        <f>[16]DECLARADOS!BP4</f>
        <v>0.88805300000000009</v>
      </c>
      <c r="S113" s="23">
        <f>[16]DECLARADOS!BQ4</f>
        <v>1.6614669999999998</v>
      </c>
      <c r="T113" s="23"/>
    </row>
    <row r="114" spans="1:20">
      <c r="B114" s="37" t="s">
        <v>132</v>
      </c>
      <c r="C114" s="23">
        <f>[16]DECLARADOS!BA5</f>
        <v>29.753823000000001</v>
      </c>
      <c r="D114" s="23">
        <f>[16]DECLARADOS!BB5</f>
        <v>2.9902220000000015</v>
      </c>
      <c r="E114" s="23">
        <f>[16]DECLARADOS!BC5</f>
        <v>9.2394170000000031</v>
      </c>
      <c r="F114" s="23">
        <f>[16]DECLARADOS!BD5</f>
        <v>11.963918999999997</v>
      </c>
      <c r="G114" s="23">
        <f>[16]DECLARADOS!BE5</f>
        <v>1.5212050000000004</v>
      </c>
      <c r="H114" s="23">
        <f>[16]DECLARADOS!BF5</f>
        <v>1.4221200000000005</v>
      </c>
      <c r="I114" s="23">
        <f>[16]DECLARADOS!BG5</f>
        <v>1.1648729999999994</v>
      </c>
      <c r="J114" s="23">
        <f>[16]DECLARADOS!BH5</f>
        <v>1.9617020000000003</v>
      </c>
      <c r="K114" s="23">
        <f>[16]DECLARADOS!BI5</f>
        <v>1.5921749999999997</v>
      </c>
      <c r="L114" s="23">
        <f>[16]DECLARADOS!BJ5</f>
        <v>12.492262000000009</v>
      </c>
      <c r="M114" s="23">
        <f>[16]DECLARADOS!BK5</f>
        <v>12.968245</v>
      </c>
      <c r="N114" s="23">
        <f>[16]DECLARADOS!BL5</f>
        <v>3.8644610000000013</v>
      </c>
      <c r="O114" s="23">
        <f>[16]DECLARADOS!BM5</f>
        <v>19.143936000000007</v>
      </c>
      <c r="P114" s="23">
        <f>[16]DECLARADOS!BN5</f>
        <v>0.64432800000000001</v>
      </c>
      <c r="Q114" s="23">
        <f>[16]DECLARADOS!BO5</f>
        <v>0.61971299999999996</v>
      </c>
      <c r="R114" s="23">
        <f>[16]DECLARADOS!BP5</f>
        <v>0.81788200000000022</v>
      </c>
      <c r="S114" s="23">
        <f>[16]DECLARADOS!BQ5</f>
        <v>1.4529640000000006</v>
      </c>
      <c r="T114" s="23"/>
    </row>
    <row r="115" spans="1:20">
      <c r="B115" s="37" t="s">
        <v>133</v>
      </c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</row>
    <row r="116" spans="1:20">
      <c r="B116" s="37" t="s">
        <v>134</v>
      </c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</row>
    <row r="117" spans="1:20">
      <c r="B117" s="37" t="s">
        <v>135</v>
      </c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</row>
    <row r="118" spans="1:20">
      <c r="B118" s="37" t="s">
        <v>136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</row>
    <row r="119" spans="1:20">
      <c r="B119" s="37" t="s">
        <v>137</v>
      </c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</row>
    <row r="120" spans="1:20">
      <c r="B120" s="37" t="s">
        <v>138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</row>
    <row r="121" spans="1:20">
      <c r="B121" s="37" t="s">
        <v>139</v>
      </c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</row>
    <row r="122" spans="1:20">
      <c r="B122" s="37" t="s">
        <v>140</v>
      </c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</row>
    <row r="123" spans="1:20">
      <c r="B123" s="37" t="s">
        <v>141</v>
      </c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</row>
    <row r="124" spans="1:20"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</row>
    <row r="125" spans="1:20"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</row>
    <row r="126" spans="1:20"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</row>
    <row r="127" spans="1:20" ht="18" customHeight="1" thickBot="1">
      <c r="A127" s="201" t="s">
        <v>332</v>
      </c>
      <c r="B127" s="201"/>
      <c r="C127" s="201"/>
      <c r="D127" s="201"/>
      <c r="E127" s="201"/>
      <c r="F127" s="201"/>
      <c r="G127" s="201"/>
      <c r="H127" s="201"/>
      <c r="I127" s="201"/>
      <c r="J127" s="201"/>
      <c r="K127" s="201"/>
      <c r="L127" s="201"/>
      <c r="M127" s="201"/>
      <c r="N127" s="201"/>
      <c r="O127" s="201"/>
      <c r="P127" s="201"/>
      <c r="Q127" s="201"/>
      <c r="R127" s="201"/>
      <c r="S127" s="201"/>
      <c r="T127" s="72"/>
    </row>
    <row r="128" spans="1:20" s="22" customFormat="1" ht="23.25" customHeight="1" thickBot="1">
      <c r="A128" s="120" t="s">
        <v>129</v>
      </c>
      <c r="B128" s="120" t="s">
        <v>128</v>
      </c>
      <c r="C128" s="121" t="s">
        <v>82</v>
      </c>
      <c r="D128" s="121" t="s">
        <v>83</v>
      </c>
      <c r="E128" s="121" t="s">
        <v>84</v>
      </c>
      <c r="F128" s="121" t="s">
        <v>85</v>
      </c>
      <c r="G128" s="121" t="s">
        <v>86</v>
      </c>
      <c r="H128" s="121" t="s">
        <v>87</v>
      </c>
      <c r="I128" s="121" t="s">
        <v>88</v>
      </c>
      <c r="J128" s="121" t="s">
        <v>89</v>
      </c>
      <c r="K128" s="121" t="s">
        <v>90</v>
      </c>
      <c r="L128" s="121" t="s">
        <v>91</v>
      </c>
      <c r="M128" s="121" t="s">
        <v>92</v>
      </c>
      <c r="N128" s="121" t="s">
        <v>93</v>
      </c>
      <c r="O128" s="121" t="s">
        <v>94</v>
      </c>
      <c r="P128" s="121" t="s">
        <v>95</v>
      </c>
      <c r="Q128" s="121" t="s">
        <v>96</v>
      </c>
      <c r="R128" s="121" t="s">
        <v>97</v>
      </c>
      <c r="S128" s="121" t="s">
        <v>98</v>
      </c>
      <c r="T128" s="40"/>
    </row>
    <row r="129" spans="1:20" ht="11.25" customHeight="1" thickBot="1">
      <c r="A129" s="122"/>
      <c r="B129" s="122"/>
      <c r="C129" s="205" t="s">
        <v>342</v>
      </c>
      <c r="D129" s="206"/>
      <c r="E129" s="206"/>
      <c r="F129" s="206"/>
      <c r="G129" s="206"/>
      <c r="H129" s="206"/>
      <c r="I129" s="206"/>
      <c r="J129" s="206"/>
      <c r="K129" s="206"/>
      <c r="L129" s="206"/>
      <c r="M129" s="206"/>
      <c r="N129" s="206"/>
      <c r="O129" s="206"/>
      <c r="P129" s="206"/>
      <c r="Q129" s="206"/>
      <c r="R129" s="206"/>
      <c r="S129" s="207"/>
      <c r="T129" s="41"/>
    </row>
    <row r="130" spans="1:20">
      <c r="A130" s="19">
        <f>[2]LEGENDAS!$B$3</f>
        <v>2018</v>
      </c>
      <c r="B130" s="37" t="s">
        <v>130</v>
      </c>
      <c r="C130" s="23">
        <f>[14]DECLARADOS!BR3</f>
        <v>1.7676690000000002</v>
      </c>
      <c r="D130" s="23">
        <f>[14]DECLARADOS!BS3</f>
        <v>4.1596489999999999</v>
      </c>
      <c r="E130" s="23">
        <f>[14]DECLARADOS!BT3</f>
        <v>2.6911279999999991</v>
      </c>
      <c r="F130" s="23">
        <f>[14]DECLARADOS!BU3</f>
        <v>68.574262000000061</v>
      </c>
      <c r="G130" s="23">
        <f>[14]DECLARADOS!BV3</f>
        <v>11.271160000000018</v>
      </c>
      <c r="H130" s="23">
        <f>[14]DECLARADOS!BW3</f>
        <v>1.4960200000000001</v>
      </c>
      <c r="I130" s="23">
        <f>[14]DECLARADOS!BX3</f>
        <v>2.5820000000000003E-2</v>
      </c>
      <c r="J130" s="23">
        <f>[14]DECLARADOS!BY3</f>
        <v>5.7045909999999997</v>
      </c>
      <c r="K130" s="23">
        <f>[14]DECLARADOS!BZ3</f>
        <v>1.5834790000000001</v>
      </c>
      <c r="L130" s="23">
        <f>[14]DECLARADOS!CA3</f>
        <v>0.14277800000000002</v>
      </c>
      <c r="M130" s="23">
        <f>[14]DECLARADOS!CB3</f>
        <v>2.944E-3</v>
      </c>
      <c r="N130" s="23">
        <f>[14]DECLARADOS!CC3</f>
        <v>0.22830999999999999</v>
      </c>
      <c r="O130" s="23">
        <f>[14]DECLARADOS!CD3</f>
        <v>2.8356670000000022</v>
      </c>
      <c r="P130" s="23">
        <f>[14]DECLARADOS!CE3</f>
        <v>1.8462209999999988</v>
      </c>
      <c r="Q130" s="23">
        <f>[14]DECLARADOS!CF3</f>
        <v>85.384570000000011</v>
      </c>
      <c r="R130" s="23">
        <f>[14]DECLARADOS!CG3</f>
        <v>110.00626699999974</v>
      </c>
      <c r="S130" s="23">
        <f>[14]DECLARADOS!CH3</f>
        <v>4.6090000000000006E-2</v>
      </c>
      <c r="T130" s="23"/>
    </row>
    <row r="131" spans="1:20">
      <c r="B131" s="37" t="s">
        <v>131</v>
      </c>
      <c r="C131" s="23">
        <f>[14]DECLARADOS!BR4</f>
        <v>0.9287789999999998</v>
      </c>
      <c r="D131" s="23">
        <f>[14]DECLARADOS!BS4</f>
        <v>3.7851159999999999</v>
      </c>
      <c r="E131" s="23">
        <f>[14]DECLARADOS!BT4</f>
        <v>2.0621810000000007</v>
      </c>
      <c r="F131" s="23">
        <f>[14]DECLARADOS!BU4</f>
        <v>45.417338999999991</v>
      </c>
      <c r="G131" s="23">
        <f>[14]DECLARADOS!BV4</f>
        <v>8.9764129999999938</v>
      </c>
      <c r="H131" s="23">
        <f>[14]DECLARADOS!BW4</f>
        <v>0.57460999999999984</v>
      </c>
      <c r="I131" s="23">
        <f>[14]DECLARADOS!BX4</f>
        <v>4.7141000000000002E-2</v>
      </c>
      <c r="J131" s="23">
        <f>[14]DECLARADOS!BY4</f>
        <v>5.6598879999999996</v>
      </c>
      <c r="K131" s="23">
        <f>[14]DECLARADOS!BZ4</f>
        <v>0.74277000000000004</v>
      </c>
      <c r="L131" s="23">
        <f>[14]DECLARADOS!CA4</f>
        <v>0.16347500000000001</v>
      </c>
      <c r="M131" s="23">
        <f>[14]DECLARADOS!CB4</f>
        <v>0</v>
      </c>
      <c r="N131" s="23">
        <f>[14]DECLARADOS!CC4</f>
        <v>0.41145100000000001</v>
      </c>
      <c r="O131" s="23">
        <f>[14]DECLARADOS!CD4</f>
        <v>3.8759679999999985</v>
      </c>
      <c r="P131" s="23">
        <f>[14]DECLARADOS!CE4</f>
        <v>1.6099689999999991</v>
      </c>
      <c r="Q131" s="23">
        <f>[14]DECLARADOS!CF4</f>
        <v>54.288916000000057</v>
      </c>
      <c r="R131" s="23">
        <f>[14]DECLARADOS!CG4</f>
        <v>90.169717000000091</v>
      </c>
      <c r="S131" s="23">
        <f>[14]DECLARADOS!CH4</f>
        <v>2.4296999999999999E-2</v>
      </c>
      <c r="T131" s="23"/>
    </row>
    <row r="132" spans="1:20">
      <c r="B132" s="37" t="s">
        <v>132</v>
      </c>
      <c r="C132" s="23">
        <f>[14]DECLARADOS!BR5</f>
        <v>1.4205289999999999</v>
      </c>
      <c r="D132" s="23">
        <f>[14]DECLARADOS!BS5</f>
        <v>3.6920920000000015</v>
      </c>
      <c r="E132" s="23">
        <f>[14]DECLARADOS!BT5</f>
        <v>1.79975</v>
      </c>
      <c r="F132" s="23">
        <f>[14]DECLARADOS!BU5</f>
        <v>79.078378999999956</v>
      </c>
      <c r="G132" s="23">
        <f>[14]DECLARADOS!BV5</f>
        <v>10.286878999999992</v>
      </c>
      <c r="H132" s="23">
        <f>[14]DECLARADOS!BW5</f>
        <v>1.4992610000000004</v>
      </c>
      <c r="I132" s="23">
        <f>[14]DECLARADOS!BX5</f>
        <v>9.7428000000000001E-2</v>
      </c>
      <c r="J132" s="23">
        <f>[14]DECLARADOS!BY5</f>
        <v>5.4866789999999996</v>
      </c>
      <c r="K132" s="23">
        <f>[14]DECLARADOS!BZ5</f>
        <v>1.299471</v>
      </c>
      <c r="L132" s="23">
        <f>[14]DECLARADOS!CA5</f>
        <v>1.6575550000000001</v>
      </c>
      <c r="M132" s="23">
        <f>[14]DECLARADOS!CB5</f>
        <v>0</v>
      </c>
      <c r="N132" s="23">
        <f>[14]DECLARADOS!CC5</f>
        <v>0.19331500000000001</v>
      </c>
      <c r="O132" s="23">
        <f>[14]DECLARADOS!CD5</f>
        <v>2.3230540000000008</v>
      </c>
      <c r="P132" s="23">
        <f>[14]DECLARADOS!CE5</f>
        <v>2.337777</v>
      </c>
      <c r="Q132" s="23">
        <f>[14]DECLARADOS!CF5</f>
        <v>67.046708999999993</v>
      </c>
      <c r="R132" s="23">
        <f>[14]DECLARADOS!CG5</f>
        <v>99.383409000000043</v>
      </c>
      <c r="S132" s="23">
        <f>[14]DECLARADOS!CH5</f>
        <v>9.8998000000000003E-2</v>
      </c>
      <c r="T132" s="23"/>
    </row>
    <row r="133" spans="1:20">
      <c r="B133" s="37" t="s">
        <v>133</v>
      </c>
      <c r="C133" s="23">
        <f>[14]DECLARADOS!BR6</f>
        <v>2.3631210000000014</v>
      </c>
      <c r="D133" s="23">
        <f>[14]DECLARADOS!BS6</f>
        <v>4.542221999999998</v>
      </c>
      <c r="E133" s="23">
        <f>[14]DECLARADOS!BT6</f>
        <v>2.0487550000000008</v>
      </c>
      <c r="F133" s="23">
        <f>[14]DECLARADOS!BU6</f>
        <v>72.414536000000012</v>
      </c>
      <c r="G133" s="23">
        <f>[14]DECLARADOS!BV6</f>
        <v>11.674032999999994</v>
      </c>
      <c r="H133" s="23">
        <f>[14]DECLARADOS!BW6</f>
        <v>0.65583800000000003</v>
      </c>
      <c r="I133" s="23">
        <f>[14]DECLARADOS!BX6</f>
        <v>8.5891999999999996E-2</v>
      </c>
      <c r="J133" s="23">
        <f>[14]DECLARADOS!BY6</f>
        <v>5.2301770000000003</v>
      </c>
      <c r="K133" s="23">
        <f>[14]DECLARADOS!BZ6</f>
        <v>0.94308899999999996</v>
      </c>
      <c r="L133" s="23">
        <f>[14]DECLARADOS!CA6</f>
        <v>0.91587400000000008</v>
      </c>
      <c r="M133" s="23">
        <f>[14]DECLARADOS!CB6</f>
        <v>1.542E-3</v>
      </c>
      <c r="N133" s="23">
        <f>[14]DECLARADOS!CC6</f>
        <v>0.19370900000000002</v>
      </c>
      <c r="O133" s="23">
        <f>[14]DECLARADOS!CD6</f>
        <v>2.9540340000000005</v>
      </c>
      <c r="P133" s="23">
        <f>[14]DECLARADOS!CE6</f>
        <v>2.1631920000000004</v>
      </c>
      <c r="Q133" s="23">
        <f>[14]DECLARADOS!CF6</f>
        <v>70.438535999999928</v>
      </c>
      <c r="R133" s="23">
        <f>[14]DECLARADOS!CG6</f>
        <v>108.29806600000001</v>
      </c>
      <c r="S133" s="23">
        <f>[14]DECLARADOS!CH6</f>
        <v>1.8251E-2</v>
      </c>
      <c r="T133" s="23"/>
    </row>
    <row r="134" spans="1:20">
      <c r="B134" s="37" t="s">
        <v>134</v>
      </c>
      <c r="C134" s="23">
        <f>[14]DECLARADOS!BR7</f>
        <v>1.4302670000000006</v>
      </c>
      <c r="D134" s="23">
        <f>[14]DECLARADOS!BS7</f>
        <v>4.3252019999999964</v>
      </c>
      <c r="E134" s="23">
        <f>[14]DECLARADOS!BT7</f>
        <v>1.5379050000000001</v>
      </c>
      <c r="F134" s="23">
        <f>[14]DECLARADOS!BU7</f>
        <v>88.823907000000048</v>
      </c>
      <c r="G134" s="23">
        <f>[14]DECLARADOS!BV7</f>
        <v>11.936296999999998</v>
      </c>
      <c r="H134" s="23">
        <f>[14]DECLARADOS!BW7</f>
        <v>1.2156029999999998</v>
      </c>
      <c r="I134" s="23">
        <f>[14]DECLARADOS!BX7</f>
        <v>0.103105</v>
      </c>
      <c r="J134" s="23">
        <f>[14]DECLARADOS!BY7</f>
        <v>4.1032090000000014</v>
      </c>
      <c r="K134" s="23">
        <f>[14]DECLARADOS!BZ7</f>
        <v>1.082114</v>
      </c>
      <c r="L134" s="23">
        <f>[14]DECLARADOS!CA7</f>
        <v>1.092239</v>
      </c>
      <c r="M134" s="23">
        <f>[14]DECLARADOS!CB7</f>
        <v>0</v>
      </c>
      <c r="N134" s="23">
        <f>[14]DECLARADOS!CC7</f>
        <v>0.30359899999999995</v>
      </c>
      <c r="O134" s="23">
        <f>[14]DECLARADOS!CD7</f>
        <v>2.7960260000000008</v>
      </c>
      <c r="P134" s="23">
        <f>[14]DECLARADOS!CE7</f>
        <v>2.8377520000000009</v>
      </c>
      <c r="Q134" s="23">
        <f>[14]DECLARADOS!CF7</f>
        <v>79.679941000000028</v>
      </c>
      <c r="R134" s="23">
        <f>[14]DECLARADOS!CG7</f>
        <v>118.1585169999999</v>
      </c>
      <c r="S134" s="23">
        <f>[14]DECLARADOS!CH7</f>
        <v>0.18999100000000002</v>
      </c>
      <c r="T134" s="23"/>
    </row>
    <row r="135" spans="1:20">
      <c r="B135" s="37" t="s">
        <v>135</v>
      </c>
      <c r="C135" s="23">
        <f>[14]DECLARADOS!BR8</f>
        <v>1.3258479999999999</v>
      </c>
      <c r="D135" s="23">
        <f>[14]DECLARADOS!BS8</f>
        <v>5.5011329999999976</v>
      </c>
      <c r="E135" s="23">
        <f>[14]DECLARADOS!BT8</f>
        <v>2.5000710000000002</v>
      </c>
      <c r="F135" s="23">
        <f>[14]DECLARADOS!BU8</f>
        <v>67.236126000000013</v>
      </c>
      <c r="G135" s="23">
        <f>[14]DECLARADOS!BV8</f>
        <v>13.429165999999997</v>
      </c>
      <c r="H135" s="23">
        <f>[14]DECLARADOS!BW8</f>
        <v>1.3017280000000002</v>
      </c>
      <c r="I135" s="23">
        <f>[14]DECLARADOS!BX8</f>
        <v>0.13043300000000002</v>
      </c>
      <c r="J135" s="23">
        <f>[14]DECLARADOS!BY8</f>
        <v>5.4047819999999991</v>
      </c>
      <c r="K135" s="23">
        <f>[14]DECLARADOS!BZ8</f>
        <v>2.9032989999999996</v>
      </c>
      <c r="L135" s="23">
        <f>[14]DECLARADOS!CA8</f>
        <v>0.9476</v>
      </c>
      <c r="M135" s="23">
        <f>[14]DECLARADOS!CB8</f>
        <v>2.8105999999999999E-2</v>
      </c>
      <c r="N135" s="23">
        <f>[14]DECLARADOS!CC8</f>
        <v>0.25826299999999996</v>
      </c>
      <c r="O135" s="23">
        <f>[14]DECLARADOS!CD8</f>
        <v>2.7282299999999968</v>
      </c>
      <c r="P135" s="23">
        <f>[14]DECLARADOS!CE8</f>
        <v>2.7493090000000002</v>
      </c>
      <c r="Q135" s="23">
        <f>[14]DECLARADOS!CF8</f>
        <v>92.771970000000039</v>
      </c>
      <c r="R135" s="23">
        <f>[14]DECLARADOS!CG8</f>
        <v>119.60132999999988</v>
      </c>
      <c r="S135" s="23">
        <f>[14]DECLARADOS!CH8</f>
        <v>2.8686000000000003E-2</v>
      </c>
      <c r="T135" s="23"/>
    </row>
    <row r="136" spans="1:20">
      <c r="B136" s="37" t="s">
        <v>136</v>
      </c>
      <c r="C136" s="23">
        <f>[14]DECLARADOS!BR9</f>
        <v>2.2165710000000001</v>
      </c>
      <c r="D136" s="23">
        <f>[14]DECLARADOS!BS9</f>
        <v>4.8655830000000027</v>
      </c>
      <c r="E136" s="23">
        <f>[14]DECLARADOS!BT9</f>
        <v>2.4657039999999975</v>
      </c>
      <c r="F136" s="23">
        <f>[14]DECLARADOS!BU9</f>
        <v>94.663588999999959</v>
      </c>
      <c r="G136" s="23">
        <f>[14]DECLARADOS!BV9</f>
        <v>13.349494000000004</v>
      </c>
      <c r="H136" s="23">
        <f>[14]DECLARADOS!BW9</f>
        <v>1.5260560000000001</v>
      </c>
      <c r="I136" s="23">
        <f>[14]DECLARADOS!BX9</f>
        <v>6.7228999999999997E-2</v>
      </c>
      <c r="J136" s="23">
        <f>[14]DECLARADOS!BY9</f>
        <v>5.8035910000000017</v>
      </c>
      <c r="K136" s="23">
        <f>[14]DECLARADOS!BZ9</f>
        <v>0.64726000000000006</v>
      </c>
      <c r="L136" s="23">
        <f>[14]DECLARADOS!CA9</f>
        <v>1.0250230000000002</v>
      </c>
      <c r="M136" s="23">
        <f>[14]DECLARADOS!CB9</f>
        <v>0</v>
      </c>
      <c r="N136" s="23">
        <f>[14]DECLARADOS!CC9</f>
        <v>0.28147800000000001</v>
      </c>
      <c r="O136" s="23">
        <f>[14]DECLARADOS!CD9</f>
        <v>3.4982600000000015</v>
      </c>
      <c r="P136" s="23">
        <f>[14]DECLARADOS!CE9</f>
        <v>4.396234999999999</v>
      </c>
      <c r="Q136" s="23">
        <f>[14]DECLARADOS!CF9</f>
        <v>85.800589000000002</v>
      </c>
      <c r="R136" s="23">
        <f>[14]DECLARADOS!CG9</f>
        <v>116.88826000000002</v>
      </c>
      <c r="S136" s="23">
        <f>[14]DECLARADOS!CH9</f>
        <v>0.206733</v>
      </c>
      <c r="T136" s="23"/>
    </row>
    <row r="137" spans="1:20">
      <c r="B137" s="37" t="s">
        <v>137</v>
      </c>
      <c r="C137" s="23">
        <f>[14]DECLARADOS!BR10</f>
        <v>1.6507710000000002</v>
      </c>
      <c r="D137" s="23">
        <f>[14]DECLARADOS!BS10</f>
        <v>4.4860790000000037</v>
      </c>
      <c r="E137" s="23">
        <f>[14]DECLARADOS!BT10</f>
        <v>2.2347569999999997</v>
      </c>
      <c r="F137" s="23">
        <f>[14]DECLARADOS!BU10</f>
        <v>59.569268000000008</v>
      </c>
      <c r="G137" s="23">
        <f>[14]DECLARADOS!BV10</f>
        <v>12.585056000000003</v>
      </c>
      <c r="H137" s="23">
        <f>[14]DECLARADOS!BW10</f>
        <v>0.95647599999999999</v>
      </c>
      <c r="I137" s="23">
        <f>[14]DECLARADOS!BX10</f>
        <v>0.10591300000000001</v>
      </c>
      <c r="J137" s="23">
        <f>[14]DECLARADOS!BY10</f>
        <v>5.3646349999999998</v>
      </c>
      <c r="K137" s="23">
        <f>[14]DECLARADOS!BZ10</f>
        <v>3.0967840000000004</v>
      </c>
      <c r="L137" s="23">
        <f>[14]DECLARADOS!CA10</f>
        <v>1.100371</v>
      </c>
      <c r="M137" s="23">
        <f>[14]DECLARADOS!CB10</f>
        <v>0.42030800000000001</v>
      </c>
      <c r="N137" s="23">
        <f>[14]DECLARADOS!CC10</f>
        <v>0.27716600000000002</v>
      </c>
      <c r="O137" s="23">
        <f>[14]DECLARADOS!CD10</f>
        <v>2.5042969999999984</v>
      </c>
      <c r="P137" s="23">
        <f>[14]DECLARADOS!CE10</f>
        <v>3.5423229999999983</v>
      </c>
      <c r="Q137" s="23">
        <f>[14]DECLARADOS!CF10</f>
        <v>74.827186000000097</v>
      </c>
      <c r="R137" s="23">
        <f>[14]DECLARADOS!CG10</f>
        <v>108.00398600000015</v>
      </c>
      <c r="S137" s="23">
        <f>[14]DECLARADOS!CH10</f>
        <v>0.10009599999999999</v>
      </c>
      <c r="T137" s="23"/>
    </row>
    <row r="138" spans="1:20">
      <c r="B138" s="37" t="s">
        <v>138</v>
      </c>
      <c r="C138" s="23">
        <f>[14]DECLARADOS!BR11</f>
        <v>2.1395579999999996</v>
      </c>
      <c r="D138" s="23">
        <f>[14]DECLARADOS!BS11</f>
        <v>5.0336240000000005</v>
      </c>
      <c r="E138" s="23">
        <f>[14]DECLARADOS!BT11</f>
        <v>2.7306120000000025</v>
      </c>
      <c r="F138" s="23">
        <f>[14]DECLARADOS!BU11</f>
        <v>52.332726000000001</v>
      </c>
      <c r="G138" s="23">
        <f>[14]DECLARADOS!BV11</f>
        <v>11.799996000000002</v>
      </c>
      <c r="H138" s="23">
        <f>[14]DECLARADOS!BW11</f>
        <v>1.0321159999999998</v>
      </c>
      <c r="I138" s="23">
        <f>[14]DECLARADOS!BX11</f>
        <v>5.6776999999999994E-2</v>
      </c>
      <c r="J138" s="23">
        <f>[14]DECLARADOS!BY11</f>
        <v>5.2648800000000024</v>
      </c>
      <c r="K138" s="23">
        <f>[14]DECLARADOS!BZ11</f>
        <v>1.3928759999999998</v>
      </c>
      <c r="L138" s="23">
        <f>[14]DECLARADOS!CA11</f>
        <v>1.5984240000000001</v>
      </c>
      <c r="M138" s="23">
        <f>[14]DECLARADOS!CB11</f>
        <v>0.42742000000000002</v>
      </c>
      <c r="N138" s="23">
        <f>[14]DECLARADOS!CC11</f>
        <v>0.31324199999999996</v>
      </c>
      <c r="O138" s="23">
        <f>[14]DECLARADOS!CD11</f>
        <v>3.2138720000000038</v>
      </c>
      <c r="P138" s="23">
        <f>[14]DECLARADOS!CE11</f>
        <v>3.5443679999999995</v>
      </c>
      <c r="Q138" s="23">
        <f>[14]DECLARADOS!CF11</f>
        <v>74.471741000000108</v>
      </c>
      <c r="R138" s="23">
        <f>[14]DECLARADOS!CG11</f>
        <v>109.85072700000009</v>
      </c>
      <c r="S138" s="23">
        <f>[14]DECLARADOS!CH11</f>
        <v>7.2529999999999997E-2</v>
      </c>
      <c r="T138" s="23"/>
    </row>
    <row r="139" spans="1:20">
      <c r="B139" s="37" t="s">
        <v>139</v>
      </c>
      <c r="C139" s="23">
        <f>[14]DECLARADOS!BR12</f>
        <v>2.7103119999999996</v>
      </c>
      <c r="D139" s="23">
        <f>[14]DECLARADOS!BS12</f>
        <v>6.3001300000000038</v>
      </c>
      <c r="E139" s="23">
        <f>[14]DECLARADOS!BT12</f>
        <v>1.9370049999999999</v>
      </c>
      <c r="F139" s="23">
        <f>[14]DECLARADOS!BU12</f>
        <v>89.108833999999945</v>
      </c>
      <c r="G139" s="23">
        <f>[14]DECLARADOS!BV12</f>
        <v>12.720863999999999</v>
      </c>
      <c r="H139" s="23">
        <f>[14]DECLARADOS!BW12</f>
        <v>1.1904330000000001</v>
      </c>
      <c r="I139" s="23">
        <f>[14]DECLARADOS!BX12</f>
        <v>6.9412000000000001E-2</v>
      </c>
      <c r="J139" s="23">
        <f>[14]DECLARADOS!BY12</f>
        <v>6.3361159999999979</v>
      </c>
      <c r="K139" s="23">
        <f>[14]DECLARADOS!BZ12</f>
        <v>1.5812680000000001</v>
      </c>
      <c r="L139" s="23">
        <f>[14]DECLARADOS!CA12</f>
        <v>2.2961870000000002</v>
      </c>
      <c r="M139" s="23">
        <f>[14]DECLARADOS!CB12</f>
        <v>0</v>
      </c>
      <c r="N139" s="23">
        <f>[14]DECLARADOS!CC12</f>
        <v>0.294493</v>
      </c>
      <c r="O139" s="23">
        <f>[14]DECLARADOS!CD12</f>
        <v>3.3598830000000004</v>
      </c>
      <c r="P139" s="23">
        <f>[14]DECLARADOS!CE12</f>
        <v>3.9452660000000002</v>
      </c>
      <c r="Q139" s="23">
        <f>[14]DECLARADOS!CF12</f>
        <v>88.085851999999946</v>
      </c>
      <c r="R139" s="23">
        <f>[14]DECLARADOS!CG12</f>
        <v>133.56117400000002</v>
      </c>
      <c r="S139" s="23">
        <f>[14]DECLARADOS!CH12</f>
        <v>7.7986E-2</v>
      </c>
      <c r="T139" s="23"/>
    </row>
    <row r="140" spans="1:20">
      <c r="B140" s="37" t="s">
        <v>140</v>
      </c>
      <c r="C140" s="23">
        <f>[14]DECLARADOS!BR13</f>
        <v>1.7690389999999994</v>
      </c>
      <c r="D140" s="23">
        <f>[14]DECLARADOS!BS13</f>
        <v>5.1161119999999976</v>
      </c>
      <c r="E140" s="23">
        <f>[14]DECLARADOS!BT13</f>
        <v>2.1687159999999994</v>
      </c>
      <c r="F140" s="23">
        <f>[14]DECLARADOS!BU13</f>
        <v>49.556069999999956</v>
      </c>
      <c r="G140" s="23">
        <f>[14]DECLARADOS!BV13</f>
        <v>13.420912999999997</v>
      </c>
      <c r="H140" s="23">
        <f>[14]DECLARADOS!BW13</f>
        <v>1.153132</v>
      </c>
      <c r="I140" s="23">
        <f>[14]DECLARADOS!BX13</f>
        <v>0.12923600000000002</v>
      </c>
      <c r="J140" s="23">
        <f>[14]DECLARADOS!BY13</f>
        <v>6.2294110000000007</v>
      </c>
      <c r="K140" s="23">
        <f>[14]DECLARADOS!BZ13</f>
        <v>1.9190160000000001</v>
      </c>
      <c r="L140" s="23">
        <f>[14]DECLARADOS!CA13</f>
        <v>0.88616799999999996</v>
      </c>
      <c r="M140" s="23">
        <f>[14]DECLARADOS!CB13</f>
        <v>0</v>
      </c>
      <c r="N140" s="23">
        <f>[14]DECLARADOS!CC13</f>
        <v>0.27445799999999998</v>
      </c>
      <c r="O140" s="23">
        <f>[14]DECLARADOS!CD13</f>
        <v>3.7575389999999991</v>
      </c>
      <c r="P140" s="23">
        <f>[14]DECLARADOS!CE13</f>
        <v>3.087661999999999</v>
      </c>
      <c r="Q140" s="23">
        <f>[14]DECLARADOS!CF13</f>
        <v>108.9049379999999</v>
      </c>
      <c r="R140" s="23">
        <f>[14]DECLARADOS!CG13</f>
        <v>122.91723000000019</v>
      </c>
      <c r="S140" s="23">
        <f>[14]DECLARADOS!CH13</f>
        <v>5.4844999999999998E-2</v>
      </c>
      <c r="T140" s="23"/>
    </row>
    <row r="141" spans="1:20">
      <c r="B141" s="37" t="s">
        <v>141</v>
      </c>
      <c r="C141" s="23">
        <f>[14]DECLARADOS!BR14</f>
        <v>1.799938</v>
      </c>
      <c r="D141" s="23">
        <f>[14]DECLARADOS!BS14</f>
        <v>3.4703629999999994</v>
      </c>
      <c r="E141" s="23">
        <f>[14]DECLARADOS!BT14</f>
        <v>1.7535100000000003</v>
      </c>
      <c r="F141" s="23">
        <f>[14]DECLARADOS!BU14</f>
        <v>51.451286999999986</v>
      </c>
      <c r="G141" s="23">
        <f>[14]DECLARADOS!BV14</f>
        <v>9.8460619999999963</v>
      </c>
      <c r="H141" s="23">
        <f>[14]DECLARADOS!BW14</f>
        <v>1.2077419999999999</v>
      </c>
      <c r="I141" s="23">
        <f>[14]DECLARADOS!BX14</f>
        <v>3.4432999999999998E-2</v>
      </c>
      <c r="J141" s="23">
        <f>[14]DECLARADOS!BY14</f>
        <v>4.6436850000000014</v>
      </c>
      <c r="K141" s="23">
        <f>[14]DECLARADOS!BZ14</f>
        <v>0.99807299999999999</v>
      </c>
      <c r="L141" s="23">
        <f>[14]DECLARADOS!CA14</f>
        <v>1.3048230000000001</v>
      </c>
      <c r="M141" s="23">
        <f>[14]DECLARADOS!CB14</f>
        <v>0.40471800000000002</v>
      </c>
      <c r="N141" s="23">
        <f>[14]DECLARADOS!CC14</f>
        <v>0.28295499999999996</v>
      </c>
      <c r="O141" s="23">
        <f>[14]DECLARADOS!CD14</f>
        <v>3.0755849999999998</v>
      </c>
      <c r="P141" s="23">
        <f>[14]DECLARADOS!CE14</f>
        <v>2.7485009999999996</v>
      </c>
      <c r="Q141" s="23">
        <f>[14]DECLARADOS!CF14</f>
        <v>68.516136000000046</v>
      </c>
      <c r="R141" s="23">
        <f>[14]DECLARADOS!CG14</f>
        <v>89.292053999999951</v>
      </c>
      <c r="S141" s="23">
        <f>[14]DECLARADOS!CH14</f>
        <v>5.8707999999999996E-2</v>
      </c>
      <c r="T141" s="23"/>
    </row>
    <row r="142" spans="1:20"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38"/>
      <c r="Q142" s="38"/>
      <c r="R142" s="38"/>
      <c r="S142" s="38"/>
      <c r="T142" s="38"/>
    </row>
    <row r="143" spans="1:20">
      <c r="A143" s="19">
        <f>[2]LEGENDAS!$B$2</f>
        <v>2019</v>
      </c>
      <c r="B143" s="37" t="s">
        <v>130</v>
      </c>
      <c r="C143" s="23">
        <f>[16]DECLARADOS!BR3</f>
        <v>3.0782689999999984</v>
      </c>
      <c r="D143" s="23">
        <f>[16]DECLARADOS!BS3</f>
        <v>5.6399700000000008</v>
      </c>
      <c r="E143" s="23">
        <f>[16]DECLARADOS!BT3</f>
        <v>2.293661999999999</v>
      </c>
      <c r="F143" s="23">
        <f>[16]DECLARADOS!BU3</f>
        <v>89.251038999999977</v>
      </c>
      <c r="G143" s="23">
        <f>[16]DECLARADOS!BV3</f>
        <v>14.415709999999997</v>
      </c>
      <c r="H143" s="23">
        <f>[16]DECLARADOS!BW3</f>
        <v>1.7202159999999997</v>
      </c>
      <c r="I143" s="23">
        <f>[16]DECLARADOS!BX3</f>
        <v>8.2390999999999992E-2</v>
      </c>
      <c r="J143" s="23">
        <f>[16]DECLARADOS!BY3</f>
        <v>7.9722299999999979</v>
      </c>
      <c r="K143" s="23">
        <f>[16]DECLARADOS!BZ3</f>
        <v>1.3111699999999999</v>
      </c>
      <c r="L143" s="23">
        <f>[16]DECLARADOS!CA3</f>
        <v>1.2546409999999999</v>
      </c>
      <c r="M143" s="23">
        <f>[16]DECLARADOS!CB3</f>
        <v>0.33794400000000002</v>
      </c>
      <c r="N143" s="23">
        <f>[16]DECLARADOS!CC3</f>
        <v>0.38784499999999988</v>
      </c>
      <c r="O143" s="23">
        <f>[16]DECLARADOS!CD3</f>
        <v>3.5893460000000004</v>
      </c>
      <c r="P143" s="23">
        <f>[16]DECLARADOS!CE3</f>
        <v>4.6152729999999966</v>
      </c>
      <c r="Q143" s="23">
        <f>[16]DECLARADOS!CF3</f>
        <v>91.004124999999945</v>
      </c>
      <c r="R143" s="23">
        <f>[16]DECLARADOS!CG3</f>
        <v>139.41060900000025</v>
      </c>
      <c r="S143" s="23">
        <f>[16]DECLARADOS!CH3</f>
        <v>0.115855</v>
      </c>
      <c r="T143" s="23"/>
    </row>
    <row r="144" spans="1:20">
      <c r="B144" s="37" t="s">
        <v>131</v>
      </c>
      <c r="C144" s="23">
        <f>[16]DECLARADOS!BR4</f>
        <v>2.3305940000000005</v>
      </c>
      <c r="D144" s="23">
        <f>[16]DECLARADOS!BS4</f>
        <v>5.4068150000000008</v>
      </c>
      <c r="E144" s="23">
        <f>[16]DECLARADOS!BT4</f>
        <v>1.6737060000000006</v>
      </c>
      <c r="F144" s="23">
        <f>[16]DECLARADOS!BU4</f>
        <v>41.820444000000002</v>
      </c>
      <c r="G144" s="23">
        <f>[16]DECLARADOS!BV4</f>
        <v>14.150824000000002</v>
      </c>
      <c r="H144" s="23">
        <f>[16]DECLARADOS!BW4</f>
        <v>1.4684699999999997</v>
      </c>
      <c r="I144" s="23">
        <f>[16]DECLARADOS!BX4</f>
        <v>8.1609000000000001E-2</v>
      </c>
      <c r="J144" s="23">
        <f>[16]DECLARADOS!BY4</f>
        <v>6.3956419999999987</v>
      </c>
      <c r="K144" s="23">
        <f>[16]DECLARADOS!BZ4</f>
        <v>3.2421999999999995</v>
      </c>
      <c r="L144" s="23">
        <f>[16]DECLARADOS!CA4</f>
        <v>0.89784399999999998</v>
      </c>
      <c r="M144" s="23">
        <f>[16]DECLARADOS!CB4</f>
        <v>8.7735000000000007E-2</v>
      </c>
      <c r="N144" s="23">
        <f>[16]DECLARADOS!CC4</f>
        <v>1.1170990000000001</v>
      </c>
      <c r="O144" s="23">
        <f>[16]DECLARADOS!CD4</f>
        <v>3.2038629999999997</v>
      </c>
      <c r="P144" s="23">
        <f>[16]DECLARADOS!CE4</f>
        <v>3.3938539999999984</v>
      </c>
      <c r="Q144" s="23">
        <f>[16]DECLARADOS!CF4</f>
        <v>80.829478000000165</v>
      </c>
      <c r="R144" s="23">
        <f>[16]DECLARADOS!CG4</f>
        <v>119.83474800000018</v>
      </c>
      <c r="S144" s="23">
        <f>[16]DECLARADOS!CH4</f>
        <v>5.0871000000000006E-2</v>
      </c>
      <c r="T144" s="23"/>
    </row>
    <row r="145" spans="1:20">
      <c r="B145" s="37" t="s">
        <v>132</v>
      </c>
      <c r="C145" s="23">
        <f>[16]DECLARADOS!BR5</f>
        <v>1.4483149999999994</v>
      </c>
      <c r="D145" s="23">
        <f>[16]DECLARADOS!BS5</f>
        <v>5.6003420000000004</v>
      </c>
      <c r="E145" s="23">
        <f>[16]DECLARADOS!BT5</f>
        <v>1.5745159999999998</v>
      </c>
      <c r="F145" s="23">
        <f>[16]DECLARADOS!BU5</f>
        <v>46.079013999999979</v>
      </c>
      <c r="G145" s="23">
        <f>[16]DECLARADOS!BV5</f>
        <v>14.576580999999997</v>
      </c>
      <c r="H145" s="23">
        <f>[16]DECLARADOS!BW5</f>
        <v>1.5326320000000004</v>
      </c>
      <c r="I145" s="23">
        <f>[16]DECLARADOS!BX5</f>
        <v>4.2999999999999997E-2</v>
      </c>
      <c r="J145" s="23">
        <f>[16]DECLARADOS!BY5</f>
        <v>7.1541490000000012</v>
      </c>
      <c r="K145" s="23">
        <f>[16]DECLARADOS!BZ5</f>
        <v>1.598938</v>
      </c>
      <c r="L145" s="23">
        <f>[16]DECLARADOS!CA5</f>
        <v>1.575558</v>
      </c>
      <c r="M145" s="23">
        <f>[16]DECLARADOS!CB5</f>
        <v>0.46201599999999998</v>
      </c>
      <c r="N145" s="23">
        <f>[16]DECLARADOS!CC5</f>
        <v>2.0221050000000003</v>
      </c>
      <c r="O145" s="23">
        <f>[16]DECLARADOS!CD5</f>
        <v>2.6673010000000015</v>
      </c>
      <c r="P145" s="23">
        <f>[16]DECLARADOS!CE5</f>
        <v>3.6163360000000004</v>
      </c>
      <c r="Q145" s="23">
        <f>[16]DECLARADOS!CF5</f>
        <v>86.01655899999983</v>
      </c>
      <c r="R145" s="23">
        <f>[16]DECLARADOS!CG5</f>
        <v>130.38564800000003</v>
      </c>
      <c r="S145" s="23">
        <f>[16]DECLARADOS!CH5</f>
        <v>6.1878999999999997E-2</v>
      </c>
      <c r="T145" s="23"/>
    </row>
    <row r="146" spans="1:20">
      <c r="B146" s="37" t="s">
        <v>133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</row>
    <row r="147" spans="1:20">
      <c r="B147" s="37" t="s">
        <v>134</v>
      </c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</row>
    <row r="148" spans="1:20">
      <c r="B148" s="37" t="s">
        <v>135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</row>
    <row r="149" spans="1:20">
      <c r="B149" s="37" t="s">
        <v>136</v>
      </c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</row>
    <row r="150" spans="1:20">
      <c r="B150" s="37" t="s">
        <v>137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</row>
    <row r="151" spans="1:20">
      <c r="B151" s="37" t="s">
        <v>138</v>
      </c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</row>
    <row r="152" spans="1:20">
      <c r="B152" s="37" t="s">
        <v>139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</row>
    <row r="153" spans="1:20">
      <c r="B153" s="37" t="s">
        <v>140</v>
      </c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</row>
    <row r="154" spans="1:20">
      <c r="B154" s="37" t="s">
        <v>141</v>
      </c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</row>
    <row r="155" spans="1:20"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38"/>
      <c r="Q155" s="38"/>
      <c r="R155" s="38"/>
      <c r="S155" s="38"/>
      <c r="T155" s="38"/>
    </row>
    <row r="156" spans="1:20"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</row>
    <row r="157" spans="1:20"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</row>
    <row r="158" spans="1:20" ht="18" customHeight="1" thickBot="1">
      <c r="A158" s="201" t="s">
        <v>332</v>
      </c>
      <c r="B158" s="201"/>
      <c r="C158" s="201"/>
      <c r="D158" s="201"/>
      <c r="E158" s="201"/>
      <c r="F158" s="201"/>
      <c r="G158" s="201"/>
      <c r="H158" s="201"/>
      <c r="I158" s="201"/>
      <c r="J158" s="201"/>
      <c r="K158" s="201"/>
      <c r="L158" s="201"/>
      <c r="M158" s="201"/>
      <c r="N158" s="201"/>
      <c r="O158" s="68"/>
      <c r="P158" s="68"/>
      <c r="Q158" s="68"/>
      <c r="R158" s="68"/>
      <c r="S158" s="68"/>
      <c r="T158" s="68"/>
    </row>
    <row r="159" spans="1:20" s="22" customFormat="1" ht="23.25" customHeight="1" thickBot="1">
      <c r="A159" s="120" t="s">
        <v>129</v>
      </c>
      <c r="B159" s="120" t="s">
        <v>128</v>
      </c>
      <c r="C159" s="121" t="s">
        <v>99</v>
      </c>
      <c r="D159" s="121" t="s">
        <v>100</v>
      </c>
      <c r="E159" s="121" t="s">
        <v>101</v>
      </c>
      <c r="F159" s="121" t="s">
        <v>102</v>
      </c>
      <c r="G159" s="121" t="s">
        <v>103</v>
      </c>
      <c r="H159" s="121" t="s">
        <v>104</v>
      </c>
      <c r="I159" s="121" t="s">
        <v>105</v>
      </c>
      <c r="J159" s="121" t="s">
        <v>106</v>
      </c>
      <c r="K159" s="121" t="s">
        <v>107</v>
      </c>
      <c r="L159" s="121" t="s">
        <v>108</v>
      </c>
      <c r="M159" s="121" t="s">
        <v>109</v>
      </c>
      <c r="N159" s="130">
        <v>98</v>
      </c>
      <c r="O159" s="130" t="s">
        <v>110</v>
      </c>
      <c r="P159" s="40"/>
      <c r="Q159" s="40"/>
      <c r="R159" s="40"/>
      <c r="S159" s="40"/>
      <c r="T159" s="40"/>
    </row>
    <row r="160" spans="1:20" ht="11.25" customHeight="1" thickBot="1">
      <c r="A160" s="122"/>
      <c r="B160" s="122"/>
      <c r="C160" s="220" t="s">
        <v>342</v>
      </c>
      <c r="D160" s="221"/>
      <c r="E160" s="221"/>
      <c r="F160" s="221"/>
      <c r="G160" s="221"/>
      <c r="H160" s="221"/>
      <c r="I160" s="221"/>
      <c r="J160" s="221"/>
      <c r="K160" s="221"/>
      <c r="L160" s="221"/>
      <c r="M160" s="221"/>
      <c r="N160" s="221"/>
      <c r="O160" s="221"/>
      <c r="P160" s="41"/>
      <c r="Q160" s="41"/>
      <c r="R160" s="41"/>
      <c r="S160" s="41"/>
      <c r="T160" s="41"/>
    </row>
    <row r="161" spans="1:15">
      <c r="A161" s="19">
        <f>[2]LEGENDAS!$B$3</f>
        <v>2018</v>
      </c>
      <c r="B161" s="37" t="s">
        <v>130</v>
      </c>
      <c r="C161" s="23">
        <f>[14]DECLARADOS!CI3</f>
        <v>53.15137100000004</v>
      </c>
      <c r="D161" s="23">
        <f>[14]DECLARADOS!CJ3</f>
        <v>7.229724</v>
      </c>
      <c r="E161" s="23">
        <f>[14]DECLARADOS!CK3</f>
        <v>6.4567999999999987E-2</v>
      </c>
      <c r="F161" s="23">
        <f>[14]DECLARADOS!CL3</f>
        <v>13.885227000000002</v>
      </c>
      <c r="G161" s="23">
        <f>[14]DECLARADOS!CM3</f>
        <v>2.5840109999999994</v>
      </c>
      <c r="H161" s="23">
        <f>[14]DECLARADOS!CN3</f>
        <v>0.11573199999999997</v>
      </c>
      <c r="I161" s="23">
        <f>[14]DECLARADOS!CO3</f>
        <v>0.60349699999999995</v>
      </c>
      <c r="J161" s="23">
        <f>[14]DECLARADOS!CP3</f>
        <v>13.148881000000015</v>
      </c>
      <c r="K161" s="23">
        <f>[14]DECLARADOS!CQ3</f>
        <v>3.6363950000000016</v>
      </c>
      <c r="L161" s="23">
        <f>[14]DECLARADOS!CR3</f>
        <v>1.5724469999999999</v>
      </c>
      <c r="M161" s="23">
        <f>[14]DECLARADOS!CS3</f>
        <v>0.38317299999999999</v>
      </c>
      <c r="N161" s="23">
        <f>[14]DECLARADOS!CT3</f>
        <v>0</v>
      </c>
      <c r="O161" s="23">
        <f>[14]DECLARADOS!CU3</f>
        <v>0</v>
      </c>
    </row>
    <row r="162" spans="1:15">
      <c r="B162" s="37" t="s">
        <v>131</v>
      </c>
      <c r="C162" s="23">
        <f>[14]DECLARADOS!CI4</f>
        <v>61.685856999999984</v>
      </c>
      <c r="D162" s="23">
        <f>[14]DECLARADOS!CJ4</f>
        <v>4.2917910000000008</v>
      </c>
      <c r="E162" s="23">
        <f>[14]DECLARADOS!CK4</f>
        <v>0.27555200000000002</v>
      </c>
      <c r="F162" s="23">
        <f>[14]DECLARADOS!CL4</f>
        <v>14.775048999999983</v>
      </c>
      <c r="G162" s="23">
        <f>[14]DECLARADOS!CM4</f>
        <v>2.2056399999999989</v>
      </c>
      <c r="H162" s="23">
        <f>[14]DECLARADOS!CN4</f>
        <v>0.12738599999999997</v>
      </c>
      <c r="I162" s="23">
        <f>[14]DECLARADOS!CO4</f>
        <v>0.72895200000000004</v>
      </c>
      <c r="J162" s="23">
        <f>[14]DECLARADOS!CP4</f>
        <v>10.474637999999992</v>
      </c>
      <c r="K162" s="23">
        <f>[14]DECLARADOS!CQ4</f>
        <v>3.5164309999999994</v>
      </c>
      <c r="L162" s="23">
        <f>[14]DECLARADOS!CR4</f>
        <v>1.4485189999999997</v>
      </c>
      <c r="M162" s="23">
        <f>[14]DECLARADOS!CS4</f>
        <v>0.80411299999999986</v>
      </c>
      <c r="N162" s="23">
        <f>[14]DECLARADOS!CT4</f>
        <v>0</v>
      </c>
      <c r="O162" s="23">
        <f>[14]DECLARADOS!CU4</f>
        <v>0</v>
      </c>
    </row>
    <row r="163" spans="1:15">
      <c r="B163" s="37" t="s">
        <v>132</v>
      </c>
      <c r="C163" s="23">
        <f>[14]DECLARADOS!CI5</f>
        <v>62.412582999999962</v>
      </c>
      <c r="D163" s="23">
        <f>[14]DECLARADOS!CJ5</f>
        <v>48.477637000000001</v>
      </c>
      <c r="E163" s="23">
        <f>[14]DECLARADOS!CK5</f>
        <v>0.24055599999999999</v>
      </c>
      <c r="F163" s="23">
        <f>[14]DECLARADOS!CL5</f>
        <v>12.97222300000001</v>
      </c>
      <c r="G163" s="23">
        <f>[14]DECLARADOS!CM5</f>
        <v>1.3167310000000003</v>
      </c>
      <c r="H163" s="23">
        <f>[14]DECLARADOS!CN5</f>
        <v>0.14860999999999996</v>
      </c>
      <c r="I163" s="23">
        <f>[14]DECLARADOS!CO5</f>
        <v>0.56005700000000003</v>
      </c>
      <c r="J163" s="23">
        <f>[14]DECLARADOS!CP5</f>
        <v>8.9936690000000006</v>
      </c>
      <c r="K163" s="23">
        <f>[14]DECLARADOS!CQ5</f>
        <v>3.4655010000000006</v>
      </c>
      <c r="L163" s="23">
        <f>[14]DECLARADOS!CR5</f>
        <v>1.7128260000000002</v>
      </c>
      <c r="M163" s="23">
        <f>[14]DECLARADOS!CS5</f>
        <v>0.93123000000000011</v>
      </c>
      <c r="N163" s="23">
        <f>[14]DECLARADOS!CT5</f>
        <v>0</v>
      </c>
      <c r="O163" s="23">
        <f>[14]DECLARADOS!CU5</f>
        <v>0</v>
      </c>
    </row>
    <row r="164" spans="1:15">
      <c r="B164" s="37" t="s">
        <v>133</v>
      </c>
      <c r="C164" s="23">
        <f>[14]DECLARADOS!CI6</f>
        <v>72.05861800000001</v>
      </c>
      <c r="D164" s="23">
        <f>[14]DECLARADOS!CJ6</f>
        <v>4.0739670000000006</v>
      </c>
      <c r="E164" s="23">
        <f>[14]DECLARADOS!CK6</f>
        <v>5.7980000000000004E-2</v>
      </c>
      <c r="F164" s="23">
        <f>[14]DECLARADOS!CL6</f>
        <v>14.67406399999998</v>
      </c>
      <c r="G164" s="23">
        <f>[14]DECLARADOS!CM6</f>
        <v>2.122402000000001</v>
      </c>
      <c r="H164" s="23">
        <f>[14]DECLARADOS!CN6</f>
        <v>0.151698</v>
      </c>
      <c r="I164" s="23">
        <f>[14]DECLARADOS!CO6</f>
        <v>0.90720200000000017</v>
      </c>
      <c r="J164" s="23">
        <f>[14]DECLARADOS!CP6</f>
        <v>9.8560250000000025</v>
      </c>
      <c r="K164" s="23">
        <f>[14]DECLARADOS!CQ6</f>
        <v>3.9076980000000012</v>
      </c>
      <c r="L164" s="23">
        <f>[14]DECLARADOS!CR6</f>
        <v>1.8664929999999993</v>
      </c>
      <c r="M164" s="23">
        <f>[14]DECLARADOS!CS6</f>
        <v>0.34267700000000001</v>
      </c>
      <c r="N164" s="23">
        <f>[14]DECLARADOS!CT6</f>
        <v>0</v>
      </c>
      <c r="O164" s="23">
        <f>[14]DECLARADOS!CU6</f>
        <v>0</v>
      </c>
    </row>
    <row r="165" spans="1:15">
      <c r="B165" s="37" t="s">
        <v>134</v>
      </c>
      <c r="C165" s="23">
        <f>[14]DECLARADOS!CI7</f>
        <v>59.787403999999952</v>
      </c>
      <c r="D165" s="23">
        <f>[14]DECLARADOS!CJ7</f>
        <v>27.603152999999999</v>
      </c>
      <c r="E165" s="23">
        <f>[14]DECLARADOS!CK7</f>
        <v>0.22760800000000003</v>
      </c>
      <c r="F165" s="23">
        <f>[14]DECLARADOS!CL7</f>
        <v>13.995115999999999</v>
      </c>
      <c r="G165" s="23">
        <f>[14]DECLARADOS!CM7</f>
        <v>2.4803960000000003</v>
      </c>
      <c r="H165" s="23">
        <f>[14]DECLARADOS!CN7</f>
        <v>0.14951900000000004</v>
      </c>
      <c r="I165" s="23">
        <f>[14]DECLARADOS!CO7</f>
        <v>0.40693300000000004</v>
      </c>
      <c r="J165" s="23">
        <f>[14]DECLARADOS!CP7</f>
        <v>12.190043999999999</v>
      </c>
      <c r="K165" s="23">
        <f>[14]DECLARADOS!CQ7</f>
        <v>2.9815969999999994</v>
      </c>
      <c r="L165" s="23">
        <f>[14]DECLARADOS!CR7</f>
        <v>2.2263749999999991</v>
      </c>
      <c r="M165" s="23">
        <f>[14]DECLARADOS!CS7</f>
        <v>0.84683800000000031</v>
      </c>
      <c r="N165" s="23">
        <f>[14]DECLARADOS!CT7</f>
        <v>0</v>
      </c>
      <c r="O165" s="23">
        <f>[14]DECLARADOS!CU7</f>
        <v>0</v>
      </c>
    </row>
    <row r="166" spans="1:15">
      <c r="B166" s="37" t="s">
        <v>135</v>
      </c>
      <c r="C166" s="23">
        <f>[14]DECLARADOS!CI8</f>
        <v>65.181845999999936</v>
      </c>
      <c r="D166" s="23">
        <f>[14]DECLARADOS!CJ8</f>
        <v>16.419976999999999</v>
      </c>
      <c r="E166" s="23">
        <f>[14]DECLARADOS!CK8</f>
        <v>0.27910999999999997</v>
      </c>
      <c r="F166" s="23">
        <f>[14]DECLARADOS!CL8</f>
        <v>15.188725999999987</v>
      </c>
      <c r="G166" s="23">
        <f>[14]DECLARADOS!CM8</f>
        <v>2.2762539999999993</v>
      </c>
      <c r="H166" s="23">
        <f>[14]DECLARADOS!CN8</f>
        <v>0.15799399999999994</v>
      </c>
      <c r="I166" s="23">
        <f>[14]DECLARADOS!CO8</f>
        <v>1.9587410000000001</v>
      </c>
      <c r="J166" s="23">
        <f>[14]DECLARADOS!CP8</f>
        <v>10.505570999999994</v>
      </c>
      <c r="K166" s="23">
        <f>[14]DECLARADOS!CQ8</f>
        <v>3.4087380000000009</v>
      </c>
      <c r="L166" s="23">
        <f>[14]DECLARADOS!CR8</f>
        <v>1.8830200000000004</v>
      </c>
      <c r="M166" s="23">
        <f>[14]DECLARADOS!CS8</f>
        <v>1.5173459999999996</v>
      </c>
      <c r="N166" s="23">
        <f>[14]DECLARADOS!CT8</f>
        <v>0</v>
      </c>
      <c r="O166" s="23">
        <f>[14]DECLARADOS!CU8</f>
        <v>0</v>
      </c>
    </row>
    <row r="167" spans="1:15">
      <c r="B167" s="37" t="s">
        <v>136</v>
      </c>
      <c r="C167" s="23">
        <f>[14]DECLARADOS!CI9</f>
        <v>62.482487999999996</v>
      </c>
      <c r="D167" s="23">
        <f>[14]DECLARADOS!CJ9</f>
        <v>21.983351000000003</v>
      </c>
      <c r="E167" s="23">
        <f>[14]DECLARADOS!CK9</f>
        <v>4.7184770000000009</v>
      </c>
      <c r="F167" s="23">
        <f>[14]DECLARADOS!CL9</f>
        <v>15.216451999999993</v>
      </c>
      <c r="G167" s="23">
        <f>[14]DECLARADOS!CM9</f>
        <v>2.3809559999999994</v>
      </c>
      <c r="H167" s="23">
        <f>[14]DECLARADOS!CN9</f>
        <v>0.121211</v>
      </c>
      <c r="I167" s="23">
        <f>[14]DECLARADOS!CO9</f>
        <v>0.57900599999999991</v>
      </c>
      <c r="J167" s="23">
        <f>[14]DECLARADOS!CP9</f>
        <v>13.579969</v>
      </c>
      <c r="K167" s="23">
        <f>[14]DECLARADOS!CQ9</f>
        <v>3.4919709999999999</v>
      </c>
      <c r="L167" s="23">
        <f>[14]DECLARADOS!CR9</f>
        <v>2.7554110000000014</v>
      </c>
      <c r="M167" s="23">
        <f>[14]DECLARADOS!CS9</f>
        <v>0.88523300000000016</v>
      </c>
      <c r="N167" s="23">
        <f>[14]DECLARADOS!CT9</f>
        <v>0</v>
      </c>
      <c r="O167" s="23">
        <f>[14]DECLARADOS!CU9</f>
        <v>0</v>
      </c>
    </row>
    <row r="168" spans="1:15">
      <c r="B168" s="37" t="s">
        <v>137</v>
      </c>
      <c r="C168" s="23">
        <f>[14]DECLARADOS!CI10</f>
        <v>46.733753000000014</v>
      </c>
      <c r="D168" s="23">
        <f>[14]DECLARADOS!CJ10</f>
        <v>6.101074999999998</v>
      </c>
      <c r="E168" s="23">
        <f>[14]DECLARADOS!CK10</f>
        <v>2.1260000000000001E-2</v>
      </c>
      <c r="F168" s="23">
        <f>[14]DECLARADOS!CL10</f>
        <v>13.529404999999993</v>
      </c>
      <c r="G168" s="23">
        <f>[14]DECLARADOS!CM10</f>
        <v>2.4401509999999993</v>
      </c>
      <c r="H168" s="23">
        <f>[14]DECLARADOS!CN10</f>
        <v>0.12322300000000001</v>
      </c>
      <c r="I168" s="23">
        <f>[14]DECLARADOS!CO10</f>
        <v>0.55486800000000003</v>
      </c>
      <c r="J168" s="23">
        <f>[14]DECLARADOS!CP10</f>
        <v>9.3922080000000037</v>
      </c>
      <c r="K168" s="23">
        <f>[14]DECLARADOS!CQ10</f>
        <v>3.5594929999999985</v>
      </c>
      <c r="L168" s="23">
        <f>[14]DECLARADOS!CR10</f>
        <v>2.2358339999999992</v>
      </c>
      <c r="M168" s="23">
        <f>[14]DECLARADOS!CS10</f>
        <v>6.1027699999999987</v>
      </c>
      <c r="N168" s="23">
        <f>[14]DECLARADOS!CT10</f>
        <v>0</v>
      </c>
      <c r="O168" s="23">
        <f>[14]DECLARADOS!CU10</f>
        <v>0</v>
      </c>
    </row>
    <row r="169" spans="1:15">
      <c r="B169" s="37" t="s">
        <v>138</v>
      </c>
      <c r="C169" s="23">
        <f>[14]DECLARADOS!CI11</f>
        <v>46.868395000000056</v>
      </c>
      <c r="D169" s="23">
        <f>[14]DECLARADOS!CJ11</f>
        <v>44.309747999999999</v>
      </c>
      <c r="E169" s="23">
        <f>[14]DECLARADOS!CK11</f>
        <v>1.1100000000000001E-3</v>
      </c>
      <c r="F169" s="23">
        <f>[14]DECLARADOS!CL11</f>
        <v>15.298742999999995</v>
      </c>
      <c r="G169" s="23">
        <f>[14]DECLARADOS!CM11</f>
        <v>2.3514840000000006</v>
      </c>
      <c r="H169" s="23">
        <f>[14]DECLARADOS!CN11</f>
        <v>0.24402100000000002</v>
      </c>
      <c r="I169" s="23">
        <f>[14]DECLARADOS!CO11</f>
        <v>0.29313999999999996</v>
      </c>
      <c r="J169" s="23">
        <f>[14]DECLARADOS!CP11</f>
        <v>9.8223019999999881</v>
      </c>
      <c r="K169" s="23">
        <f>[14]DECLARADOS!CQ11</f>
        <v>7.7231469999999991</v>
      </c>
      <c r="L169" s="23">
        <f>[14]DECLARADOS!CR11</f>
        <v>1.9618880000000007</v>
      </c>
      <c r="M169" s="23">
        <f>[14]DECLARADOS!CS11</f>
        <v>0.39598699999999998</v>
      </c>
      <c r="N169" s="23">
        <f>[14]DECLARADOS!CT11</f>
        <v>0</v>
      </c>
      <c r="O169" s="23">
        <f>[14]DECLARADOS!CU11</f>
        <v>0</v>
      </c>
    </row>
    <row r="170" spans="1:15">
      <c r="B170" s="37" t="s">
        <v>139</v>
      </c>
      <c r="C170" s="23">
        <f>[14]DECLARADOS!CI12</f>
        <v>57.075231999999986</v>
      </c>
      <c r="D170" s="23">
        <f>[14]DECLARADOS!CJ12</f>
        <v>12.836412999999999</v>
      </c>
      <c r="E170" s="23">
        <f>[14]DECLARADOS!CK12</f>
        <v>0.60048600000000008</v>
      </c>
      <c r="F170" s="23">
        <f>[14]DECLARADOS!CL12</f>
        <v>14.306517000000007</v>
      </c>
      <c r="G170" s="23">
        <f>[14]DECLARADOS!CM12</f>
        <v>2.8439320000000006</v>
      </c>
      <c r="H170" s="23">
        <f>[14]DECLARADOS!CN12</f>
        <v>0.19156600000000001</v>
      </c>
      <c r="I170" s="23">
        <f>[14]DECLARADOS!CO12</f>
        <v>0.86868999999999996</v>
      </c>
      <c r="J170" s="23">
        <f>[14]DECLARADOS!CP12</f>
        <v>12.265094999999995</v>
      </c>
      <c r="K170" s="23">
        <f>[14]DECLARADOS!CQ12</f>
        <v>10.513552999999996</v>
      </c>
      <c r="L170" s="23">
        <f>[14]DECLARADOS!CR12</f>
        <v>2.7586580000000001</v>
      </c>
      <c r="M170" s="23">
        <f>[14]DECLARADOS!CS12</f>
        <v>1.4833289999999995</v>
      </c>
      <c r="N170" s="23">
        <f>[14]DECLARADOS!CT12</f>
        <v>0</v>
      </c>
      <c r="O170" s="23">
        <f>[14]DECLARADOS!CU12</f>
        <v>0</v>
      </c>
    </row>
    <row r="171" spans="1:15">
      <c r="B171" s="37" t="s">
        <v>140</v>
      </c>
      <c r="C171" s="23">
        <f>[14]DECLARADOS!CI13</f>
        <v>62.088628000000007</v>
      </c>
      <c r="D171" s="23">
        <f>[14]DECLARADOS!CJ13</f>
        <v>12.529271</v>
      </c>
      <c r="E171" s="23">
        <f>[14]DECLARADOS!CK13</f>
        <v>1.4424000000000001E-2</v>
      </c>
      <c r="F171" s="23">
        <f>[14]DECLARADOS!CL13</f>
        <v>16.57874000000001</v>
      </c>
      <c r="G171" s="23">
        <f>[14]DECLARADOS!CM13</f>
        <v>3.498879999999998</v>
      </c>
      <c r="H171" s="23">
        <f>[14]DECLARADOS!CN13</f>
        <v>0.21459700000000004</v>
      </c>
      <c r="I171" s="23">
        <f>[14]DECLARADOS!CO13</f>
        <v>0.62800200000000006</v>
      </c>
      <c r="J171" s="23">
        <f>[14]DECLARADOS!CP13</f>
        <v>10.431468000000006</v>
      </c>
      <c r="K171" s="23">
        <f>[14]DECLARADOS!CQ13</f>
        <v>3.9721030000000019</v>
      </c>
      <c r="L171" s="23">
        <f>[14]DECLARADOS!CR13</f>
        <v>2.0579389999999993</v>
      </c>
      <c r="M171" s="23">
        <f>[14]DECLARADOS!CS13</f>
        <v>1.1277299999999997</v>
      </c>
      <c r="N171" s="23">
        <f>[14]DECLARADOS!CT13</f>
        <v>0</v>
      </c>
      <c r="O171" s="23">
        <f>[14]DECLARADOS!CU13</f>
        <v>0</v>
      </c>
    </row>
    <row r="172" spans="1:15">
      <c r="B172" s="37" t="s">
        <v>141</v>
      </c>
      <c r="C172" s="23">
        <f>[14]DECLARADOS!CI14</f>
        <v>62.342830000000028</v>
      </c>
      <c r="D172" s="23">
        <f>[14]DECLARADOS!CJ14</f>
        <v>59.177723</v>
      </c>
      <c r="E172" s="23">
        <f>[14]DECLARADOS!CK14</f>
        <v>9.0749999999999997E-2</v>
      </c>
      <c r="F172" s="23">
        <f>[14]DECLARADOS!CL14</f>
        <v>14.529569000000004</v>
      </c>
      <c r="G172" s="23">
        <f>[14]DECLARADOS!CM14</f>
        <v>2.6265419999999997</v>
      </c>
      <c r="H172" s="23">
        <f>[14]DECLARADOS!CN14</f>
        <v>0.14877500000000002</v>
      </c>
      <c r="I172" s="23">
        <f>[14]DECLARADOS!CO14</f>
        <v>0.39687600000000001</v>
      </c>
      <c r="J172" s="23">
        <f>[14]DECLARADOS!CP14</f>
        <v>9.0839849999999949</v>
      </c>
      <c r="K172" s="23">
        <f>[14]DECLARADOS!CQ14</f>
        <v>1.8800270000000001</v>
      </c>
      <c r="L172" s="23">
        <f>[14]DECLARADOS!CR14</f>
        <v>1.4643130000000009</v>
      </c>
      <c r="M172" s="23">
        <f>[14]DECLARADOS!CS14</f>
        <v>0.35850199999999993</v>
      </c>
      <c r="N172" s="23">
        <f>[14]DECLARADOS!CT14</f>
        <v>0</v>
      </c>
      <c r="O172" s="23">
        <f>[14]DECLARADOS!CU14</f>
        <v>0</v>
      </c>
    </row>
    <row r="173" spans="1:15"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</row>
    <row r="174" spans="1:15">
      <c r="A174" s="19">
        <f>[2]LEGENDAS!$B$2</f>
        <v>2019</v>
      </c>
      <c r="B174" s="37" t="s">
        <v>130</v>
      </c>
      <c r="C174" s="23">
        <f>[16]DECLARADOS!CI3</f>
        <v>80.232995000000059</v>
      </c>
      <c r="D174" s="23">
        <f>[16]DECLARADOS!CJ3</f>
        <v>11.611000000000001</v>
      </c>
      <c r="E174" s="23">
        <f>[16]DECLARADOS!CK3</f>
        <v>0.11734700000000001</v>
      </c>
      <c r="F174" s="23">
        <f>[16]DECLARADOS!CL3</f>
        <v>17.952838</v>
      </c>
      <c r="G174" s="23">
        <f>[16]DECLARADOS!CM3</f>
        <v>3.3690529999999992</v>
      </c>
      <c r="H174" s="23">
        <f>[16]DECLARADOS!CN3</f>
        <v>0.19874</v>
      </c>
      <c r="I174" s="23">
        <f>[16]DECLARADOS!CO3</f>
        <v>0.72775599999999996</v>
      </c>
      <c r="J174" s="23">
        <f>[16]DECLARADOS!CP3</f>
        <v>16.495931000000002</v>
      </c>
      <c r="K174" s="23">
        <f>[16]DECLARADOS!CQ3</f>
        <v>4.6032230000000025</v>
      </c>
      <c r="L174" s="23">
        <f>[16]DECLARADOS!CR3</f>
        <v>3.1236070000000016</v>
      </c>
      <c r="M174" s="23">
        <f>[16]DECLARADOS!CS3</f>
        <v>0.50962099999999999</v>
      </c>
      <c r="N174" s="23">
        <f>[16]DECLARADOS!CT3</f>
        <v>0</v>
      </c>
      <c r="O174" s="23">
        <f>[16]DECLARADOS!CU3</f>
        <v>0</v>
      </c>
    </row>
    <row r="175" spans="1:15">
      <c r="B175" s="37" t="s">
        <v>131</v>
      </c>
      <c r="C175" s="23">
        <f>[16]DECLARADOS!CI4</f>
        <v>68.359974999999977</v>
      </c>
      <c r="D175" s="23">
        <f>[16]DECLARADOS!CJ4</f>
        <v>11.473728000000001</v>
      </c>
      <c r="E175" s="23">
        <f>[16]DECLARADOS!CK4</f>
        <v>7.7789999999999995E-3</v>
      </c>
      <c r="F175" s="23">
        <f>[16]DECLARADOS!CL4</f>
        <v>14.451160999999994</v>
      </c>
      <c r="G175" s="23">
        <f>[16]DECLARADOS!CM4</f>
        <v>2.0388910000000005</v>
      </c>
      <c r="H175" s="23">
        <f>[16]DECLARADOS!CN4</f>
        <v>0.27585300000000001</v>
      </c>
      <c r="I175" s="23">
        <f>[16]DECLARADOS!CO4</f>
        <v>0.53676699999999999</v>
      </c>
      <c r="J175" s="23">
        <f>[16]DECLARADOS!CP4</f>
        <v>14.625255000000006</v>
      </c>
      <c r="K175" s="23">
        <f>[16]DECLARADOS!CQ4</f>
        <v>4.2118960000000003</v>
      </c>
      <c r="L175" s="23">
        <f>[16]DECLARADOS!CR4</f>
        <v>1.6645650000000012</v>
      </c>
      <c r="M175" s="23">
        <f>[16]DECLARADOS!CS4</f>
        <v>0.79715500000000006</v>
      </c>
      <c r="N175" s="23">
        <f>[16]DECLARADOS!CT4</f>
        <v>0</v>
      </c>
      <c r="O175" s="23">
        <f>[16]DECLARADOS!CU4</f>
        <v>0</v>
      </c>
    </row>
    <row r="176" spans="1:15">
      <c r="B176" s="37" t="s">
        <v>132</v>
      </c>
      <c r="C176" s="23">
        <f>[16]DECLARADOS!CI5</f>
        <v>75.492080999999985</v>
      </c>
      <c r="D176" s="23">
        <f>[16]DECLARADOS!CJ5</f>
        <v>38.795543000000002</v>
      </c>
      <c r="E176" s="23">
        <f>[16]DECLARADOS!CK5</f>
        <v>0.195322</v>
      </c>
      <c r="F176" s="23">
        <f>[16]DECLARADOS!CL5</f>
        <v>18.030643000000001</v>
      </c>
      <c r="G176" s="23">
        <f>[16]DECLARADOS!CM5</f>
        <v>1.624968</v>
      </c>
      <c r="H176" s="23">
        <f>[16]DECLARADOS!CN5</f>
        <v>0.19362400000000002</v>
      </c>
      <c r="I176" s="23">
        <f>[16]DECLARADOS!CO5</f>
        <v>0.602572</v>
      </c>
      <c r="J176" s="23">
        <f>[16]DECLARADOS!CP5</f>
        <v>12.698194000000001</v>
      </c>
      <c r="K176" s="23">
        <f>[16]DECLARADOS!CQ5</f>
        <v>4.4520820000000025</v>
      </c>
      <c r="L176" s="23">
        <f>[16]DECLARADOS!CR5</f>
        <v>2.0204280000000008</v>
      </c>
      <c r="M176" s="23">
        <f>[16]DECLARADOS!CS5</f>
        <v>0.43369499999999994</v>
      </c>
      <c r="N176" s="23">
        <f>[16]DECLARADOS!CT5</f>
        <v>0</v>
      </c>
      <c r="O176" s="23">
        <f>[16]DECLARADOS!CU5</f>
        <v>0</v>
      </c>
    </row>
    <row r="177" spans="2:20">
      <c r="B177" s="37" t="s">
        <v>133</v>
      </c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</row>
    <row r="178" spans="2:20">
      <c r="B178" s="37" t="s">
        <v>134</v>
      </c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</row>
    <row r="179" spans="2:20">
      <c r="B179" s="37" t="s">
        <v>135</v>
      </c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38"/>
      <c r="Q179" s="38"/>
      <c r="R179" s="38"/>
      <c r="S179" s="38"/>
      <c r="T179" s="38"/>
    </row>
    <row r="180" spans="2:20">
      <c r="B180" s="37" t="s">
        <v>136</v>
      </c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38"/>
      <c r="Q180" s="38"/>
      <c r="R180" s="38"/>
      <c r="S180" s="38"/>
      <c r="T180" s="38"/>
    </row>
    <row r="181" spans="2:20">
      <c r="B181" s="37" t="s">
        <v>137</v>
      </c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38"/>
      <c r="Q181" s="38"/>
      <c r="R181" s="38"/>
      <c r="S181" s="38"/>
      <c r="T181" s="38"/>
    </row>
    <row r="182" spans="2:20">
      <c r="B182" s="37" t="s">
        <v>138</v>
      </c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38"/>
      <c r="Q182" s="38"/>
      <c r="R182" s="38"/>
      <c r="S182" s="38"/>
      <c r="T182" s="38"/>
    </row>
    <row r="183" spans="2:20">
      <c r="B183" s="37" t="s">
        <v>139</v>
      </c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38"/>
      <c r="Q183" s="38"/>
      <c r="R183" s="38"/>
      <c r="S183" s="38"/>
      <c r="T183" s="38"/>
    </row>
    <row r="184" spans="2:20">
      <c r="B184" s="37" t="s">
        <v>140</v>
      </c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38"/>
      <c r="Q184" s="38"/>
      <c r="R184" s="38"/>
      <c r="S184" s="38"/>
      <c r="T184" s="38"/>
    </row>
    <row r="185" spans="2:20">
      <c r="B185" s="37" t="s">
        <v>141</v>
      </c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38"/>
      <c r="Q185" s="38"/>
      <c r="R185" s="38"/>
      <c r="S185" s="38"/>
      <c r="T185" s="38"/>
    </row>
    <row r="186" spans="2:20"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</row>
    <row r="187" spans="2:20"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</row>
    <row r="188" spans="2:20"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</row>
  </sheetData>
  <mergeCells count="14">
    <mergeCell ref="A2:S2"/>
    <mergeCell ref="A3:S3"/>
    <mergeCell ref="C5:S5"/>
    <mergeCell ref="Q32:R32"/>
    <mergeCell ref="C160:O160"/>
    <mergeCell ref="A34:S34"/>
    <mergeCell ref="C36:S36"/>
    <mergeCell ref="A65:S65"/>
    <mergeCell ref="C67:S67"/>
    <mergeCell ref="A158:N158"/>
    <mergeCell ref="A96:S96"/>
    <mergeCell ref="C98:S98"/>
    <mergeCell ref="A127:S127"/>
    <mergeCell ref="C129:S129"/>
  </mergeCells>
  <phoneticPr fontId="1" type="noConversion"/>
  <hyperlinks>
    <hyperlink ref="Q32:R32" location="Index!A1" display="Return to Index"/>
  </hyperlinks>
  <pageMargins left="0.75" right="0.75" top="1" bottom="1" header="0.5" footer="0.5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dimension ref="A1:T188"/>
  <sheetViews>
    <sheetView showGridLines="0" topLeftCell="A2" zoomScale="90" zoomScaleNormal="90" workbookViewId="0">
      <selection activeCell="A2" sqref="A2:S2"/>
    </sheetView>
  </sheetViews>
  <sheetFormatPr defaultRowHeight="9"/>
  <cols>
    <col min="1" max="1" width="6.85546875" style="19" customWidth="1"/>
    <col min="2" max="2" width="9.85546875" style="37" bestFit="1" customWidth="1"/>
    <col min="3" max="20" width="7.42578125" style="37" customWidth="1"/>
    <col min="21" max="16384" width="9.140625" style="37"/>
  </cols>
  <sheetData>
    <row r="1" spans="1:19" hidden="1"/>
    <row r="2" spans="1:19" s="25" customFormat="1" ht="21" customHeight="1">
      <c r="A2" s="219" t="s">
        <v>353</v>
      </c>
      <c r="B2" s="219"/>
      <c r="C2" s="219"/>
      <c r="D2" s="219"/>
      <c r="E2" s="219"/>
      <c r="F2" s="219"/>
      <c r="G2" s="219"/>
      <c r="H2" s="219"/>
      <c r="I2" s="219"/>
      <c r="J2" s="219"/>
      <c r="K2" s="219"/>
      <c r="L2" s="219"/>
      <c r="M2" s="219"/>
      <c r="N2" s="219"/>
      <c r="O2" s="219"/>
      <c r="P2" s="219"/>
      <c r="Q2" s="219"/>
      <c r="R2" s="219"/>
      <c r="S2" s="219"/>
    </row>
    <row r="3" spans="1:19" ht="18" customHeight="1" thickBot="1">
      <c r="A3" s="201" t="s">
        <v>335</v>
      </c>
      <c r="B3" s="201"/>
      <c r="C3" s="201"/>
      <c r="D3" s="201"/>
      <c r="E3" s="201"/>
      <c r="F3" s="201"/>
      <c r="G3" s="201"/>
      <c r="H3" s="201"/>
      <c r="I3" s="201"/>
      <c r="J3" s="201"/>
      <c r="K3" s="201"/>
      <c r="L3" s="201"/>
      <c r="M3" s="201"/>
      <c r="N3" s="201"/>
      <c r="O3" s="201"/>
      <c r="P3" s="201"/>
      <c r="Q3" s="201"/>
      <c r="R3" s="201"/>
      <c r="S3" s="201"/>
    </row>
    <row r="4" spans="1:19" s="22" customFormat="1" ht="23.25" customHeight="1" thickBot="1">
      <c r="A4" s="120" t="s">
        <v>129</v>
      </c>
      <c r="B4" s="120" t="s">
        <v>128</v>
      </c>
      <c r="C4" s="121" t="s">
        <v>0</v>
      </c>
      <c r="D4" s="121" t="s">
        <v>1</v>
      </c>
      <c r="E4" s="121" t="s">
        <v>2</v>
      </c>
      <c r="F4" s="121" t="s">
        <v>3</v>
      </c>
      <c r="G4" s="121" t="s">
        <v>4</v>
      </c>
      <c r="H4" s="121" t="s">
        <v>5</v>
      </c>
      <c r="I4" s="121" t="s">
        <v>6</v>
      </c>
      <c r="J4" s="121" t="s">
        <v>7</v>
      </c>
      <c r="K4" s="121" t="s">
        <v>8</v>
      </c>
      <c r="L4" s="121" t="s">
        <v>37</v>
      </c>
      <c r="M4" s="121" t="s">
        <v>25</v>
      </c>
      <c r="N4" s="121" t="s">
        <v>28</v>
      </c>
      <c r="O4" s="121" t="s">
        <v>38</v>
      </c>
      <c r="P4" s="121" t="s">
        <v>39</v>
      </c>
      <c r="Q4" s="121" t="s">
        <v>40</v>
      </c>
      <c r="R4" s="121" t="s">
        <v>41</v>
      </c>
      <c r="S4" s="121" t="s">
        <v>42</v>
      </c>
    </row>
    <row r="5" spans="1:19" ht="11.25" customHeight="1" thickBot="1">
      <c r="A5" s="122"/>
      <c r="B5" s="122"/>
      <c r="C5" s="205" t="s">
        <v>342</v>
      </c>
      <c r="D5" s="206"/>
      <c r="E5" s="206"/>
      <c r="F5" s="206"/>
      <c r="G5" s="206"/>
      <c r="H5" s="206"/>
      <c r="I5" s="206"/>
      <c r="J5" s="206"/>
      <c r="K5" s="206"/>
      <c r="L5" s="206"/>
      <c r="M5" s="206"/>
      <c r="N5" s="206"/>
      <c r="O5" s="206"/>
      <c r="P5" s="206"/>
      <c r="Q5" s="206"/>
      <c r="R5" s="206"/>
      <c r="S5" s="207"/>
    </row>
    <row r="6" spans="1:19">
      <c r="A6" s="19">
        <f>[2]LEGENDAS!$B$3</f>
        <v>2018</v>
      </c>
      <c r="B6" s="37" t="s">
        <v>130</v>
      </c>
      <c r="C6" s="23">
        <f>[14]DECLARADOS!B21</f>
        <v>13.993792999999998</v>
      </c>
      <c r="D6" s="23">
        <f>[14]DECLARADOS!C21</f>
        <v>4.6419669999999993</v>
      </c>
      <c r="E6" s="23">
        <f>[14]DECLARADOS!D21</f>
        <v>16.920852000000007</v>
      </c>
      <c r="F6" s="23">
        <f>[14]DECLARADOS!E21</f>
        <v>7.5849839999999977</v>
      </c>
      <c r="G6" s="23">
        <f>[14]DECLARADOS!F21</f>
        <v>2.8104880000000003</v>
      </c>
      <c r="H6" s="23">
        <f>[14]DECLARADOS!G21</f>
        <v>0.23465599999999998</v>
      </c>
      <c r="I6" s="23">
        <f>[14]DECLARADOS!H21</f>
        <v>2.3860569999999983</v>
      </c>
      <c r="J6" s="23">
        <f>[14]DECLARADOS!I21</f>
        <v>6.6351689999999985</v>
      </c>
      <c r="K6" s="23">
        <f>[14]DECLARADOS!J21</f>
        <v>2.3056549999999998</v>
      </c>
      <c r="L6" s="23">
        <f>[14]DECLARADOS!K21</f>
        <v>1.8449830000000005</v>
      </c>
      <c r="M6" s="23">
        <f>[14]DECLARADOS!L21</f>
        <v>1.6761549999999994</v>
      </c>
      <c r="N6" s="23">
        <f>[14]DECLARADOS!M21</f>
        <v>0.40353699999999992</v>
      </c>
      <c r="O6" s="23">
        <f>[14]DECLARADOS!N21</f>
        <v>7.6479000000000005E-2</v>
      </c>
      <c r="P6" s="23">
        <f>[14]DECLARADOS!O21</f>
        <v>6.8999999999999997E-5</v>
      </c>
      <c r="Q6" s="23">
        <f>[14]DECLARADOS!P21</f>
        <v>48.769732000000019</v>
      </c>
      <c r="R6" s="23">
        <f>[14]DECLARADOS!Q21</f>
        <v>5.2174960000000006</v>
      </c>
      <c r="S6" s="23">
        <f>[14]DECLARADOS!R21</f>
        <v>0.84348800000000002</v>
      </c>
    </row>
    <row r="7" spans="1:19">
      <c r="B7" s="37" t="s">
        <v>131</v>
      </c>
      <c r="C7" s="23">
        <f>[14]DECLARADOS!B22</f>
        <v>3.4616990000000003</v>
      </c>
      <c r="D7" s="23">
        <f>[14]DECLARADOS!C22</f>
        <v>4.6555509999999991</v>
      </c>
      <c r="E7" s="23">
        <f>[14]DECLARADOS!D22</f>
        <v>14.722761000000004</v>
      </c>
      <c r="F7" s="23">
        <f>[14]DECLARADOS!E22</f>
        <v>9.3837640000000029</v>
      </c>
      <c r="G7" s="23">
        <f>[14]DECLARADOS!F22</f>
        <v>3.1876129999999998</v>
      </c>
      <c r="H7" s="23">
        <f>[14]DECLARADOS!G22</f>
        <v>0.21738500000000002</v>
      </c>
      <c r="I7" s="23">
        <f>[14]DECLARADOS!H22</f>
        <v>2.1578490000000001</v>
      </c>
      <c r="J7" s="23">
        <f>[14]DECLARADOS!I22</f>
        <v>5.4386390000000011</v>
      </c>
      <c r="K7" s="23">
        <f>[14]DECLARADOS!J22</f>
        <v>2.0275550000000018</v>
      </c>
      <c r="L7" s="23">
        <f>[14]DECLARADOS!K22</f>
        <v>1.3014219999999999</v>
      </c>
      <c r="M7" s="23">
        <f>[14]DECLARADOS!L22</f>
        <v>2.5154230000000011</v>
      </c>
      <c r="N7" s="23">
        <f>[14]DECLARADOS!M22</f>
        <v>0.31711700000000009</v>
      </c>
      <c r="O7" s="23">
        <f>[14]DECLARADOS!N22</f>
        <v>0.18466199999999999</v>
      </c>
      <c r="P7" s="23">
        <f>[14]DECLARADOS!O22</f>
        <v>9.0000000000000006E-5</v>
      </c>
      <c r="Q7" s="23">
        <f>[14]DECLARADOS!P22</f>
        <v>32.293444999999991</v>
      </c>
      <c r="R7" s="23">
        <f>[14]DECLARADOS!Q22</f>
        <v>6.823789000000005</v>
      </c>
      <c r="S7" s="23">
        <f>[14]DECLARADOS!R22</f>
        <v>1.2264630000000003</v>
      </c>
    </row>
    <row r="8" spans="1:19">
      <c r="B8" s="37" t="s">
        <v>132</v>
      </c>
      <c r="C8" s="23">
        <f>[14]DECLARADOS!B23</f>
        <v>5.8813330000000006</v>
      </c>
      <c r="D8" s="23">
        <f>[14]DECLARADOS!C23</f>
        <v>7.3767329999999998</v>
      </c>
      <c r="E8" s="23">
        <f>[14]DECLARADOS!D23</f>
        <v>11.733575000000005</v>
      </c>
      <c r="F8" s="23">
        <f>[14]DECLARADOS!E23</f>
        <v>11.060570000000004</v>
      </c>
      <c r="G8" s="23">
        <f>[14]DECLARADOS!F23</f>
        <v>3.2463299999999995</v>
      </c>
      <c r="H8" s="23">
        <f>[14]DECLARADOS!G23</f>
        <v>7.6988999999999988E-2</v>
      </c>
      <c r="I8" s="23">
        <f>[14]DECLARADOS!H23</f>
        <v>2.2773490000000005</v>
      </c>
      <c r="J8" s="23">
        <f>[14]DECLARADOS!I23</f>
        <v>4.6457500000000032</v>
      </c>
      <c r="K8" s="23">
        <f>[14]DECLARADOS!J23</f>
        <v>1.7207349999999992</v>
      </c>
      <c r="L8" s="23">
        <f>[14]DECLARADOS!K23</f>
        <v>2.9431639999999999</v>
      </c>
      <c r="M8" s="23">
        <f>[14]DECLARADOS!L23</f>
        <v>1.8429979999999999</v>
      </c>
      <c r="N8" s="23">
        <f>[14]DECLARADOS!M23</f>
        <v>0.34731100000000004</v>
      </c>
      <c r="O8" s="23">
        <f>[14]DECLARADOS!N23</f>
        <v>2.3711999999999997E-2</v>
      </c>
      <c r="P8" s="23">
        <f>[14]DECLARADOS!O23</f>
        <v>1.9799999999999999E-4</v>
      </c>
      <c r="Q8" s="23">
        <f>[14]DECLARADOS!P23</f>
        <v>30.547302000000016</v>
      </c>
      <c r="R8" s="23">
        <f>[14]DECLARADOS!Q23</f>
        <v>7.8154759999999905</v>
      </c>
      <c r="S8" s="23">
        <f>[14]DECLARADOS!R23</f>
        <v>1.1687499999999993</v>
      </c>
    </row>
    <row r="9" spans="1:19">
      <c r="B9" s="37" t="s">
        <v>133</v>
      </c>
      <c r="C9" s="23">
        <f>[14]DECLARADOS!B24</f>
        <v>17.016238000000005</v>
      </c>
      <c r="D9" s="23">
        <f>[14]DECLARADOS!C24</f>
        <v>4.0833749999999984</v>
      </c>
      <c r="E9" s="23">
        <f>[14]DECLARADOS!D24</f>
        <v>9.4663319999999995</v>
      </c>
      <c r="F9" s="23">
        <f>[14]DECLARADOS!E24</f>
        <v>11.508003000000011</v>
      </c>
      <c r="G9" s="23">
        <f>[14]DECLARADOS!F24</f>
        <v>2.7266880000000002</v>
      </c>
      <c r="H9" s="23">
        <f>[14]DECLARADOS!G24</f>
        <v>0.22732699999999997</v>
      </c>
      <c r="I9" s="23">
        <f>[14]DECLARADOS!H24</f>
        <v>2.0266310000000001</v>
      </c>
      <c r="J9" s="23">
        <f>[14]DECLARADOS!I24</f>
        <v>4.0158949999999995</v>
      </c>
      <c r="K9" s="23">
        <f>[14]DECLARADOS!J24</f>
        <v>2.5820120000000011</v>
      </c>
      <c r="L9" s="23">
        <f>[14]DECLARADOS!K24</f>
        <v>1.6470320000000001</v>
      </c>
      <c r="M9" s="23">
        <f>[14]DECLARADOS!L24</f>
        <v>2.4661800000000005</v>
      </c>
      <c r="N9" s="23">
        <f>[14]DECLARADOS!M24</f>
        <v>0.90556800000000015</v>
      </c>
      <c r="O9" s="23">
        <f>[14]DECLARADOS!N24</f>
        <v>2.4693000000000003E-2</v>
      </c>
      <c r="P9" s="23">
        <f>[14]DECLARADOS!O24</f>
        <v>2.4000000000000001E-5</v>
      </c>
      <c r="Q9" s="23">
        <f>[14]DECLARADOS!P24</f>
        <v>25.923085999999991</v>
      </c>
      <c r="R9" s="23">
        <f>[14]DECLARADOS!Q24</f>
        <v>6.1469130000000067</v>
      </c>
      <c r="S9" s="23">
        <f>[14]DECLARADOS!R24</f>
        <v>0.76692000000000016</v>
      </c>
    </row>
    <row r="10" spans="1:19">
      <c r="B10" s="37" t="s">
        <v>134</v>
      </c>
      <c r="C10" s="23">
        <f>[14]DECLARADOS!B25</f>
        <v>7.0377749999999999</v>
      </c>
      <c r="D10" s="23">
        <f>[14]DECLARADOS!C25</f>
        <v>5.1148199999999981</v>
      </c>
      <c r="E10" s="23">
        <f>[14]DECLARADOS!D25</f>
        <v>11.990248000000005</v>
      </c>
      <c r="F10" s="23">
        <f>[14]DECLARADOS!E25</f>
        <v>11.069610000000006</v>
      </c>
      <c r="G10" s="23">
        <f>[14]DECLARADOS!F25</f>
        <v>2.0531029999999997</v>
      </c>
      <c r="H10" s="23">
        <f>[14]DECLARADOS!G25</f>
        <v>0.16360799999999998</v>
      </c>
      <c r="I10" s="23">
        <f>[14]DECLARADOS!H25</f>
        <v>1.8718410000000003</v>
      </c>
      <c r="J10" s="23">
        <f>[14]DECLARADOS!I25</f>
        <v>1.703532</v>
      </c>
      <c r="K10" s="23">
        <f>[14]DECLARADOS!J25</f>
        <v>2.5527849999999996</v>
      </c>
      <c r="L10" s="23">
        <f>[14]DECLARADOS!K25</f>
        <v>1.8539660000000007</v>
      </c>
      <c r="M10" s="23">
        <f>[14]DECLARADOS!L25</f>
        <v>2.6867269999999999</v>
      </c>
      <c r="N10" s="23">
        <f>[14]DECLARADOS!M25</f>
        <v>0.33197800000000011</v>
      </c>
      <c r="O10" s="23">
        <f>[14]DECLARADOS!N25</f>
        <v>2.7787999999999997E-2</v>
      </c>
      <c r="P10" s="23">
        <f>[14]DECLARADOS!O25</f>
        <v>3.6795000000000001E-2</v>
      </c>
      <c r="Q10" s="23">
        <f>[14]DECLARADOS!P25</f>
        <v>24.360207000000013</v>
      </c>
      <c r="R10" s="23">
        <f>[14]DECLARADOS!Q25</f>
        <v>9.1167059999999953</v>
      </c>
      <c r="S10" s="23">
        <f>[14]DECLARADOS!R25</f>
        <v>0.91838900000000001</v>
      </c>
    </row>
    <row r="11" spans="1:19">
      <c r="B11" s="37" t="s">
        <v>135</v>
      </c>
      <c r="C11" s="23">
        <f>[14]DECLARADOS!B26</f>
        <v>3.9384899999999998</v>
      </c>
      <c r="D11" s="23">
        <f>[14]DECLARADOS!C26</f>
        <v>5.7898200000000033</v>
      </c>
      <c r="E11" s="23">
        <f>[14]DECLARADOS!D26</f>
        <v>11.667735999999994</v>
      </c>
      <c r="F11" s="23">
        <f>[14]DECLARADOS!E26</f>
        <v>8.0358270000000012</v>
      </c>
      <c r="G11" s="23">
        <f>[14]DECLARADOS!F26</f>
        <v>2.059631</v>
      </c>
      <c r="H11" s="23">
        <f>[14]DECLARADOS!G26</f>
        <v>0.10774399999999999</v>
      </c>
      <c r="I11" s="23">
        <f>[14]DECLARADOS!H26</f>
        <v>1.9347400000000001</v>
      </c>
      <c r="J11" s="23">
        <f>[14]DECLARADOS!I26</f>
        <v>1.6899620000000004</v>
      </c>
      <c r="K11" s="23">
        <f>[14]DECLARADOS!J26</f>
        <v>2.639759999999999</v>
      </c>
      <c r="L11" s="23">
        <f>[14]DECLARADOS!K26</f>
        <v>2.1374759999999999</v>
      </c>
      <c r="M11" s="23">
        <f>[14]DECLARADOS!L26</f>
        <v>1.9382820000000003</v>
      </c>
      <c r="N11" s="23">
        <f>[14]DECLARADOS!M26</f>
        <v>0.23555699999999985</v>
      </c>
      <c r="O11" s="23">
        <f>[14]DECLARADOS!N26</f>
        <v>2.5491000000000003E-2</v>
      </c>
      <c r="P11" s="23">
        <f>[14]DECLARADOS!O26</f>
        <v>4.1273999999999998E-2</v>
      </c>
      <c r="Q11" s="23">
        <f>[14]DECLARADOS!P26</f>
        <v>24.780741000000006</v>
      </c>
      <c r="R11" s="23">
        <f>[14]DECLARADOS!Q26</f>
        <v>6.0245979999999992</v>
      </c>
      <c r="S11" s="23">
        <f>[14]DECLARADOS!R26</f>
        <v>0.93452299999999955</v>
      </c>
    </row>
    <row r="12" spans="1:19">
      <c r="B12" s="37" t="s">
        <v>136</v>
      </c>
      <c r="C12" s="23">
        <f>[14]DECLARADOS!B27</f>
        <v>12.562105000000001</v>
      </c>
      <c r="D12" s="23">
        <f>[14]DECLARADOS!C27</f>
        <v>4.0125190000000011</v>
      </c>
      <c r="E12" s="23">
        <f>[14]DECLARADOS!D27</f>
        <v>11.591413999999997</v>
      </c>
      <c r="F12" s="23">
        <f>[14]DECLARADOS!E27</f>
        <v>8.1762589999999946</v>
      </c>
      <c r="G12" s="23">
        <f>[14]DECLARADOS!F27</f>
        <v>3.8055019999999997</v>
      </c>
      <c r="H12" s="23">
        <f>[14]DECLARADOS!G27</f>
        <v>6.4678999999999987E-2</v>
      </c>
      <c r="I12" s="23">
        <f>[14]DECLARADOS!H27</f>
        <v>2.5205480000000002</v>
      </c>
      <c r="J12" s="23">
        <f>[14]DECLARADOS!I27</f>
        <v>1.5767719999999998</v>
      </c>
      <c r="K12" s="23">
        <f>[14]DECLARADOS!J27</f>
        <v>2.1355129999999996</v>
      </c>
      <c r="L12" s="23">
        <f>[14]DECLARADOS!K27</f>
        <v>3.051723</v>
      </c>
      <c r="M12" s="23">
        <f>[14]DECLARADOS!L27</f>
        <v>2.4282080000000006</v>
      </c>
      <c r="N12" s="23">
        <f>[14]DECLARADOS!M27</f>
        <v>0.41658900000000004</v>
      </c>
      <c r="O12" s="23">
        <f>[14]DECLARADOS!N27</f>
        <v>3.1175000000000001E-2</v>
      </c>
      <c r="P12" s="23">
        <f>[14]DECLARADOS!O27</f>
        <v>2.7179999999999999E-3</v>
      </c>
      <c r="Q12" s="23">
        <f>[14]DECLARADOS!P27</f>
        <v>29.186892999999991</v>
      </c>
      <c r="R12" s="23">
        <f>[14]DECLARADOS!Q27</f>
        <v>6.1480970000000017</v>
      </c>
      <c r="S12" s="23">
        <f>[14]DECLARADOS!R27</f>
        <v>0.84564200000000012</v>
      </c>
    </row>
    <row r="13" spans="1:19">
      <c r="B13" s="37" t="s">
        <v>137</v>
      </c>
      <c r="C13" s="23">
        <f>[14]DECLARADOS!B28</f>
        <v>10.668196999999999</v>
      </c>
      <c r="D13" s="23">
        <f>[14]DECLARADOS!C28</f>
        <v>5.0074020000000026</v>
      </c>
      <c r="E13" s="23">
        <f>[14]DECLARADOS!D28</f>
        <v>9.5485650000000035</v>
      </c>
      <c r="F13" s="23">
        <f>[14]DECLARADOS!E28</f>
        <v>7.5810450000000014</v>
      </c>
      <c r="G13" s="23">
        <f>[14]DECLARADOS!F28</f>
        <v>1.0965039999999999</v>
      </c>
      <c r="H13" s="23">
        <f>[14]DECLARADOS!G28</f>
        <v>0.138156</v>
      </c>
      <c r="I13" s="23">
        <f>[14]DECLARADOS!H28</f>
        <v>2.1190390000000008</v>
      </c>
      <c r="J13" s="23">
        <f>[14]DECLARADOS!I28</f>
        <v>3.3790710000000037</v>
      </c>
      <c r="K13" s="23">
        <f>[14]DECLARADOS!J28</f>
        <v>2.4368719999999993</v>
      </c>
      <c r="L13" s="23">
        <f>[14]DECLARADOS!K28</f>
        <v>2.1367919999999994</v>
      </c>
      <c r="M13" s="23">
        <f>[14]DECLARADOS!L28</f>
        <v>2.3464299999999985</v>
      </c>
      <c r="N13" s="23">
        <f>[14]DECLARADOS!M28</f>
        <v>0.34555999999999992</v>
      </c>
      <c r="O13" s="23">
        <f>[14]DECLARADOS!N28</f>
        <v>7.4691999999999995E-2</v>
      </c>
      <c r="P13" s="23">
        <f>[14]DECLARADOS!O28</f>
        <v>5.1619999999999999E-2</v>
      </c>
      <c r="Q13" s="23">
        <f>[14]DECLARADOS!P28</f>
        <v>31.627876999999998</v>
      </c>
      <c r="R13" s="23">
        <f>[14]DECLARADOS!Q28</f>
        <v>6.1173110000000097</v>
      </c>
      <c r="S13" s="23">
        <f>[14]DECLARADOS!R28</f>
        <v>0.81735099999999972</v>
      </c>
    </row>
    <row r="14" spans="1:19">
      <c r="B14" s="37" t="s">
        <v>138</v>
      </c>
      <c r="C14" s="23">
        <f>[14]DECLARADOS!B29</f>
        <v>10.099647999999998</v>
      </c>
      <c r="D14" s="23">
        <f>[14]DECLARADOS!C29</f>
        <v>3.6082979999999991</v>
      </c>
      <c r="E14" s="23">
        <f>[14]DECLARADOS!D29</f>
        <v>14.483233</v>
      </c>
      <c r="F14" s="23">
        <f>[14]DECLARADOS!E29</f>
        <v>8.6653020000000005</v>
      </c>
      <c r="G14" s="23">
        <f>[14]DECLARADOS!F29</f>
        <v>2.9464799999999998</v>
      </c>
      <c r="H14" s="23">
        <f>[14]DECLARADOS!G29</f>
        <v>0.23471500000000003</v>
      </c>
      <c r="I14" s="23">
        <f>[14]DECLARADOS!H29</f>
        <v>2.0204620000000002</v>
      </c>
      <c r="J14" s="23">
        <f>[14]DECLARADOS!I29</f>
        <v>5.1837799999999978</v>
      </c>
      <c r="K14" s="23">
        <f>[14]DECLARADOS!J29</f>
        <v>1.9906239999999993</v>
      </c>
      <c r="L14" s="23">
        <f>[14]DECLARADOS!K29</f>
        <v>2.3590119999999994</v>
      </c>
      <c r="M14" s="23">
        <f>[14]DECLARADOS!L29</f>
        <v>2.4593840000000009</v>
      </c>
      <c r="N14" s="23">
        <f>[14]DECLARADOS!M29</f>
        <v>0.24529700000000002</v>
      </c>
      <c r="O14" s="23">
        <f>[14]DECLARADOS!N29</f>
        <v>2.1895000000000001E-2</v>
      </c>
      <c r="P14" s="23">
        <f>[14]DECLARADOS!O29</f>
        <v>7.3999999999999996E-5</v>
      </c>
      <c r="Q14" s="23">
        <f>[14]DECLARADOS!P29</f>
        <v>34.761443000000014</v>
      </c>
      <c r="R14" s="23">
        <f>[14]DECLARADOS!Q29</f>
        <v>5.4024830000000019</v>
      </c>
      <c r="S14" s="23">
        <f>[14]DECLARADOS!R29</f>
        <v>0.92188400000000015</v>
      </c>
    </row>
    <row r="15" spans="1:19">
      <c r="B15" s="37" t="s">
        <v>139</v>
      </c>
      <c r="C15" s="23">
        <f>[14]DECLARADOS!B30</f>
        <v>11.377369</v>
      </c>
      <c r="D15" s="23">
        <f>[14]DECLARADOS!C30</f>
        <v>4.2049229999999982</v>
      </c>
      <c r="E15" s="23">
        <f>[14]DECLARADOS!D30</f>
        <v>18.61902899999998</v>
      </c>
      <c r="F15" s="23">
        <f>[14]DECLARADOS!E30</f>
        <v>11.596299999999998</v>
      </c>
      <c r="G15" s="23">
        <f>[14]DECLARADOS!F30</f>
        <v>3.0853920000000001</v>
      </c>
      <c r="H15" s="23">
        <f>[14]DECLARADOS!G30</f>
        <v>0.33931600000000006</v>
      </c>
      <c r="I15" s="23">
        <f>[14]DECLARADOS!H30</f>
        <v>3.2442909999999991</v>
      </c>
      <c r="J15" s="23">
        <f>[14]DECLARADOS!I30</f>
        <v>8.3009310000000038</v>
      </c>
      <c r="K15" s="23">
        <f>[14]DECLARADOS!J30</f>
        <v>4.209560999999999</v>
      </c>
      <c r="L15" s="23">
        <f>[14]DECLARADOS!K30</f>
        <v>2.0874980000000005</v>
      </c>
      <c r="M15" s="23">
        <f>[14]DECLARADOS!L30</f>
        <v>4.0744110000000013</v>
      </c>
      <c r="N15" s="23">
        <f>[14]DECLARADOS!M30</f>
        <v>0.58660199999999973</v>
      </c>
      <c r="O15" s="23">
        <f>[14]DECLARADOS!N30</f>
        <v>3.1447999999999997E-2</v>
      </c>
      <c r="P15" s="23">
        <f>[14]DECLARADOS!O30</f>
        <v>2.1000000000000001E-4</v>
      </c>
      <c r="Q15" s="23">
        <f>[14]DECLARADOS!P30</f>
        <v>33.168309000000001</v>
      </c>
      <c r="R15" s="23">
        <f>[14]DECLARADOS!Q30</f>
        <v>8.2856560000000119</v>
      </c>
      <c r="S15" s="23">
        <f>[14]DECLARADOS!R30</f>
        <v>1.0853609999999998</v>
      </c>
    </row>
    <row r="16" spans="1:19">
      <c r="B16" s="37" t="s">
        <v>140</v>
      </c>
      <c r="C16" s="23">
        <f>[14]DECLARADOS!B31</f>
        <v>5.7254349999999992</v>
      </c>
      <c r="D16" s="23">
        <f>[14]DECLARADOS!C31</f>
        <v>3.9029020000000001</v>
      </c>
      <c r="E16" s="23">
        <f>[14]DECLARADOS!D31</f>
        <v>14.662913999999999</v>
      </c>
      <c r="F16" s="23">
        <f>[14]DECLARADOS!E31</f>
        <v>11.992631999999999</v>
      </c>
      <c r="G16" s="23">
        <f>[14]DECLARADOS!F31</f>
        <v>4.2191319999999992</v>
      </c>
      <c r="H16" s="23">
        <f>[14]DECLARADOS!G31</f>
        <v>0.10078299999999998</v>
      </c>
      <c r="I16" s="23">
        <f>[14]DECLARADOS!H31</f>
        <v>2.8181379999999994</v>
      </c>
      <c r="J16" s="23">
        <f>[14]DECLARADOS!I31</f>
        <v>14.248697000000003</v>
      </c>
      <c r="K16" s="23">
        <f>[14]DECLARADOS!J31</f>
        <v>2.814697999999999</v>
      </c>
      <c r="L16" s="23">
        <f>[14]DECLARADOS!K31</f>
        <v>3.0500479999999999</v>
      </c>
      <c r="M16" s="23">
        <f>[14]DECLARADOS!L31</f>
        <v>4.1332619999999993</v>
      </c>
      <c r="N16" s="23">
        <f>[14]DECLARADOS!M31</f>
        <v>0.6280880000000002</v>
      </c>
      <c r="O16" s="23">
        <f>[14]DECLARADOS!N31</f>
        <v>4.3704E-2</v>
      </c>
      <c r="P16" s="23">
        <f>[14]DECLARADOS!O31</f>
        <v>2.5620999999999998E-2</v>
      </c>
      <c r="Q16" s="23">
        <f>[14]DECLARADOS!P31</f>
        <v>34.269628000000026</v>
      </c>
      <c r="R16" s="23">
        <f>[14]DECLARADOS!Q31</f>
        <v>6.0057250000000035</v>
      </c>
      <c r="S16" s="23">
        <f>[14]DECLARADOS!R31</f>
        <v>0.70076300000000002</v>
      </c>
    </row>
    <row r="17" spans="1:19">
      <c r="B17" s="37" t="s">
        <v>141</v>
      </c>
      <c r="C17" s="23">
        <f>[14]DECLARADOS!B32</f>
        <v>5.5749089999999999</v>
      </c>
      <c r="D17" s="23">
        <f>[14]DECLARADOS!C32</f>
        <v>3.2150950000000003</v>
      </c>
      <c r="E17" s="23">
        <f>[14]DECLARADOS!D32</f>
        <v>10.715890999999999</v>
      </c>
      <c r="F17" s="23">
        <f>[14]DECLARADOS!E32</f>
        <v>8.7280340000000063</v>
      </c>
      <c r="G17" s="23">
        <f>[14]DECLARADOS!F32</f>
        <v>4.3399660000000004</v>
      </c>
      <c r="H17" s="23">
        <f>[14]DECLARADOS!G32</f>
        <v>0.15464599999999998</v>
      </c>
      <c r="I17" s="23">
        <f>[14]DECLARADOS!H32</f>
        <v>2.3361869999999993</v>
      </c>
      <c r="J17" s="23">
        <f>[14]DECLARADOS!I32</f>
        <v>7.655260999999995</v>
      </c>
      <c r="K17" s="23">
        <f>[14]DECLARADOS!J32</f>
        <v>1.6335019999999998</v>
      </c>
      <c r="L17" s="23">
        <f>[14]DECLARADOS!K32</f>
        <v>2.3860790000000001</v>
      </c>
      <c r="M17" s="23">
        <f>[14]DECLARADOS!L32</f>
        <v>4.9721360000000008</v>
      </c>
      <c r="N17" s="23">
        <f>[14]DECLARADOS!M32</f>
        <v>0.19946100000000008</v>
      </c>
      <c r="O17" s="23">
        <f>[14]DECLARADOS!N32</f>
        <v>1.0052000000000002E-2</v>
      </c>
      <c r="P17" s="23">
        <f>[14]DECLARADOS!O32</f>
        <v>2.3500000000000002E-4</v>
      </c>
      <c r="Q17" s="23">
        <f>[14]DECLARADOS!P32</f>
        <v>23.594125999999999</v>
      </c>
      <c r="R17" s="23">
        <f>[14]DECLARADOS!Q32</f>
        <v>7.1414360000000006</v>
      </c>
      <c r="S17" s="23">
        <f>[14]DECLARADOS!R32</f>
        <v>0.49679800000000035</v>
      </c>
    </row>
    <row r="18" spans="1:19"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38"/>
      <c r="Q18" s="38"/>
      <c r="R18" s="38"/>
      <c r="S18" s="38"/>
    </row>
    <row r="19" spans="1:19">
      <c r="A19" s="19">
        <f>[2]LEGENDAS!$B$2</f>
        <v>2019</v>
      </c>
      <c r="B19" s="37" t="s">
        <v>130</v>
      </c>
      <c r="C19" s="23">
        <f>[16]DECLARADOS!B21</f>
        <v>10.189581</v>
      </c>
      <c r="D19" s="23">
        <f>[16]DECLARADOS!C21</f>
        <v>2.9887349999999984</v>
      </c>
      <c r="E19" s="23">
        <f>[16]DECLARADOS!D21</f>
        <v>14.441684000000002</v>
      </c>
      <c r="F19" s="23">
        <f>[16]DECLARADOS!E21</f>
        <v>8.2559870000000064</v>
      </c>
      <c r="G19" s="23">
        <f>[16]DECLARADOS!F21</f>
        <v>2.7568699999999997</v>
      </c>
      <c r="H19" s="23">
        <f>[16]DECLARADOS!G21</f>
        <v>0.33388399999999996</v>
      </c>
      <c r="I19" s="23">
        <f>[16]DECLARADOS!H21</f>
        <v>2.9492230000000008</v>
      </c>
      <c r="J19" s="23">
        <f>[16]DECLARADOS!I21</f>
        <v>6.8274220000000039</v>
      </c>
      <c r="K19" s="23">
        <f>[16]DECLARADOS!J21</f>
        <v>3.0666460000000035</v>
      </c>
      <c r="L19" s="23">
        <f>[16]DECLARADOS!K21</f>
        <v>2.8282660000000002</v>
      </c>
      <c r="M19" s="23">
        <f>[16]DECLARADOS!L21</f>
        <v>2.9053800000000005</v>
      </c>
      <c r="N19" s="23">
        <f>[16]DECLARADOS!M21</f>
        <v>0.36719299999999988</v>
      </c>
      <c r="O19" s="23">
        <f>[16]DECLARADOS!N21</f>
        <v>8.1164E-2</v>
      </c>
      <c r="P19" s="23">
        <f>[16]DECLARADOS!O21</f>
        <v>3.1999999999999999E-5</v>
      </c>
      <c r="Q19" s="23">
        <f>[16]DECLARADOS!P21</f>
        <v>41.399016000000003</v>
      </c>
      <c r="R19" s="23">
        <f>[16]DECLARADOS!Q21</f>
        <v>4.9087369999999968</v>
      </c>
      <c r="S19" s="23">
        <f>[16]DECLARADOS!R21</f>
        <v>0.84161299999999972</v>
      </c>
    </row>
    <row r="20" spans="1:19">
      <c r="B20" s="37" t="s">
        <v>131</v>
      </c>
      <c r="C20" s="23">
        <f>[16]DECLARADOS!B22</f>
        <v>8.3582009999999975</v>
      </c>
      <c r="D20" s="23">
        <f>[16]DECLARADOS!C22</f>
        <v>2.8165680000000011</v>
      </c>
      <c r="E20" s="23">
        <f>[16]DECLARADOS!D22</f>
        <v>14.275431000000006</v>
      </c>
      <c r="F20" s="23">
        <f>[16]DECLARADOS!E22</f>
        <v>7.4680100000000023</v>
      </c>
      <c r="G20" s="23">
        <f>[16]DECLARADOS!F22</f>
        <v>6.0116319999999996</v>
      </c>
      <c r="H20" s="23">
        <f>[16]DECLARADOS!G22</f>
        <v>0.12423099999999999</v>
      </c>
      <c r="I20" s="23">
        <f>[16]DECLARADOS!H22</f>
        <v>2.3322640000000003</v>
      </c>
      <c r="J20" s="23">
        <f>[16]DECLARADOS!I22</f>
        <v>6.7215159999999958</v>
      </c>
      <c r="K20" s="23">
        <f>[16]DECLARADOS!J22</f>
        <v>2.3526529999999992</v>
      </c>
      <c r="L20" s="23">
        <f>[16]DECLARADOS!K22</f>
        <v>1.998275</v>
      </c>
      <c r="M20" s="23">
        <f>[16]DECLARADOS!L22</f>
        <v>1.4927280000000005</v>
      </c>
      <c r="N20" s="23">
        <f>[16]DECLARADOS!M22</f>
        <v>0.31631700000000007</v>
      </c>
      <c r="O20" s="23">
        <f>[16]DECLARADOS!N22</f>
        <v>4.1062999999999995E-2</v>
      </c>
      <c r="P20" s="23">
        <f>[16]DECLARADOS!O22</f>
        <v>5.4139999999999995E-3</v>
      </c>
      <c r="Q20" s="23">
        <f>[16]DECLARADOS!P22</f>
        <v>39.804928999999994</v>
      </c>
      <c r="R20" s="23">
        <f>[16]DECLARADOS!Q22</f>
        <v>4.4923140000000048</v>
      </c>
      <c r="S20" s="23">
        <f>[16]DECLARADOS!R22</f>
        <v>0.4582810000000001</v>
      </c>
    </row>
    <row r="21" spans="1:19">
      <c r="B21" s="37" t="s">
        <v>132</v>
      </c>
      <c r="C21" s="23">
        <f>[16]DECLARADOS!B23</f>
        <v>13.745323000000001</v>
      </c>
      <c r="D21" s="23">
        <f>[16]DECLARADOS!C23</f>
        <v>2.8492939999999978</v>
      </c>
      <c r="E21" s="23">
        <f>[16]DECLARADOS!D23</f>
        <v>12.459471000000006</v>
      </c>
      <c r="F21" s="23">
        <f>[16]DECLARADOS!E23</f>
        <v>9.2039810000000024</v>
      </c>
      <c r="G21" s="23">
        <f>[16]DECLARADOS!F23</f>
        <v>3.2835489999999998</v>
      </c>
      <c r="H21" s="23">
        <f>[16]DECLARADOS!G23</f>
        <v>0.28776499999999994</v>
      </c>
      <c r="I21" s="23">
        <f>[16]DECLARADOS!H23</f>
        <v>1.9842119999999999</v>
      </c>
      <c r="J21" s="23">
        <f>[16]DECLARADOS!I23</f>
        <v>5.2564400000000067</v>
      </c>
      <c r="K21" s="23">
        <f>[16]DECLARADOS!J23</f>
        <v>2.4088260000000012</v>
      </c>
      <c r="L21" s="23">
        <f>[16]DECLARADOS!K23</f>
        <v>2.4844239999999997</v>
      </c>
      <c r="M21" s="23">
        <f>[16]DECLARADOS!L23</f>
        <v>3.1071740000000001</v>
      </c>
      <c r="N21" s="23">
        <f>[16]DECLARADOS!M23</f>
        <v>0.18010199999999993</v>
      </c>
      <c r="O21" s="23">
        <f>[16]DECLARADOS!N23</f>
        <v>2.5706000000000003E-2</v>
      </c>
      <c r="P21" s="23">
        <f>[16]DECLARADOS!O23</f>
        <v>6.7899999999999992E-4</v>
      </c>
      <c r="Q21" s="23">
        <f>[16]DECLARADOS!P23</f>
        <v>32.812841000000013</v>
      </c>
      <c r="R21" s="23">
        <f>[16]DECLARADOS!Q23</f>
        <v>7.4262460000000052</v>
      </c>
      <c r="S21" s="23">
        <f>[16]DECLARADOS!R23</f>
        <v>0.69452199999999986</v>
      </c>
    </row>
    <row r="22" spans="1:19">
      <c r="B22" s="37" t="s">
        <v>133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</row>
    <row r="23" spans="1:19">
      <c r="B23" s="37" t="s">
        <v>134</v>
      </c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</row>
    <row r="24" spans="1:19">
      <c r="B24" s="37" t="s">
        <v>135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</row>
    <row r="25" spans="1:19">
      <c r="B25" s="37" t="s">
        <v>136</v>
      </c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</row>
    <row r="26" spans="1:19">
      <c r="B26" s="37" t="s">
        <v>137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</row>
    <row r="27" spans="1:19">
      <c r="B27" s="37" t="s">
        <v>138</v>
      </c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</row>
    <row r="28" spans="1:19">
      <c r="B28" s="37" t="s">
        <v>139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</row>
    <row r="29" spans="1:19">
      <c r="B29" s="37" t="s">
        <v>140</v>
      </c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</row>
    <row r="30" spans="1:19">
      <c r="B30" s="37" t="s">
        <v>141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</row>
    <row r="31" spans="1:19"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</row>
    <row r="32" spans="1:19" ht="12.75"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Q32" s="192" t="s">
        <v>124</v>
      </c>
      <c r="R32" s="192"/>
    </row>
    <row r="33" spans="1:19"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</row>
    <row r="34" spans="1:19" ht="18" customHeight="1" thickBot="1">
      <c r="A34" s="201" t="s">
        <v>335</v>
      </c>
      <c r="B34" s="201"/>
      <c r="C34" s="201"/>
      <c r="D34" s="201"/>
      <c r="E34" s="201"/>
      <c r="F34" s="201"/>
      <c r="G34" s="201"/>
      <c r="H34" s="201"/>
      <c r="I34" s="201"/>
      <c r="J34" s="201"/>
      <c r="K34" s="201"/>
      <c r="L34" s="201"/>
      <c r="M34" s="201"/>
      <c r="N34" s="201"/>
      <c r="O34" s="201"/>
      <c r="P34" s="201"/>
      <c r="Q34" s="201"/>
      <c r="R34" s="201"/>
      <c r="S34" s="201"/>
    </row>
    <row r="35" spans="1:19" s="22" customFormat="1" ht="23.25" customHeight="1" thickBot="1">
      <c r="A35" s="120" t="s">
        <v>129</v>
      </c>
      <c r="B35" s="120" t="s">
        <v>128</v>
      </c>
      <c r="C35" s="121" t="s">
        <v>43</v>
      </c>
      <c r="D35" s="121" t="s">
        <v>44</v>
      </c>
      <c r="E35" s="121" t="s">
        <v>45</v>
      </c>
      <c r="F35" s="121" t="s">
        <v>14</v>
      </c>
      <c r="G35" s="121" t="s">
        <v>15</v>
      </c>
      <c r="H35" s="121" t="s">
        <v>46</v>
      </c>
      <c r="I35" s="121" t="s">
        <v>47</v>
      </c>
      <c r="J35" s="121" t="s">
        <v>48</v>
      </c>
      <c r="K35" s="121" t="s">
        <v>49</v>
      </c>
      <c r="L35" s="121" t="s">
        <v>50</v>
      </c>
      <c r="M35" s="121" t="s">
        <v>51</v>
      </c>
      <c r="N35" s="121" t="s">
        <v>52</v>
      </c>
      <c r="O35" s="121" t="s">
        <v>53</v>
      </c>
      <c r="P35" s="121" t="s">
        <v>16</v>
      </c>
      <c r="Q35" s="121" t="s">
        <v>34</v>
      </c>
      <c r="R35" s="121" t="s">
        <v>54</v>
      </c>
      <c r="S35" s="121" t="s">
        <v>55</v>
      </c>
    </row>
    <row r="36" spans="1:19" ht="11.25" customHeight="1" thickBot="1">
      <c r="A36" s="122"/>
      <c r="B36" s="122"/>
      <c r="C36" s="205" t="s">
        <v>342</v>
      </c>
      <c r="D36" s="206"/>
      <c r="E36" s="206"/>
      <c r="F36" s="206"/>
      <c r="G36" s="206"/>
      <c r="H36" s="206"/>
      <c r="I36" s="206"/>
      <c r="J36" s="206"/>
      <c r="K36" s="206"/>
      <c r="L36" s="206"/>
      <c r="M36" s="206"/>
      <c r="N36" s="206"/>
      <c r="O36" s="206"/>
      <c r="P36" s="206"/>
      <c r="Q36" s="206"/>
      <c r="R36" s="206"/>
      <c r="S36" s="207"/>
    </row>
    <row r="37" spans="1:19">
      <c r="A37" s="19">
        <f>[2]LEGENDAS!$B$3</f>
        <v>2018</v>
      </c>
      <c r="B37" s="37" t="s">
        <v>130</v>
      </c>
      <c r="C37" s="23">
        <f>[14]DECLARADOS!S21</f>
        <v>0.92135800000000001</v>
      </c>
      <c r="D37" s="23">
        <f>[14]DECLARADOS!T21</f>
        <v>7.1268540000000042</v>
      </c>
      <c r="E37" s="23">
        <f>[14]DECLARADOS!U21</f>
        <v>13.062456999999998</v>
      </c>
      <c r="F37" s="23">
        <f>[14]DECLARADOS!V21</f>
        <v>3.3725910000000021</v>
      </c>
      <c r="G37" s="23">
        <f>[14]DECLARADOS!W21</f>
        <v>32.400242000000006</v>
      </c>
      <c r="H37" s="23">
        <f>[14]DECLARADOS!X21</f>
        <v>4.3721680000000003</v>
      </c>
      <c r="I37" s="23">
        <f>[14]DECLARADOS!Y21</f>
        <v>3.2209129999999999</v>
      </c>
      <c r="J37" s="23">
        <f>[14]DECLARADOS!Z21</f>
        <v>12.841278000000001</v>
      </c>
      <c r="K37" s="23">
        <f>[14]DECLARADOS!AA21</f>
        <v>3.6971720000000001</v>
      </c>
      <c r="L37" s="23">
        <f>[14]DECLARADOS!AB21</f>
        <v>173.54146899999998</v>
      </c>
      <c r="M37" s="23">
        <f>[14]DECLARADOS!AC21</f>
        <v>1.0119880000000001</v>
      </c>
      <c r="N37" s="23">
        <f>[14]DECLARADOS!AD21</f>
        <v>21.402447000000002</v>
      </c>
      <c r="O37" s="23">
        <f>[14]DECLARADOS!AE21</f>
        <v>20.275828000000001</v>
      </c>
      <c r="P37" s="23">
        <f>[14]DECLARADOS!AF21</f>
        <v>0.94885000000000008</v>
      </c>
      <c r="Q37" s="23">
        <f>[14]DECLARADOS!AG21</f>
        <v>4.094530999999999</v>
      </c>
      <c r="R37" s="23">
        <f>[14]DECLARADOS!AH21</f>
        <v>2.5916889999999988</v>
      </c>
      <c r="S37" s="23">
        <f>[14]DECLARADOS!AI21</f>
        <v>2.3803520000000002</v>
      </c>
    </row>
    <row r="38" spans="1:19">
      <c r="B38" s="37" t="s">
        <v>131</v>
      </c>
      <c r="C38" s="23">
        <f>[14]DECLARADOS!S22</f>
        <v>1.2837439999999998</v>
      </c>
      <c r="D38" s="23">
        <f>[14]DECLARADOS!T22</f>
        <v>5.6792199999999964</v>
      </c>
      <c r="E38" s="23">
        <f>[14]DECLARADOS!U22</f>
        <v>10.90832899999999</v>
      </c>
      <c r="F38" s="23">
        <f>[14]DECLARADOS!V22</f>
        <v>4.2883190000000004</v>
      </c>
      <c r="G38" s="23">
        <f>[14]DECLARADOS!W22</f>
        <v>36.62750499999995</v>
      </c>
      <c r="H38" s="23">
        <f>[14]DECLARADOS!X22</f>
        <v>2.621881000000001</v>
      </c>
      <c r="I38" s="23">
        <f>[14]DECLARADOS!Y22</f>
        <v>3.1083789999999998</v>
      </c>
      <c r="J38" s="23">
        <f>[14]DECLARADOS!Z22</f>
        <v>12.949319000000003</v>
      </c>
      <c r="K38" s="23">
        <f>[14]DECLARADOS!AA22</f>
        <v>7.0235919999999998</v>
      </c>
      <c r="L38" s="23">
        <f>[14]DECLARADOS!AB22</f>
        <v>144.33934099999996</v>
      </c>
      <c r="M38" s="23">
        <f>[14]DECLARADOS!AC22</f>
        <v>1.4640329999999999</v>
      </c>
      <c r="N38" s="23">
        <f>[14]DECLARADOS!AD22</f>
        <v>9.3094989999999989</v>
      </c>
      <c r="O38" s="23">
        <f>[14]DECLARADOS!AE22</f>
        <v>19.662692</v>
      </c>
      <c r="P38" s="23">
        <f>[14]DECLARADOS!AF22</f>
        <v>0.54736599999999991</v>
      </c>
      <c r="Q38" s="23">
        <f>[14]DECLARADOS!AG22</f>
        <v>4.3736929999999994</v>
      </c>
      <c r="R38" s="23">
        <f>[14]DECLARADOS!AH22</f>
        <v>3.275685000000002</v>
      </c>
      <c r="S38" s="23">
        <f>[14]DECLARADOS!AI22</f>
        <v>2.6774800000000005</v>
      </c>
    </row>
    <row r="39" spans="1:19">
      <c r="B39" s="37" t="s">
        <v>132</v>
      </c>
      <c r="C39" s="23">
        <f>[14]DECLARADOS!S23</f>
        <v>1.2659050000000005</v>
      </c>
      <c r="D39" s="23">
        <f>[14]DECLARADOS!T23</f>
        <v>6.1036680000000043</v>
      </c>
      <c r="E39" s="23">
        <f>[14]DECLARADOS!U23</f>
        <v>9.8055600000000016</v>
      </c>
      <c r="F39" s="23">
        <f>[14]DECLARADOS!V23</f>
        <v>3.8738710000000016</v>
      </c>
      <c r="G39" s="23">
        <f>[14]DECLARADOS!W23</f>
        <v>39.290402</v>
      </c>
      <c r="H39" s="23">
        <f>[14]DECLARADOS!X23</f>
        <v>2.6271699999999996</v>
      </c>
      <c r="I39" s="23">
        <f>[14]DECLARADOS!Y23</f>
        <v>3.809428</v>
      </c>
      <c r="J39" s="23">
        <f>[14]DECLARADOS!Z23</f>
        <v>12.754104999999996</v>
      </c>
      <c r="K39" s="23">
        <f>[14]DECLARADOS!AA23</f>
        <v>6.7730120000000005</v>
      </c>
      <c r="L39" s="23">
        <f>[14]DECLARADOS!AB23</f>
        <v>159.78280900000004</v>
      </c>
      <c r="M39" s="23">
        <f>[14]DECLARADOS!AC23</f>
        <v>2.2877200000000006</v>
      </c>
      <c r="N39" s="23">
        <f>[14]DECLARADOS!AD23</f>
        <v>21.487659000000015</v>
      </c>
      <c r="O39" s="23">
        <f>[14]DECLARADOS!AE23</f>
        <v>20.585374999999999</v>
      </c>
      <c r="P39" s="23">
        <f>[14]DECLARADOS!AF23</f>
        <v>0.74340399999999995</v>
      </c>
      <c r="Q39" s="23">
        <f>[14]DECLARADOS!AG23</f>
        <v>5.2963389999999988</v>
      </c>
      <c r="R39" s="23">
        <f>[14]DECLARADOS!AH23</f>
        <v>3.1126359999999988</v>
      </c>
      <c r="S39" s="23">
        <f>[14]DECLARADOS!AI23</f>
        <v>3.5678530000000004</v>
      </c>
    </row>
    <row r="40" spans="1:19">
      <c r="B40" s="37" t="s">
        <v>133</v>
      </c>
      <c r="C40" s="23">
        <f>[14]DECLARADOS!S24</f>
        <v>0.57929200000000025</v>
      </c>
      <c r="D40" s="23">
        <f>[14]DECLARADOS!T24</f>
        <v>5.8589679999999911</v>
      </c>
      <c r="E40" s="23">
        <f>[14]DECLARADOS!U24</f>
        <v>8.9359200000000047</v>
      </c>
      <c r="F40" s="23">
        <f>[14]DECLARADOS!V24</f>
        <v>3.6867639999999993</v>
      </c>
      <c r="G40" s="23">
        <f>[14]DECLARADOS!W24</f>
        <v>37.074657000000059</v>
      </c>
      <c r="H40" s="23">
        <f>[14]DECLARADOS!X24</f>
        <v>2.3258259999999997</v>
      </c>
      <c r="I40" s="23">
        <f>[14]DECLARADOS!Y24</f>
        <v>2.6244009999999993</v>
      </c>
      <c r="J40" s="23">
        <f>[14]DECLARADOS!Z24</f>
        <v>9.8151539999999979</v>
      </c>
      <c r="K40" s="23">
        <f>[14]DECLARADOS!AA24</f>
        <v>8.0018600000000006</v>
      </c>
      <c r="L40" s="23">
        <f>[14]DECLARADOS!AB24</f>
        <v>239.96502500000003</v>
      </c>
      <c r="M40" s="23">
        <f>[14]DECLARADOS!AC24</f>
        <v>3.3713919999999997</v>
      </c>
      <c r="N40" s="23">
        <f>[14]DECLARADOS!AD24</f>
        <v>6.3411839999999984</v>
      </c>
      <c r="O40" s="23">
        <f>[14]DECLARADOS!AE24</f>
        <v>28.42028800000001</v>
      </c>
      <c r="P40" s="23">
        <f>[14]DECLARADOS!AF24</f>
        <v>1.2109540000000003</v>
      </c>
      <c r="Q40" s="23">
        <f>[14]DECLARADOS!AG24</f>
        <v>4.4536710000000026</v>
      </c>
      <c r="R40" s="23">
        <f>[14]DECLARADOS!AH24</f>
        <v>4.6252340000000034</v>
      </c>
      <c r="S40" s="23">
        <f>[14]DECLARADOS!AI24</f>
        <v>2.685216999999998</v>
      </c>
    </row>
    <row r="41" spans="1:19">
      <c r="B41" s="37" t="s">
        <v>134</v>
      </c>
      <c r="C41" s="23">
        <f>[14]DECLARADOS!S25</f>
        <v>1.1626269999999996</v>
      </c>
      <c r="D41" s="23">
        <f>[14]DECLARADOS!T25</f>
        <v>7.029702999999996</v>
      </c>
      <c r="E41" s="23">
        <f>[14]DECLARADOS!U25</f>
        <v>9.9109140000000018</v>
      </c>
      <c r="F41" s="23">
        <f>[14]DECLARADOS!V25</f>
        <v>4.450785999999999</v>
      </c>
      <c r="G41" s="23">
        <f>[14]DECLARADOS!W25</f>
        <v>38.560912000000002</v>
      </c>
      <c r="H41" s="23">
        <f>[14]DECLARADOS!X25</f>
        <v>2.6132750000000002</v>
      </c>
      <c r="I41" s="23">
        <f>[14]DECLARADOS!Y25</f>
        <v>1.6587159999999999</v>
      </c>
      <c r="J41" s="23">
        <f>[14]DECLARADOS!Z25</f>
        <v>15.138182999999998</v>
      </c>
      <c r="K41" s="23">
        <f>[14]DECLARADOS!AA25</f>
        <v>6.4909809999999997</v>
      </c>
      <c r="L41" s="23">
        <f>[14]DECLARADOS!AB25</f>
        <v>229.91777100000002</v>
      </c>
      <c r="M41" s="23">
        <f>[14]DECLARADOS!AC25</f>
        <v>2.1268409999999998</v>
      </c>
      <c r="N41" s="23">
        <f>[14]DECLARADOS!AD25</f>
        <v>13.227361</v>
      </c>
      <c r="O41" s="23">
        <f>[14]DECLARADOS!AE25</f>
        <v>26.958339999999996</v>
      </c>
      <c r="P41" s="23">
        <f>[14]DECLARADOS!AF25</f>
        <v>0.97082900000000005</v>
      </c>
      <c r="Q41" s="23">
        <f>[14]DECLARADOS!AG25</f>
        <v>4.9794139999999993</v>
      </c>
      <c r="R41" s="23">
        <f>[14]DECLARADOS!AH25</f>
        <v>2.7288529999999982</v>
      </c>
      <c r="S41" s="23">
        <f>[14]DECLARADOS!AI25</f>
        <v>2.7897240000000019</v>
      </c>
    </row>
    <row r="42" spans="1:19">
      <c r="B42" s="37" t="s">
        <v>135</v>
      </c>
      <c r="C42" s="23">
        <f>[14]DECLARADOS!S26</f>
        <v>0.86162099999999964</v>
      </c>
      <c r="D42" s="23">
        <f>[14]DECLARADOS!T26</f>
        <v>6.5256620000000014</v>
      </c>
      <c r="E42" s="23">
        <f>[14]DECLARADOS!U26</f>
        <v>7.874559999999998</v>
      </c>
      <c r="F42" s="23">
        <f>[14]DECLARADOS!V26</f>
        <v>3.4466600000000009</v>
      </c>
      <c r="G42" s="23">
        <f>[14]DECLARADOS!W26</f>
        <v>37.802230999999964</v>
      </c>
      <c r="H42" s="23">
        <f>[14]DECLARADOS!X26</f>
        <v>3.3933390000000001</v>
      </c>
      <c r="I42" s="23">
        <f>[14]DECLARADOS!Y26</f>
        <v>3.2650189999999992</v>
      </c>
      <c r="J42" s="23">
        <f>[14]DECLARADOS!Z26</f>
        <v>13.374361000000009</v>
      </c>
      <c r="K42" s="23">
        <f>[14]DECLARADOS!AA26</f>
        <v>8.0787709999999979</v>
      </c>
      <c r="L42" s="23">
        <f>[14]DECLARADOS!AB26</f>
        <v>226.02284399999999</v>
      </c>
      <c r="M42" s="23">
        <f>[14]DECLARADOS!AC26</f>
        <v>1.4733930000000004</v>
      </c>
      <c r="N42" s="23">
        <f>[14]DECLARADOS!AD26</f>
        <v>11.074849</v>
      </c>
      <c r="O42" s="23">
        <f>[14]DECLARADOS!AE26</f>
        <v>29.686782000000004</v>
      </c>
      <c r="P42" s="23">
        <f>[14]DECLARADOS!AF26</f>
        <v>1.3362760000000002</v>
      </c>
      <c r="Q42" s="23">
        <f>[14]DECLARADOS!AG26</f>
        <v>5.4608500000000006</v>
      </c>
      <c r="R42" s="23">
        <f>[14]DECLARADOS!AH26</f>
        <v>3.502178000000002</v>
      </c>
      <c r="S42" s="23">
        <f>[14]DECLARADOS!AI26</f>
        <v>3.2088930000000011</v>
      </c>
    </row>
    <row r="43" spans="1:19">
      <c r="B43" s="37" t="s">
        <v>136</v>
      </c>
      <c r="C43" s="23">
        <f>[14]DECLARADOS!S27</f>
        <v>0.83727099999999988</v>
      </c>
      <c r="D43" s="23">
        <f>[14]DECLARADOS!T27</f>
        <v>10.538172999999997</v>
      </c>
      <c r="E43" s="23">
        <f>[14]DECLARADOS!U27</f>
        <v>10.363417999999998</v>
      </c>
      <c r="F43" s="23">
        <f>[14]DECLARADOS!V27</f>
        <v>4.2747859999999998</v>
      </c>
      <c r="G43" s="23">
        <f>[14]DECLARADOS!W27</f>
        <v>45.324599999999997</v>
      </c>
      <c r="H43" s="23">
        <f>[14]DECLARADOS!X27</f>
        <v>2.3307259999999999</v>
      </c>
      <c r="I43" s="23">
        <f>[14]DECLARADOS!Y27</f>
        <v>1.885794</v>
      </c>
      <c r="J43" s="23">
        <f>[14]DECLARADOS!Z27</f>
        <v>14.359700999999999</v>
      </c>
      <c r="K43" s="23">
        <f>[14]DECLARADOS!AA27</f>
        <v>6.8247529999999994</v>
      </c>
      <c r="L43" s="23">
        <f>[14]DECLARADOS!AB27</f>
        <v>167.845146</v>
      </c>
      <c r="M43" s="23">
        <f>[14]DECLARADOS!AC27</f>
        <v>1.9631170000000004</v>
      </c>
      <c r="N43" s="23">
        <f>[14]DECLARADOS!AD27</f>
        <v>29.485940999999997</v>
      </c>
      <c r="O43" s="23">
        <f>[14]DECLARADOS!AE27</f>
        <v>28.141440000000003</v>
      </c>
      <c r="P43" s="23">
        <f>[14]DECLARADOS!AF27</f>
        <v>1.1477329999999999</v>
      </c>
      <c r="Q43" s="23">
        <f>[14]DECLARADOS!AG27</f>
        <v>4.6770580000000024</v>
      </c>
      <c r="R43" s="23">
        <f>[14]DECLARADOS!AH27</f>
        <v>3.354352999999997</v>
      </c>
      <c r="S43" s="23">
        <f>[14]DECLARADOS!AI27</f>
        <v>3.3718979999999985</v>
      </c>
    </row>
    <row r="44" spans="1:19">
      <c r="B44" s="37" t="s">
        <v>137</v>
      </c>
      <c r="C44" s="23">
        <f>[14]DECLARADOS!S28</f>
        <v>0.84370900000000004</v>
      </c>
      <c r="D44" s="23">
        <f>[14]DECLARADOS!T28</f>
        <v>9.8558299999999992</v>
      </c>
      <c r="E44" s="23">
        <f>[14]DECLARADOS!U28</f>
        <v>9.5802879999999924</v>
      </c>
      <c r="F44" s="23">
        <f>[14]DECLARADOS!V28</f>
        <v>4.4693650000000007</v>
      </c>
      <c r="G44" s="23">
        <f>[14]DECLARADOS!W28</f>
        <v>34.613419999999991</v>
      </c>
      <c r="H44" s="23">
        <f>[14]DECLARADOS!X28</f>
        <v>2.8877190000000006</v>
      </c>
      <c r="I44" s="23">
        <f>[14]DECLARADOS!Y28</f>
        <v>3.1562969999999995</v>
      </c>
      <c r="J44" s="23">
        <f>[14]DECLARADOS!Z28</f>
        <v>15.696117999999995</v>
      </c>
      <c r="K44" s="23">
        <f>[14]DECLARADOS!AA28</f>
        <v>8.826454</v>
      </c>
      <c r="L44" s="23">
        <f>[14]DECLARADOS!AB28</f>
        <v>234.96421299999997</v>
      </c>
      <c r="M44" s="23">
        <f>[14]DECLARADOS!AC28</f>
        <v>1.6091649999999997</v>
      </c>
      <c r="N44" s="23">
        <f>[14]DECLARADOS!AD28</f>
        <v>22.677394999999997</v>
      </c>
      <c r="O44" s="23">
        <f>[14]DECLARADOS!AE28</f>
        <v>24.327709999999996</v>
      </c>
      <c r="P44" s="23">
        <f>[14]DECLARADOS!AF28</f>
        <v>0.79256599999999988</v>
      </c>
      <c r="Q44" s="23">
        <f>[14]DECLARADOS!AG28</f>
        <v>5.1739939999999978</v>
      </c>
      <c r="R44" s="23">
        <f>[14]DECLARADOS!AH28</f>
        <v>4.323006999999996</v>
      </c>
      <c r="S44" s="23">
        <f>[14]DECLARADOS!AI28</f>
        <v>3.6233240000000015</v>
      </c>
    </row>
    <row r="45" spans="1:19">
      <c r="B45" s="37" t="s">
        <v>138</v>
      </c>
      <c r="C45" s="23">
        <f>[14]DECLARADOS!S29</f>
        <v>1.076451</v>
      </c>
      <c r="D45" s="23">
        <f>[14]DECLARADOS!T29</f>
        <v>11.690523999999995</v>
      </c>
      <c r="E45" s="23">
        <f>[14]DECLARADOS!U29</f>
        <v>9.0433150000000015</v>
      </c>
      <c r="F45" s="23">
        <f>[14]DECLARADOS!V29</f>
        <v>4.4984779999999986</v>
      </c>
      <c r="G45" s="23">
        <f>[14]DECLARADOS!W29</f>
        <v>38.651607999999953</v>
      </c>
      <c r="H45" s="23">
        <f>[14]DECLARADOS!X29</f>
        <v>2.7551769999999998</v>
      </c>
      <c r="I45" s="23">
        <f>[14]DECLARADOS!Y29</f>
        <v>2.8636309999999994</v>
      </c>
      <c r="J45" s="23">
        <f>[14]DECLARADOS!Z29</f>
        <v>9.6428300000000036</v>
      </c>
      <c r="K45" s="23">
        <f>[14]DECLARADOS!AA29</f>
        <v>6.1032110000000008</v>
      </c>
      <c r="L45" s="23">
        <f>[14]DECLARADOS!AB29</f>
        <v>105.72051999999996</v>
      </c>
      <c r="M45" s="23">
        <f>[14]DECLARADOS!AC29</f>
        <v>1.590344</v>
      </c>
      <c r="N45" s="23">
        <f>[14]DECLARADOS!AD29</f>
        <v>41.341813000000009</v>
      </c>
      <c r="O45" s="23">
        <f>[14]DECLARADOS!AE29</f>
        <v>25.677322999999991</v>
      </c>
      <c r="P45" s="23">
        <f>[14]DECLARADOS!AF29</f>
        <v>1.615119</v>
      </c>
      <c r="Q45" s="23">
        <f>[14]DECLARADOS!AG29</f>
        <v>3.8877569999999997</v>
      </c>
      <c r="R45" s="23">
        <f>[14]DECLARADOS!AH29</f>
        <v>4.2119780000000029</v>
      </c>
      <c r="S45" s="23">
        <f>[14]DECLARADOS!AI29</f>
        <v>3.3467490000000009</v>
      </c>
    </row>
    <row r="46" spans="1:19">
      <c r="B46" s="37" t="s">
        <v>139</v>
      </c>
      <c r="C46" s="23">
        <f>[14]DECLARADOS!S30</f>
        <v>1.9933940000000006</v>
      </c>
      <c r="D46" s="23">
        <f>[14]DECLARADOS!T30</f>
        <v>11.180288000000003</v>
      </c>
      <c r="E46" s="23">
        <f>[14]DECLARADOS!U30</f>
        <v>14.332741999999984</v>
      </c>
      <c r="F46" s="23">
        <f>[14]DECLARADOS!V30</f>
        <v>5.5523620000000022</v>
      </c>
      <c r="G46" s="23">
        <f>[14]DECLARADOS!W30</f>
        <v>49.292312000000017</v>
      </c>
      <c r="H46" s="23">
        <f>[14]DECLARADOS!X30</f>
        <v>2.956144000000001</v>
      </c>
      <c r="I46" s="23">
        <f>[14]DECLARADOS!Y30</f>
        <v>2.8474480000000004</v>
      </c>
      <c r="J46" s="23">
        <f>[14]DECLARADOS!Z30</f>
        <v>13.002829999999994</v>
      </c>
      <c r="K46" s="23">
        <f>[14]DECLARADOS!AA30</f>
        <v>3.4491680000000002</v>
      </c>
      <c r="L46" s="23">
        <f>[14]DECLARADOS!AB30</f>
        <v>72.816460000000021</v>
      </c>
      <c r="M46" s="23">
        <f>[14]DECLARADOS!AC30</f>
        <v>1.7009430000000001</v>
      </c>
      <c r="N46" s="23">
        <f>[14]DECLARADOS!AD30</f>
        <v>51.093014000000018</v>
      </c>
      <c r="O46" s="23">
        <f>[14]DECLARADOS!AE30</f>
        <v>29.869422999999994</v>
      </c>
      <c r="P46" s="23">
        <f>[14]DECLARADOS!AF30</f>
        <v>1.7537349999999998</v>
      </c>
      <c r="Q46" s="23">
        <f>[14]DECLARADOS!AG30</f>
        <v>4.9786919999999997</v>
      </c>
      <c r="R46" s="23">
        <f>[14]DECLARADOS!AH30</f>
        <v>4.7254310000000066</v>
      </c>
      <c r="S46" s="23">
        <f>[14]DECLARADOS!AI30</f>
        <v>4.6179189999999997</v>
      </c>
    </row>
    <row r="47" spans="1:19">
      <c r="B47" s="37" t="s">
        <v>140</v>
      </c>
      <c r="C47" s="23">
        <f>[14]DECLARADOS!S31</f>
        <v>1.6013999999999997</v>
      </c>
      <c r="D47" s="23">
        <f>[14]DECLARADOS!T31</f>
        <v>7.9076939999999976</v>
      </c>
      <c r="E47" s="23">
        <f>[14]DECLARADOS!U31</f>
        <v>13.496308000000004</v>
      </c>
      <c r="F47" s="23">
        <f>[14]DECLARADOS!V31</f>
        <v>4.7853260000000004</v>
      </c>
      <c r="G47" s="23">
        <f>[14]DECLARADOS!W31</f>
        <v>42.000773999999957</v>
      </c>
      <c r="H47" s="23">
        <f>[14]DECLARADOS!X31</f>
        <v>2.6009669999999998</v>
      </c>
      <c r="I47" s="23">
        <f>[14]DECLARADOS!Y31</f>
        <v>2.2887870000000001</v>
      </c>
      <c r="J47" s="23">
        <f>[14]DECLARADOS!Z31</f>
        <v>9.786855000000001</v>
      </c>
      <c r="K47" s="23">
        <f>[14]DECLARADOS!AA31</f>
        <v>5.9015089999999999</v>
      </c>
      <c r="L47" s="23">
        <f>[14]DECLARADOS!AB31</f>
        <v>86.233646999999991</v>
      </c>
      <c r="M47" s="23">
        <f>[14]DECLARADOS!AC31</f>
        <v>3.3477270000000017</v>
      </c>
      <c r="N47" s="23">
        <f>[14]DECLARADOS!AD31</f>
        <v>49.520531999999996</v>
      </c>
      <c r="O47" s="23">
        <f>[14]DECLARADOS!AE31</f>
        <v>26.379734999999993</v>
      </c>
      <c r="P47" s="23">
        <f>[14]DECLARADOS!AF31</f>
        <v>1.4530319999999999</v>
      </c>
      <c r="Q47" s="23">
        <f>[14]DECLARADOS!AG31</f>
        <v>4.8772370000000018</v>
      </c>
      <c r="R47" s="23">
        <f>[14]DECLARADOS!AH31</f>
        <v>4.3427299999999995</v>
      </c>
      <c r="S47" s="23">
        <f>[14]DECLARADOS!AI31</f>
        <v>3.1174769999999996</v>
      </c>
    </row>
    <row r="48" spans="1:19">
      <c r="B48" s="37" t="s">
        <v>141</v>
      </c>
      <c r="C48" s="23">
        <f>[14]DECLARADOS!S32</f>
        <v>0.93058100000000032</v>
      </c>
      <c r="D48" s="23">
        <f>[14]DECLARADOS!T32</f>
        <v>7.1499789999999983</v>
      </c>
      <c r="E48" s="23">
        <f>[14]DECLARADOS!U32</f>
        <v>11.581228000000003</v>
      </c>
      <c r="F48" s="23">
        <f>[14]DECLARADOS!V32</f>
        <v>4.036802999999999</v>
      </c>
      <c r="G48" s="23">
        <f>[14]DECLARADOS!W32</f>
        <v>33.924551000000001</v>
      </c>
      <c r="H48" s="23">
        <f>[14]DECLARADOS!X32</f>
        <v>2.7051540000000003</v>
      </c>
      <c r="I48" s="23">
        <f>[14]DECLARADOS!Y32</f>
        <v>1.1358759999999997</v>
      </c>
      <c r="J48" s="23">
        <f>[14]DECLARADOS!Z32</f>
        <v>10.248279999999999</v>
      </c>
      <c r="K48" s="23">
        <f>[14]DECLARADOS!AA32</f>
        <v>5.4565479999999997</v>
      </c>
      <c r="L48" s="23">
        <f>[14]DECLARADOS!AB32</f>
        <v>122.29151400000001</v>
      </c>
      <c r="M48" s="23">
        <f>[14]DECLARADOS!AC32</f>
        <v>1.3397810000000006</v>
      </c>
      <c r="N48" s="23">
        <f>[14]DECLARADOS!AD32</f>
        <v>29.080528000000001</v>
      </c>
      <c r="O48" s="23">
        <f>[14]DECLARADOS!AE32</f>
        <v>25.64738100000001</v>
      </c>
      <c r="P48" s="23">
        <f>[14]DECLARADOS!AF32</f>
        <v>0.94771899999999998</v>
      </c>
      <c r="Q48" s="23">
        <f>[14]DECLARADOS!AG32</f>
        <v>3.8667079999999978</v>
      </c>
      <c r="R48" s="23">
        <f>[14]DECLARADOS!AH32</f>
        <v>2.9384370000000053</v>
      </c>
      <c r="S48" s="23">
        <f>[14]DECLARADOS!AI32</f>
        <v>3.5649809999999995</v>
      </c>
    </row>
    <row r="49" spans="1:19"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38"/>
      <c r="Q49" s="38"/>
      <c r="R49" s="38"/>
      <c r="S49" s="38"/>
    </row>
    <row r="50" spans="1:19">
      <c r="A50" s="19">
        <f>[2]LEGENDAS!$B$2</f>
        <v>2019</v>
      </c>
      <c r="B50" s="37" t="s">
        <v>130</v>
      </c>
      <c r="C50" s="23">
        <f>[16]DECLARADOS!S21</f>
        <v>1.3034629999999998</v>
      </c>
      <c r="D50" s="23">
        <f>[16]DECLARADOS!T21</f>
        <v>7.1339149999999991</v>
      </c>
      <c r="E50" s="23">
        <f>[16]DECLARADOS!U21</f>
        <v>11.166934000000008</v>
      </c>
      <c r="F50" s="23">
        <f>[16]DECLARADOS!V21</f>
        <v>4.6712929999999968</v>
      </c>
      <c r="G50" s="23">
        <f>[16]DECLARADOS!W21</f>
        <v>33.849330000000002</v>
      </c>
      <c r="H50" s="23">
        <f>[16]DECLARADOS!X21</f>
        <v>3.289606</v>
      </c>
      <c r="I50" s="23">
        <f>[16]DECLARADOS!Y21</f>
        <v>1.9748210000000002</v>
      </c>
      <c r="J50" s="23">
        <f>[16]DECLARADOS!Z21</f>
        <v>11.988797000000002</v>
      </c>
      <c r="K50" s="23">
        <f>[16]DECLARADOS!AA21</f>
        <v>12.228952000000001</v>
      </c>
      <c r="L50" s="23">
        <f>[16]DECLARADOS!AB21</f>
        <v>106.32532599999999</v>
      </c>
      <c r="M50" s="23">
        <f>[16]DECLARADOS!AC21</f>
        <v>1.6987420000000009</v>
      </c>
      <c r="N50" s="23">
        <f>[16]DECLARADOS!AD21</f>
        <v>39.374937999999993</v>
      </c>
      <c r="O50" s="23">
        <f>[16]DECLARADOS!AE21</f>
        <v>23.225646000000001</v>
      </c>
      <c r="P50" s="23">
        <f>[16]DECLARADOS!AF21</f>
        <v>1.018162</v>
      </c>
      <c r="Q50" s="23">
        <f>[16]DECLARADOS!AG21</f>
        <v>4.0491299999999999</v>
      </c>
      <c r="R50" s="23">
        <f>[16]DECLARADOS!AH21</f>
        <v>2.630374999999999</v>
      </c>
      <c r="S50" s="23">
        <f>[16]DECLARADOS!AI21</f>
        <v>2.3015779999999997</v>
      </c>
    </row>
    <row r="51" spans="1:19">
      <c r="B51" s="37" t="s">
        <v>131</v>
      </c>
      <c r="C51" s="23">
        <f>[16]DECLARADOS!S22</f>
        <v>0.80153399999999997</v>
      </c>
      <c r="D51" s="23">
        <f>[16]DECLARADOS!T22</f>
        <v>5.7282399999999924</v>
      </c>
      <c r="E51" s="23">
        <f>[16]DECLARADOS!U22</f>
        <v>10.37161200000001</v>
      </c>
      <c r="F51" s="23">
        <f>[16]DECLARADOS!V22</f>
        <v>4.1420229999999973</v>
      </c>
      <c r="G51" s="23">
        <f>[16]DECLARADOS!W22</f>
        <v>39.039808999999998</v>
      </c>
      <c r="H51" s="23">
        <f>[16]DECLARADOS!X22</f>
        <v>3.0725349999999998</v>
      </c>
      <c r="I51" s="23">
        <f>[16]DECLARADOS!Y22</f>
        <v>1.7440939999999996</v>
      </c>
      <c r="J51" s="23">
        <f>[16]DECLARADOS!Z22</f>
        <v>12.622924000000001</v>
      </c>
      <c r="K51" s="23">
        <f>[16]DECLARADOS!AA22</f>
        <v>6.7803089999999999</v>
      </c>
      <c r="L51" s="23">
        <f>[16]DECLARADOS!AB22</f>
        <v>104.51549700000001</v>
      </c>
      <c r="M51" s="23">
        <f>[16]DECLARADOS!AC22</f>
        <v>1.1668519999999996</v>
      </c>
      <c r="N51" s="23">
        <f>[16]DECLARADOS!AD22</f>
        <v>53.642412000000007</v>
      </c>
      <c r="O51" s="23">
        <f>[16]DECLARADOS!AE22</f>
        <v>27.204881999999998</v>
      </c>
      <c r="P51" s="23">
        <f>[16]DECLARADOS!AF22</f>
        <v>1.6287370000000001</v>
      </c>
      <c r="Q51" s="23">
        <f>[16]DECLARADOS!AG22</f>
        <v>4.8963290000000006</v>
      </c>
      <c r="R51" s="23">
        <f>[16]DECLARADOS!AH22</f>
        <v>3.891052999999999</v>
      </c>
      <c r="S51" s="23">
        <f>[16]DECLARADOS!AI22</f>
        <v>3.2640239999999974</v>
      </c>
    </row>
    <row r="52" spans="1:19">
      <c r="B52" s="37" t="s">
        <v>132</v>
      </c>
      <c r="C52" s="23">
        <f>[16]DECLARADOS!S23</f>
        <v>1.0691789999999997</v>
      </c>
      <c r="D52" s="23">
        <f>[16]DECLARADOS!T23</f>
        <v>5.7343719999999987</v>
      </c>
      <c r="E52" s="23">
        <f>[16]DECLARADOS!U23</f>
        <v>10.418730000000002</v>
      </c>
      <c r="F52" s="23">
        <f>[16]DECLARADOS!V23</f>
        <v>5.3805060000000022</v>
      </c>
      <c r="G52" s="23">
        <f>[16]DECLARADOS!W23</f>
        <v>35.812741000000059</v>
      </c>
      <c r="H52" s="23">
        <f>[16]DECLARADOS!X23</f>
        <v>2.8117650000000003</v>
      </c>
      <c r="I52" s="23">
        <f>[16]DECLARADOS!Y23</f>
        <v>1.4204689999999998</v>
      </c>
      <c r="J52" s="23">
        <f>[16]DECLARADOS!Z23</f>
        <v>16.056516000000006</v>
      </c>
      <c r="K52" s="23">
        <f>[16]DECLARADOS!AA23</f>
        <v>6.8167659999999994</v>
      </c>
      <c r="L52" s="23">
        <f>[16]DECLARADOS!AB23</f>
        <v>134.286395</v>
      </c>
      <c r="M52" s="23">
        <f>[16]DECLARADOS!AC23</f>
        <v>2.3061739999999995</v>
      </c>
      <c r="N52" s="23">
        <f>[16]DECLARADOS!AD23</f>
        <v>48.602460999999998</v>
      </c>
      <c r="O52" s="23">
        <f>[16]DECLARADOS!AE23</f>
        <v>23.445997000000006</v>
      </c>
      <c r="P52" s="23">
        <f>[16]DECLARADOS!AF23</f>
        <v>0.82992100000000002</v>
      </c>
      <c r="Q52" s="23">
        <f>[16]DECLARADOS!AG23</f>
        <v>4.4302480000000015</v>
      </c>
      <c r="R52" s="23">
        <f>[16]DECLARADOS!AH23</f>
        <v>4.4073160000000042</v>
      </c>
      <c r="S52" s="23">
        <f>[16]DECLARADOS!AI23</f>
        <v>3.0887360000000021</v>
      </c>
    </row>
    <row r="53" spans="1:19">
      <c r="B53" s="37" t="s">
        <v>133</v>
      </c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</row>
    <row r="54" spans="1:19">
      <c r="B54" s="37" t="s">
        <v>134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</row>
    <row r="55" spans="1:19">
      <c r="B55" s="37" t="s">
        <v>135</v>
      </c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</row>
    <row r="56" spans="1:19">
      <c r="B56" s="37" t="s">
        <v>136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</row>
    <row r="57" spans="1:19">
      <c r="B57" s="37" t="s">
        <v>137</v>
      </c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</row>
    <row r="58" spans="1:19">
      <c r="B58" s="37" t="s">
        <v>138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</row>
    <row r="59" spans="1:19">
      <c r="B59" s="37" t="s">
        <v>139</v>
      </c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</row>
    <row r="60" spans="1:19">
      <c r="B60" s="37" t="s">
        <v>140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</row>
    <row r="61" spans="1:19">
      <c r="B61" s="37" t="s">
        <v>141</v>
      </c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</row>
    <row r="62" spans="1:19"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</row>
    <row r="63" spans="1:19"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</row>
    <row r="64" spans="1:19"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</row>
    <row r="65" spans="1:19" ht="18" customHeight="1" thickBot="1">
      <c r="A65" s="201" t="s">
        <v>335</v>
      </c>
      <c r="B65" s="201"/>
      <c r="C65" s="201"/>
      <c r="D65" s="201"/>
      <c r="E65" s="201"/>
      <c r="F65" s="201"/>
      <c r="G65" s="201"/>
      <c r="H65" s="201"/>
      <c r="I65" s="201"/>
      <c r="J65" s="201"/>
      <c r="K65" s="201"/>
      <c r="L65" s="201"/>
      <c r="M65" s="201"/>
      <c r="N65" s="201"/>
      <c r="O65" s="201"/>
      <c r="P65" s="201"/>
      <c r="Q65" s="201"/>
      <c r="R65" s="201"/>
      <c r="S65" s="201"/>
    </row>
    <row r="66" spans="1:19" s="22" customFormat="1" ht="23.25" customHeight="1" thickBot="1">
      <c r="A66" s="120" t="s">
        <v>129</v>
      </c>
      <c r="B66" s="120" t="s">
        <v>128</v>
      </c>
      <c r="C66" s="121" t="s">
        <v>56</v>
      </c>
      <c r="D66" s="121" t="s">
        <v>57</v>
      </c>
      <c r="E66" s="121" t="s">
        <v>58</v>
      </c>
      <c r="F66" s="121" t="s">
        <v>59</v>
      </c>
      <c r="G66" s="121" t="s">
        <v>60</v>
      </c>
      <c r="H66" s="121" t="s">
        <v>61</v>
      </c>
      <c r="I66" s="121" t="s">
        <v>17</v>
      </c>
      <c r="J66" s="121" t="s">
        <v>18</v>
      </c>
      <c r="K66" s="121" t="s">
        <v>62</v>
      </c>
      <c r="L66" s="121" t="s">
        <v>63</v>
      </c>
      <c r="M66" s="121" t="s">
        <v>64</v>
      </c>
      <c r="N66" s="121" t="s">
        <v>65</v>
      </c>
      <c r="O66" s="121" t="s">
        <v>66</v>
      </c>
      <c r="P66" s="121" t="s">
        <v>67</v>
      </c>
      <c r="Q66" s="121" t="s">
        <v>68</v>
      </c>
      <c r="R66" s="121" t="s">
        <v>69</v>
      </c>
      <c r="S66" s="121" t="s">
        <v>19</v>
      </c>
    </row>
    <row r="67" spans="1:19" ht="11.25" customHeight="1" thickBot="1">
      <c r="A67" s="122"/>
      <c r="B67" s="122"/>
      <c r="C67" s="205" t="s">
        <v>342</v>
      </c>
      <c r="D67" s="206"/>
      <c r="E67" s="206"/>
      <c r="F67" s="206"/>
      <c r="G67" s="206"/>
      <c r="H67" s="206"/>
      <c r="I67" s="206"/>
      <c r="J67" s="206"/>
      <c r="K67" s="206"/>
      <c r="L67" s="206"/>
      <c r="M67" s="206"/>
      <c r="N67" s="206"/>
      <c r="O67" s="206"/>
      <c r="P67" s="206"/>
      <c r="Q67" s="206"/>
      <c r="R67" s="206"/>
      <c r="S67" s="207"/>
    </row>
    <row r="68" spans="1:19">
      <c r="A68" s="19">
        <f>[2]LEGENDAS!$B$3</f>
        <v>2018</v>
      </c>
      <c r="B68" s="37" t="s">
        <v>130</v>
      </c>
      <c r="C68" s="23">
        <f>[14]DECLARADOS!AJ21</f>
        <v>1.7360619999999998</v>
      </c>
      <c r="D68" s="23">
        <f>[14]DECLARADOS!AK21</f>
        <v>9.6498E-2</v>
      </c>
      <c r="E68" s="23">
        <f>[14]DECLARADOS!AL21</f>
        <v>0.19537399999999999</v>
      </c>
      <c r="F68" s="23">
        <f>[14]DECLARADOS!AM21</f>
        <v>8.035952</v>
      </c>
      <c r="G68" s="23">
        <f>[14]DECLARADOS!AN21</f>
        <v>41.464165000000044</v>
      </c>
      <c r="H68" s="23">
        <f>[14]DECLARADOS!AO21</f>
        <v>27.843860999999986</v>
      </c>
      <c r="I68" s="23">
        <f>[14]DECLARADOS!AP21</f>
        <v>2.549052000000001</v>
      </c>
      <c r="J68" s="23">
        <f>[14]DECLARADOS!AQ21</f>
        <v>2.8758149999999976</v>
      </c>
      <c r="K68" s="23">
        <f>[14]DECLARADOS!AR21</f>
        <v>0.16750200000000001</v>
      </c>
      <c r="L68" s="23">
        <f>[14]DECLARADOS!AS21</f>
        <v>8.554755999999994</v>
      </c>
      <c r="M68" s="23">
        <f>[14]DECLARADOS!AT21</f>
        <v>28.892336999999991</v>
      </c>
      <c r="N68" s="23">
        <f>[14]DECLARADOS!AU21</f>
        <v>6.4840000000000002E-3</v>
      </c>
      <c r="O68" s="23">
        <f>[14]DECLARADOS!AV21</f>
        <v>9.3717690000000005</v>
      </c>
      <c r="P68" s="23">
        <f>[14]DECLARADOS!AW21</f>
        <v>43.384689000000023</v>
      </c>
      <c r="Q68" s="23">
        <f>[14]DECLARADOS!AX21</f>
        <v>1.4268050000000008</v>
      </c>
      <c r="R68" s="23">
        <f>[14]DECLARADOS!AY21</f>
        <v>1.0249999999999999E-3</v>
      </c>
      <c r="S68" s="23">
        <f>[14]DECLARADOS!AZ21</f>
        <v>0.97603200000000001</v>
      </c>
    </row>
    <row r="69" spans="1:19">
      <c r="B69" s="37" t="s">
        <v>131</v>
      </c>
      <c r="C69" s="23">
        <f>[14]DECLARADOS!AJ22</f>
        <v>1.8490139999999993</v>
      </c>
      <c r="D69" s="23">
        <f>[14]DECLARADOS!AK22</f>
        <v>7.3230000000000003E-2</v>
      </c>
      <c r="E69" s="23">
        <f>[14]DECLARADOS!AL22</f>
        <v>0.30019000000000001</v>
      </c>
      <c r="F69" s="23">
        <f>[14]DECLARADOS!AM22</f>
        <v>8.4316669999999938</v>
      </c>
      <c r="G69" s="23">
        <f>[14]DECLARADOS!AN22</f>
        <v>38.915528000000016</v>
      </c>
      <c r="H69" s="23">
        <f>[14]DECLARADOS!AO22</f>
        <v>24.391015000000017</v>
      </c>
      <c r="I69" s="23">
        <f>[14]DECLARADOS!AP22</f>
        <v>2.9025619999999996</v>
      </c>
      <c r="J69" s="23">
        <f>[14]DECLARADOS!AQ22</f>
        <v>1.8447310000000006</v>
      </c>
      <c r="K69" s="23">
        <f>[14]DECLARADOS!AR22</f>
        <v>0.14648900000000001</v>
      </c>
      <c r="L69" s="23">
        <f>[14]DECLARADOS!AS22</f>
        <v>9.4982890000000015</v>
      </c>
      <c r="M69" s="23">
        <f>[14]DECLARADOS!AT22</f>
        <v>33.383306000000005</v>
      </c>
      <c r="N69" s="23">
        <f>[14]DECLARADOS!AU22</f>
        <v>2.7373000000000001E-2</v>
      </c>
      <c r="O69" s="23">
        <f>[14]DECLARADOS!AV22</f>
        <v>8.6147729999999996</v>
      </c>
      <c r="P69" s="23">
        <f>[14]DECLARADOS!AW22</f>
        <v>45.269365000000001</v>
      </c>
      <c r="Q69" s="23">
        <f>[14]DECLARADOS!AX22</f>
        <v>1.3251939999999987</v>
      </c>
      <c r="R69" s="23">
        <f>[14]DECLARADOS!AY22</f>
        <v>1.3100000000000001E-4</v>
      </c>
      <c r="S69" s="23">
        <f>[14]DECLARADOS!AZ22</f>
        <v>0.93610699999999991</v>
      </c>
    </row>
    <row r="70" spans="1:19">
      <c r="B70" s="37" t="s">
        <v>132</v>
      </c>
      <c r="C70" s="23">
        <f>[14]DECLARADOS!AJ23</f>
        <v>1.8124880000000005</v>
      </c>
      <c r="D70" s="23">
        <f>[14]DECLARADOS!AK23</f>
        <v>7.8403E-2</v>
      </c>
      <c r="E70" s="23">
        <f>[14]DECLARADOS!AL23</f>
        <v>0.32226500000000013</v>
      </c>
      <c r="F70" s="23">
        <f>[14]DECLARADOS!AM23</f>
        <v>6.543674000000002</v>
      </c>
      <c r="G70" s="23">
        <f>[14]DECLARADOS!AN23</f>
        <v>41.896383999999991</v>
      </c>
      <c r="H70" s="23">
        <f>[14]DECLARADOS!AO23</f>
        <v>25.244293999999986</v>
      </c>
      <c r="I70" s="23">
        <f>[14]DECLARADOS!AP23</f>
        <v>3.2312449999999999</v>
      </c>
      <c r="J70" s="23">
        <f>[14]DECLARADOS!AQ23</f>
        <v>1.8480869999999991</v>
      </c>
      <c r="K70" s="23">
        <f>[14]DECLARADOS!AR23</f>
        <v>0.11344600000000002</v>
      </c>
      <c r="L70" s="23">
        <f>[14]DECLARADOS!AS23</f>
        <v>12.387018000000001</v>
      </c>
      <c r="M70" s="23">
        <f>[14]DECLARADOS!AT23</f>
        <v>36.783906999999985</v>
      </c>
      <c r="N70" s="23">
        <f>[14]DECLARADOS!AU23</f>
        <v>3.7330000000000002E-3</v>
      </c>
      <c r="O70" s="23">
        <f>[14]DECLARADOS!AV23</f>
        <v>7.4514729999999991</v>
      </c>
      <c r="P70" s="23">
        <f>[14]DECLARADOS!AW23</f>
        <v>54.495184999999985</v>
      </c>
      <c r="Q70" s="23">
        <f>[14]DECLARADOS!AX23</f>
        <v>1.42499</v>
      </c>
      <c r="R70" s="23">
        <f>[14]DECLARADOS!AY23</f>
        <v>7.1579999999999994E-3</v>
      </c>
      <c r="S70" s="23">
        <f>[14]DECLARADOS!AZ23</f>
        <v>0.9082680000000003</v>
      </c>
    </row>
    <row r="71" spans="1:19">
      <c r="B71" s="37" t="s">
        <v>133</v>
      </c>
      <c r="C71" s="23">
        <f>[14]DECLARADOS!AJ24</f>
        <v>1.9362149999999996</v>
      </c>
      <c r="D71" s="23">
        <f>[14]DECLARADOS!AK24</f>
        <v>1.0201E-2</v>
      </c>
      <c r="E71" s="23">
        <f>[14]DECLARADOS!AL24</f>
        <v>0.37694999999999995</v>
      </c>
      <c r="F71" s="23">
        <f>[14]DECLARADOS!AM24</f>
        <v>8.2164040000000025</v>
      </c>
      <c r="G71" s="23">
        <f>[14]DECLARADOS!AN24</f>
        <v>35.748862999999972</v>
      </c>
      <c r="H71" s="23">
        <f>[14]DECLARADOS!AO24</f>
        <v>25.847225999999996</v>
      </c>
      <c r="I71" s="23">
        <f>[14]DECLARADOS!AP24</f>
        <v>2.8504559999999999</v>
      </c>
      <c r="J71" s="23">
        <f>[14]DECLARADOS!AQ24</f>
        <v>2.448859000000005</v>
      </c>
      <c r="K71" s="23">
        <f>[14]DECLARADOS!AR24</f>
        <v>0.12397899999999999</v>
      </c>
      <c r="L71" s="23">
        <f>[14]DECLARADOS!AS24</f>
        <v>8.8790859999999974</v>
      </c>
      <c r="M71" s="23">
        <f>[14]DECLARADOS!AT24</f>
        <v>35.174866999999971</v>
      </c>
      <c r="N71" s="23">
        <f>[14]DECLARADOS!AU24</f>
        <v>4.4852999999999997E-2</v>
      </c>
      <c r="O71" s="23">
        <f>[14]DECLARADOS!AV24</f>
        <v>16.171421000000002</v>
      </c>
      <c r="P71" s="23">
        <f>[14]DECLARADOS!AW24</f>
        <v>49.456546000000003</v>
      </c>
      <c r="Q71" s="23">
        <f>[14]DECLARADOS!AX24</f>
        <v>0.68483199999999922</v>
      </c>
      <c r="R71" s="23">
        <f>[14]DECLARADOS!AY24</f>
        <v>4.0100000000000005E-3</v>
      </c>
      <c r="S71" s="23">
        <f>[14]DECLARADOS!AZ24</f>
        <v>1.705776</v>
      </c>
    </row>
    <row r="72" spans="1:19">
      <c r="B72" s="37" t="s">
        <v>134</v>
      </c>
      <c r="C72" s="23">
        <f>[14]DECLARADOS!AJ25</f>
        <v>2.517644999999999</v>
      </c>
      <c r="D72" s="23">
        <f>[14]DECLARADOS!AK25</f>
        <v>0.26214200000000004</v>
      </c>
      <c r="E72" s="23">
        <f>[14]DECLARADOS!AL25</f>
        <v>0.185783</v>
      </c>
      <c r="F72" s="23">
        <f>[14]DECLARADOS!AM25</f>
        <v>9.4817240000000087</v>
      </c>
      <c r="G72" s="23">
        <f>[14]DECLARADOS!AN25</f>
        <v>36.82324399999996</v>
      </c>
      <c r="H72" s="23">
        <f>[14]DECLARADOS!AO25</f>
        <v>24.908364999999996</v>
      </c>
      <c r="I72" s="23">
        <f>[14]DECLARADOS!AP25</f>
        <v>3.551841</v>
      </c>
      <c r="J72" s="23">
        <f>[14]DECLARADOS!AQ25</f>
        <v>2.7002630000000036</v>
      </c>
      <c r="K72" s="23">
        <f>[14]DECLARADOS!AR25</f>
        <v>0.16106999999999999</v>
      </c>
      <c r="L72" s="23">
        <f>[14]DECLARADOS!AS25</f>
        <v>13.564645000000004</v>
      </c>
      <c r="M72" s="23">
        <f>[14]DECLARADOS!AT25</f>
        <v>40.373304999999988</v>
      </c>
      <c r="N72" s="23">
        <f>[14]DECLARADOS!AU25</f>
        <v>1.4015000000000001E-2</v>
      </c>
      <c r="O72" s="23">
        <f>[14]DECLARADOS!AV25</f>
        <v>10.979397999999998</v>
      </c>
      <c r="P72" s="23">
        <f>[14]DECLARADOS!AW25</f>
        <v>57.128187000000047</v>
      </c>
      <c r="Q72" s="23">
        <f>[14]DECLARADOS!AX25</f>
        <v>2.3941619999999997</v>
      </c>
      <c r="R72" s="23">
        <f>[14]DECLARADOS!AY25</f>
        <v>5.8309999999999994E-3</v>
      </c>
      <c r="S72" s="23">
        <f>[14]DECLARADOS!AZ25</f>
        <v>1.6755440000000004</v>
      </c>
    </row>
    <row r="73" spans="1:19">
      <c r="B73" s="37" t="s">
        <v>135</v>
      </c>
      <c r="C73" s="23">
        <f>[14]DECLARADOS!AJ26</f>
        <v>1.6978210000000002</v>
      </c>
      <c r="D73" s="23">
        <f>[14]DECLARADOS!AK26</f>
        <v>4.1245999999999998E-2</v>
      </c>
      <c r="E73" s="23">
        <f>[14]DECLARADOS!AL26</f>
        <v>0.19811199999999998</v>
      </c>
      <c r="F73" s="23">
        <f>[14]DECLARADOS!AM26</f>
        <v>8.9996550000000024</v>
      </c>
      <c r="G73" s="23">
        <f>[14]DECLARADOS!AN26</f>
        <v>31.491197999999997</v>
      </c>
      <c r="H73" s="23">
        <f>[14]DECLARADOS!AO26</f>
        <v>29.381868000000015</v>
      </c>
      <c r="I73" s="23">
        <f>[14]DECLARADOS!AP26</f>
        <v>2.6150099999999998</v>
      </c>
      <c r="J73" s="23">
        <f>[14]DECLARADOS!AQ26</f>
        <v>2.0314199999999984</v>
      </c>
      <c r="K73" s="23">
        <f>[14]DECLARADOS!AR26</f>
        <v>0.12009899999999998</v>
      </c>
      <c r="L73" s="23">
        <f>[14]DECLARADOS!AS26</f>
        <v>12.027528000000007</v>
      </c>
      <c r="M73" s="23">
        <f>[14]DECLARADOS!AT26</f>
        <v>37.285772000000009</v>
      </c>
      <c r="N73" s="23">
        <f>[14]DECLARADOS!AU26</f>
        <v>8.8780000000000022E-3</v>
      </c>
      <c r="O73" s="23">
        <f>[14]DECLARADOS!AV26</f>
        <v>12.596374000000001</v>
      </c>
      <c r="P73" s="23">
        <f>[14]DECLARADOS!AW26</f>
        <v>58.53015400000001</v>
      </c>
      <c r="Q73" s="23">
        <f>[14]DECLARADOS!AX26</f>
        <v>0.89787600000000012</v>
      </c>
      <c r="R73" s="23">
        <f>[14]DECLARADOS!AY26</f>
        <v>2.4842999999999997E-2</v>
      </c>
      <c r="S73" s="23">
        <f>[14]DECLARADOS!AZ26</f>
        <v>1.545499</v>
      </c>
    </row>
    <row r="74" spans="1:19">
      <c r="B74" s="37" t="s">
        <v>136</v>
      </c>
      <c r="C74" s="23">
        <f>[14]DECLARADOS!AJ27</f>
        <v>2.3146060000000004</v>
      </c>
      <c r="D74" s="23">
        <f>[14]DECLARADOS!AK27</f>
        <v>3.8546000000000004E-2</v>
      </c>
      <c r="E74" s="23">
        <f>[14]DECLARADOS!AL27</f>
        <v>0.32185899999999995</v>
      </c>
      <c r="F74" s="23">
        <f>[14]DECLARADOS!AM27</f>
        <v>8.0602149999999995</v>
      </c>
      <c r="G74" s="23">
        <f>[14]DECLARADOS!AN27</f>
        <v>40.914880999999987</v>
      </c>
      <c r="H74" s="23">
        <f>[14]DECLARADOS!AO27</f>
        <v>29.267854000000007</v>
      </c>
      <c r="I74" s="23">
        <f>[14]DECLARADOS!AP27</f>
        <v>2.3616480000000006</v>
      </c>
      <c r="J74" s="23">
        <f>[14]DECLARADOS!AQ27</f>
        <v>2.1620340000000002</v>
      </c>
      <c r="K74" s="23">
        <f>[14]DECLARADOS!AR27</f>
        <v>0.12474899999999998</v>
      </c>
      <c r="L74" s="23">
        <f>[14]DECLARADOS!AS27</f>
        <v>12.951013</v>
      </c>
      <c r="M74" s="23">
        <f>[14]DECLARADOS!AT27</f>
        <v>47.057898999999985</v>
      </c>
      <c r="N74" s="23">
        <f>[14]DECLARADOS!AU27</f>
        <v>8.9500000000000014E-3</v>
      </c>
      <c r="O74" s="23">
        <f>[14]DECLARADOS!AV27</f>
        <v>17.546215</v>
      </c>
      <c r="P74" s="23">
        <f>[14]DECLARADOS!AW27</f>
        <v>52.708385999999997</v>
      </c>
      <c r="Q74" s="23">
        <f>[14]DECLARADOS!AX27</f>
        <v>1.0806659999999999</v>
      </c>
      <c r="R74" s="23">
        <f>[14]DECLARADOS!AY27</f>
        <v>6.1250000000000002E-3</v>
      </c>
      <c r="S74" s="23">
        <f>[14]DECLARADOS!AZ27</f>
        <v>2.1735469999999997</v>
      </c>
    </row>
    <row r="75" spans="1:19">
      <c r="B75" s="37" t="s">
        <v>137</v>
      </c>
      <c r="C75" s="23">
        <f>[14]DECLARADOS!AJ28</f>
        <v>1.5603660000000006</v>
      </c>
      <c r="D75" s="23">
        <f>[14]DECLARADOS!AK28</f>
        <v>6.6521999999999998E-2</v>
      </c>
      <c r="E75" s="23">
        <f>[14]DECLARADOS!AL28</f>
        <v>0.23640800000000001</v>
      </c>
      <c r="F75" s="23">
        <f>[14]DECLARADOS!AM28</f>
        <v>8.2171039999999973</v>
      </c>
      <c r="G75" s="23">
        <f>[14]DECLARADOS!AN28</f>
        <v>39.441195000000043</v>
      </c>
      <c r="H75" s="23">
        <f>[14]DECLARADOS!AO28</f>
        <v>23.650597999999981</v>
      </c>
      <c r="I75" s="23">
        <f>[14]DECLARADOS!AP28</f>
        <v>1.6376820000000003</v>
      </c>
      <c r="J75" s="23">
        <f>[14]DECLARADOS!AQ28</f>
        <v>2.2842159999999989</v>
      </c>
      <c r="K75" s="23">
        <f>[14]DECLARADOS!AR28</f>
        <v>0.17150199999999999</v>
      </c>
      <c r="L75" s="23">
        <f>[14]DECLARADOS!AS28</f>
        <v>9.2902289999999876</v>
      </c>
      <c r="M75" s="23">
        <f>[14]DECLARADOS!AT28</f>
        <v>22.712672000000012</v>
      </c>
      <c r="N75" s="23">
        <f>[14]DECLARADOS!AU28</f>
        <v>1.966E-2</v>
      </c>
      <c r="O75" s="23">
        <f>[14]DECLARADOS!AV28</f>
        <v>13.307839999999997</v>
      </c>
      <c r="P75" s="23">
        <f>[14]DECLARADOS!AW28</f>
        <v>59.780538000000014</v>
      </c>
      <c r="Q75" s="23">
        <f>[14]DECLARADOS!AX28</f>
        <v>3.9080740000000014</v>
      </c>
      <c r="R75" s="23">
        <f>[14]DECLARADOS!AY28</f>
        <v>6.4999999999999997E-4</v>
      </c>
      <c r="S75" s="23">
        <f>[14]DECLARADOS!AZ28</f>
        <v>0.79612400000000005</v>
      </c>
    </row>
    <row r="76" spans="1:19">
      <c r="B76" s="37" t="s">
        <v>138</v>
      </c>
      <c r="C76" s="23">
        <f>[14]DECLARADOS!AJ29</f>
        <v>2.4343079999999997</v>
      </c>
      <c r="D76" s="23">
        <f>[14]DECLARADOS!AK29</f>
        <v>4.3530000000000006E-2</v>
      </c>
      <c r="E76" s="23">
        <f>[14]DECLARADOS!AL29</f>
        <v>0.29285600000000012</v>
      </c>
      <c r="F76" s="23">
        <f>[14]DECLARADOS!AM29</f>
        <v>8.0656849999999984</v>
      </c>
      <c r="G76" s="23">
        <f>[14]DECLARADOS!AN29</f>
        <v>34.263320000000007</v>
      </c>
      <c r="H76" s="23">
        <f>[14]DECLARADOS!AO29</f>
        <v>27.896266999999995</v>
      </c>
      <c r="I76" s="23">
        <f>[14]DECLARADOS!AP29</f>
        <v>1.836311</v>
      </c>
      <c r="J76" s="23">
        <f>[14]DECLARADOS!AQ29</f>
        <v>2.1669380000000005</v>
      </c>
      <c r="K76" s="23">
        <f>[14]DECLARADOS!AR29</f>
        <v>7.3318000000000008E-2</v>
      </c>
      <c r="L76" s="23">
        <f>[14]DECLARADOS!AS29</f>
        <v>9.1123710000000049</v>
      </c>
      <c r="M76" s="23">
        <f>[14]DECLARADOS!AT29</f>
        <v>28.773931999999995</v>
      </c>
      <c r="N76" s="23">
        <f>[14]DECLARADOS!AU29</f>
        <v>3.4619999999999994E-3</v>
      </c>
      <c r="O76" s="23">
        <f>[14]DECLARADOS!AV29</f>
        <v>13.218125000000001</v>
      </c>
      <c r="P76" s="23">
        <f>[14]DECLARADOS!AW29</f>
        <v>54.514867000000024</v>
      </c>
      <c r="Q76" s="23">
        <f>[14]DECLARADOS!AX29</f>
        <v>5.6114559999999978</v>
      </c>
      <c r="R76" s="23">
        <f>[14]DECLARADOS!AY29</f>
        <v>1.6135999999999998E-2</v>
      </c>
      <c r="S76" s="23">
        <f>[14]DECLARADOS!AZ29</f>
        <v>0.48420199999999991</v>
      </c>
    </row>
    <row r="77" spans="1:19">
      <c r="B77" s="37" t="s">
        <v>139</v>
      </c>
      <c r="C77" s="23">
        <f>[14]DECLARADOS!AJ30</f>
        <v>2.7817829999999995</v>
      </c>
      <c r="D77" s="23">
        <f>[14]DECLARADOS!AK30</f>
        <v>4.7996000000000004E-2</v>
      </c>
      <c r="E77" s="23">
        <f>[14]DECLARADOS!AL30</f>
        <v>0.19889499999999996</v>
      </c>
      <c r="F77" s="23">
        <f>[14]DECLARADOS!AM30</f>
        <v>11.043018999999999</v>
      </c>
      <c r="G77" s="23">
        <f>[14]DECLARADOS!AN30</f>
        <v>44.145039999999952</v>
      </c>
      <c r="H77" s="23">
        <f>[14]DECLARADOS!AO30</f>
        <v>29.060672000000022</v>
      </c>
      <c r="I77" s="23">
        <f>[14]DECLARADOS!AP30</f>
        <v>4.1673049999999989</v>
      </c>
      <c r="J77" s="23">
        <f>[14]DECLARADOS!AQ30</f>
        <v>3.0039929999999968</v>
      </c>
      <c r="K77" s="23">
        <f>[14]DECLARADOS!AR30</f>
        <v>9.2376000000000014E-2</v>
      </c>
      <c r="L77" s="23">
        <f>[14]DECLARADOS!AS30</f>
        <v>16.398896000000004</v>
      </c>
      <c r="M77" s="23">
        <f>[14]DECLARADOS!AT30</f>
        <v>41.831612000000007</v>
      </c>
      <c r="N77" s="23">
        <f>[14]DECLARADOS!AU30</f>
        <v>4.3061000000000002E-2</v>
      </c>
      <c r="O77" s="23">
        <f>[14]DECLARADOS!AV30</f>
        <v>17.478527000000003</v>
      </c>
      <c r="P77" s="23">
        <f>[14]DECLARADOS!AW30</f>
        <v>55.554296000000065</v>
      </c>
      <c r="Q77" s="23">
        <f>[14]DECLARADOS!AX30</f>
        <v>1.2943650000000007</v>
      </c>
      <c r="R77" s="23">
        <f>[14]DECLARADOS!AY30</f>
        <v>7.8100000000000001E-3</v>
      </c>
      <c r="S77" s="23">
        <f>[14]DECLARADOS!AZ30</f>
        <v>1.3206559999999998</v>
      </c>
    </row>
    <row r="78" spans="1:19">
      <c r="B78" s="37" t="s">
        <v>140</v>
      </c>
      <c r="C78" s="23">
        <f>[14]DECLARADOS!AJ31</f>
        <v>2.4062419999999989</v>
      </c>
      <c r="D78" s="23">
        <f>[14]DECLARADOS!AK31</f>
        <v>8.7629999999999986E-2</v>
      </c>
      <c r="E78" s="23">
        <f>[14]DECLARADOS!AL31</f>
        <v>0.31692800000000004</v>
      </c>
      <c r="F78" s="23">
        <f>[14]DECLARADOS!AM31</f>
        <v>9.3410939999999947</v>
      </c>
      <c r="G78" s="23">
        <f>[14]DECLARADOS!AN31</f>
        <v>40.95250399999999</v>
      </c>
      <c r="H78" s="23">
        <f>[14]DECLARADOS!AO31</f>
        <v>32.034899000000017</v>
      </c>
      <c r="I78" s="23">
        <f>[14]DECLARADOS!AP31</f>
        <v>3.5061970000000011</v>
      </c>
      <c r="J78" s="23">
        <f>[14]DECLARADOS!AQ31</f>
        <v>3.2504350000000013</v>
      </c>
      <c r="K78" s="23">
        <f>[14]DECLARADOS!AR31</f>
        <v>0.12264099999999999</v>
      </c>
      <c r="L78" s="23">
        <f>[14]DECLARADOS!AS31</f>
        <v>13.140125000000005</v>
      </c>
      <c r="M78" s="23">
        <f>[14]DECLARADOS!AT31</f>
        <v>34.606506000000024</v>
      </c>
      <c r="N78" s="23">
        <f>[14]DECLARADOS!AU31</f>
        <v>1.0790000000000001E-2</v>
      </c>
      <c r="O78" s="23">
        <f>[14]DECLARADOS!AV31</f>
        <v>20.419461999999999</v>
      </c>
      <c r="P78" s="23">
        <f>[14]DECLARADOS!AW31</f>
        <v>47.666027999999997</v>
      </c>
      <c r="Q78" s="23">
        <f>[14]DECLARADOS!AX31</f>
        <v>1.7899869999999993</v>
      </c>
      <c r="R78" s="23">
        <f>[14]DECLARADOS!AY31</f>
        <v>1.6289999999999998E-3</v>
      </c>
      <c r="S78" s="23">
        <f>[14]DECLARADOS!AZ31</f>
        <v>1.1238630000000001</v>
      </c>
    </row>
    <row r="79" spans="1:19">
      <c r="B79" s="37" t="s">
        <v>141</v>
      </c>
      <c r="C79" s="23">
        <f>[14]DECLARADOS!AJ32</f>
        <v>1.7833119999999998</v>
      </c>
      <c r="D79" s="23">
        <f>[14]DECLARADOS!AK32</f>
        <v>4.3674000000000011E-2</v>
      </c>
      <c r="E79" s="23">
        <f>[14]DECLARADOS!AL32</f>
        <v>0.25909999999999994</v>
      </c>
      <c r="F79" s="23">
        <f>[14]DECLARADOS!AM32</f>
        <v>6.6500400000000015</v>
      </c>
      <c r="G79" s="23">
        <f>[14]DECLARADOS!AN32</f>
        <v>36.274723999999999</v>
      </c>
      <c r="H79" s="23">
        <f>[14]DECLARADOS!AO32</f>
        <v>21.111267000000012</v>
      </c>
      <c r="I79" s="23">
        <f>[14]DECLARADOS!AP32</f>
        <v>2.5634280000000005</v>
      </c>
      <c r="J79" s="23">
        <f>[14]DECLARADOS!AQ32</f>
        <v>2.1904819999999994</v>
      </c>
      <c r="K79" s="23">
        <f>[14]DECLARADOS!AR32</f>
        <v>0.10280700000000001</v>
      </c>
      <c r="L79" s="23">
        <f>[14]DECLARADOS!AS32</f>
        <v>14.164879000000003</v>
      </c>
      <c r="M79" s="23">
        <f>[14]DECLARADOS!AT32</f>
        <v>30.449705000000002</v>
      </c>
      <c r="N79" s="23">
        <f>[14]DECLARADOS!AU32</f>
        <v>9.7759999999999982E-3</v>
      </c>
      <c r="O79" s="23">
        <f>[14]DECLARADOS!AV32</f>
        <v>11.628552000000003</v>
      </c>
      <c r="P79" s="23">
        <f>[14]DECLARADOS!AW32</f>
        <v>59.327384000000031</v>
      </c>
      <c r="Q79" s="23">
        <f>[14]DECLARADOS!AX32</f>
        <v>1.0867750000000005</v>
      </c>
      <c r="R79" s="23">
        <f>[14]DECLARADOS!AY32</f>
        <v>4.95E-4</v>
      </c>
      <c r="S79" s="23">
        <f>[14]DECLARADOS!AZ32</f>
        <v>1.0691229999999998</v>
      </c>
    </row>
    <row r="80" spans="1:19"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38"/>
      <c r="Q80" s="38"/>
      <c r="R80" s="38"/>
      <c r="S80" s="38"/>
    </row>
    <row r="81" spans="1:19">
      <c r="A81" s="19">
        <f>[2]LEGENDAS!$B$2</f>
        <v>2019</v>
      </c>
      <c r="B81" s="37" t="s">
        <v>130</v>
      </c>
      <c r="C81" s="23">
        <f>[16]DECLARADOS!AJ21</f>
        <v>2.213248000000001</v>
      </c>
      <c r="D81" s="23">
        <f>[16]DECLARADOS!AK21</f>
        <v>0.176257</v>
      </c>
      <c r="E81" s="23">
        <f>[16]DECLARADOS!AL21</f>
        <v>0.32498499999999997</v>
      </c>
      <c r="F81" s="23">
        <f>[16]DECLARADOS!AM21</f>
        <v>8.219361000000001</v>
      </c>
      <c r="G81" s="23">
        <f>[16]DECLARADOS!AN21</f>
        <v>36.342962000000007</v>
      </c>
      <c r="H81" s="23">
        <f>[16]DECLARADOS!AO21</f>
        <v>24.25037300000001</v>
      </c>
      <c r="I81" s="23">
        <f>[16]DECLARADOS!AP21</f>
        <v>2.8479739999999993</v>
      </c>
      <c r="J81" s="23">
        <f>[16]DECLARADOS!AQ21</f>
        <v>2.2177479999999989</v>
      </c>
      <c r="K81" s="23">
        <f>[16]DECLARADOS!AR21</f>
        <v>0.30973699999999998</v>
      </c>
      <c r="L81" s="23">
        <f>[16]DECLARADOS!AS21</f>
        <v>9.469167999999998</v>
      </c>
      <c r="M81" s="23">
        <f>[16]DECLARADOS!AT21</f>
        <v>31.134971000000014</v>
      </c>
      <c r="N81" s="23">
        <f>[16]DECLARADOS!AU21</f>
        <v>6.987000000000001E-3</v>
      </c>
      <c r="O81" s="23">
        <f>[16]DECLARADOS!AV21</f>
        <v>12.082903999999997</v>
      </c>
      <c r="P81" s="23">
        <f>[16]DECLARADOS!AW21</f>
        <v>48.87354700000008</v>
      </c>
      <c r="Q81" s="23">
        <f>[16]DECLARADOS!AX21</f>
        <v>1.4439480000000016</v>
      </c>
      <c r="R81" s="23">
        <f>[16]DECLARADOS!AY21</f>
        <v>5.750000000000001E-4</v>
      </c>
      <c r="S81" s="23">
        <f>[16]DECLARADOS!AZ21</f>
        <v>1.2929709999999999</v>
      </c>
    </row>
    <row r="82" spans="1:19">
      <c r="B82" s="37" t="s">
        <v>131</v>
      </c>
      <c r="C82" s="23">
        <f>[16]DECLARADOS!AJ22</f>
        <v>2.0824759999999998</v>
      </c>
      <c r="D82" s="23">
        <f>[16]DECLARADOS!AK22</f>
        <v>5.5974000000000003E-2</v>
      </c>
      <c r="E82" s="23">
        <f>[16]DECLARADOS!AL22</f>
        <v>0.29871799999999998</v>
      </c>
      <c r="F82" s="23">
        <f>[16]DECLARADOS!AM22</f>
        <v>8.9701950000000021</v>
      </c>
      <c r="G82" s="23">
        <f>[16]DECLARADOS!AN22</f>
        <v>40.583881000000034</v>
      </c>
      <c r="H82" s="23">
        <f>[16]DECLARADOS!AO22</f>
        <v>25.328287000000003</v>
      </c>
      <c r="I82" s="23">
        <f>[16]DECLARADOS!AP22</f>
        <v>2.5756020000000008</v>
      </c>
      <c r="J82" s="23">
        <f>[16]DECLARADOS!AQ22</f>
        <v>2.8650510000000016</v>
      </c>
      <c r="K82" s="23">
        <f>[16]DECLARADOS!AR22</f>
        <v>8.300600000000001E-2</v>
      </c>
      <c r="L82" s="23">
        <f>[16]DECLARADOS!AS22</f>
        <v>8.0936569999999985</v>
      </c>
      <c r="M82" s="23">
        <f>[16]DECLARADOS!AT22</f>
        <v>33.423320000000004</v>
      </c>
      <c r="N82" s="23">
        <f>[16]DECLARADOS!AU22</f>
        <v>4.5850000000000005E-3</v>
      </c>
      <c r="O82" s="23">
        <f>[16]DECLARADOS!AV22</f>
        <v>22.868144999999995</v>
      </c>
      <c r="P82" s="23">
        <f>[16]DECLARADOS!AW22</f>
        <v>45.075483000000041</v>
      </c>
      <c r="Q82" s="23">
        <f>[16]DECLARADOS!AX22</f>
        <v>3.5473390000000014</v>
      </c>
      <c r="R82" s="23">
        <f>[16]DECLARADOS!AY22</f>
        <v>3.3220000000000003E-3</v>
      </c>
      <c r="S82" s="23">
        <f>[16]DECLARADOS!AZ22</f>
        <v>0.66538299999999995</v>
      </c>
    </row>
    <row r="83" spans="1:19">
      <c r="B83" s="37" t="s">
        <v>132</v>
      </c>
      <c r="C83" s="23">
        <f>[16]DECLARADOS!AJ23</f>
        <v>2.4292830000000003</v>
      </c>
      <c r="D83" s="23">
        <f>[16]DECLARADOS!AK23</f>
        <v>5.2855000000000013E-2</v>
      </c>
      <c r="E83" s="23">
        <f>[16]DECLARADOS!AL23</f>
        <v>0.69660199999999983</v>
      </c>
      <c r="F83" s="23">
        <f>[16]DECLARADOS!AM23</f>
        <v>9.7505130000000069</v>
      </c>
      <c r="G83" s="23">
        <f>[16]DECLARADOS!AN23</f>
        <v>37.047498000000004</v>
      </c>
      <c r="H83" s="23">
        <f>[16]DECLARADOS!AO23</f>
        <v>27.886281999999991</v>
      </c>
      <c r="I83" s="23">
        <f>[16]DECLARADOS!AP23</f>
        <v>3.2401420000000005</v>
      </c>
      <c r="J83" s="23">
        <f>[16]DECLARADOS!AQ23</f>
        <v>3.9042930000000013</v>
      </c>
      <c r="K83" s="23">
        <f>[16]DECLARADOS!AR23</f>
        <v>0.10732499999999999</v>
      </c>
      <c r="L83" s="23">
        <f>[16]DECLARADOS!AS23</f>
        <v>9.9236459999999891</v>
      </c>
      <c r="M83" s="23">
        <f>[16]DECLARADOS!AT23</f>
        <v>35.240893000000014</v>
      </c>
      <c r="N83" s="23">
        <f>[16]DECLARADOS!AU23</f>
        <v>6.515E-3</v>
      </c>
      <c r="O83" s="23">
        <f>[16]DECLARADOS!AV23</f>
        <v>24.705344000000007</v>
      </c>
      <c r="P83" s="23">
        <f>[16]DECLARADOS!AW23</f>
        <v>59.810392999999955</v>
      </c>
      <c r="Q83" s="23">
        <f>[16]DECLARADOS!AX23</f>
        <v>0.79122099999999984</v>
      </c>
      <c r="R83" s="23">
        <f>[16]DECLARADOS!AY23</f>
        <v>1.9469999999999999E-3</v>
      </c>
      <c r="S83" s="23">
        <f>[16]DECLARADOS!AZ23</f>
        <v>0.90498799999999968</v>
      </c>
    </row>
    <row r="84" spans="1:19">
      <c r="B84" s="37" t="s">
        <v>133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</row>
    <row r="85" spans="1:19">
      <c r="B85" s="37" t="s">
        <v>134</v>
      </c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</row>
    <row r="86" spans="1:19">
      <c r="B86" s="37" t="s">
        <v>135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</row>
    <row r="87" spans="1:19">
      <c r="B87" s="37" t="s">
        <v>136</v>
      </c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</row>
    <row r="88" spans="1:19">
      <c r="B88" s="37" t="s">
        <v>137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</row>
    <row r="89" spans="1:19">
      <c r="B89" s="37" t="s">
        <v>138</v>
      </c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</row>
    <row r="90" spans="1:19">
      <c r="B90" s="37" t="s">
        <v>139</v>
      </c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</row>
    <row r="91" spans="1:19">
      <c r="B91" s="37" t="s">
        <v>140</v>
      </c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</row>
    <row r="92" spans="1:19">
      <c r="B92" s="37" t="s">
        <v>141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</row>
    <row r="93" spans="1:19"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</row>
    <row r="94" spans="1:19"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</row>
    <row r="95" spans="1:19"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</row>
    <row r="96" spans="1:19" ht="18" customHeight="1" thickBot="1">
      <c r="A96" s="201" t="s">
        <v>335</v>
      </c>
      <c r="B96" s="201"/>
      <c r="C96" s="201"/>
      <c r="D96" s="201"/>
      <c r="E96" s="201"/>
      <c r="F96" s="201"/>
      <c r="G96" s="201"/>
      <c r="H96" s="201"/>
      <c r="I96" s="201"/>
      <c r="J96" s="201"/>
      <c r="K96" s="201"/>
      <c r="L96" s="201"/>
      <c r="M96" s="201"/>
      <c r="N96" s="201"/>
      <c r="O96" s="201"/>
      <c r="P96" s="201"/>
      <c r="Q96" s="201"/>
      <c r="R96" s="201"/>
      <c r="S96" s="201"/>
    </row>
    <row r="97" spans="1:19" s="22" customFormat="1" ht="23.25" customHeight="1" thickBot="1">
      <c r="A97" s="120" t="s">
        <v>129</v>
      </c>
      <c r="B97" s="120" t="s">
        <v>128</v>
      </c>
      <c r="C97" s="121" t="s">
        <v>30</v>
      </c>
      <c r="D97" s="121" t="s">
        <v>20</v>
      </c>
      <c r="E97" s="121" t="s">
        <v>70</v>
      </c>
      <c r="F97" s="121" t="s">
        <v>71</v>
      </c>
      <c r="G97" s="121" t="s">
        <v>72</v>
      </c>
      <c r="H97" s="121" t="s">
        <v>73</v>
      </c>
      <c r="I97" s="121" t="s">
        <v>74</v>
      </c>
      <c r="J97" s="121" t="s">
        <v>75</v>
      </c>
      <c r="K97" s="121" t="s">
        <v>76</v>
      </c>
      <c r="L97" s="121" t="s">
        <v>21</v>
      </c>
      <c r="M97" s="121" t="s">
        <v>22</v>
      </c>
      <c r="N97" s="121" t="s">
        <v>23</v>
      </c>
      <c r="O97" s="121" t="s">
        <v>77</v>
      </c>
      <c r="P97" s="121" t="s">
        <v>78</v>
      </c>
      <c r="Q97" s="121" t="s">
        <v>79</v>
      </c>
      <c r="R97" s="121" t="s">
        <v>80</v>
      </c>
      <c r="S97" s="121" t="s">
        <v>81</v>
      </c>
    </row>
    <row r="98" spans="1:19" ht="11.25" customHeight="1" thickBot="1">
      <c r="A98" s="122"/>
      <c r="B98" s="122"/>
      <c r="C98" s="205" t="s">
        <v>342</v>
      </c>
      <c r="D98" s="206"/>
      <c r="E98" s="206"/>
      <c r="F98" s="206"/>
      <c r="G98" s="206"/>
      <c r="H98" s="206"/>
      <c r="I98" s="206"/>
      <c r="J98" s="206"/>
      <c r="K98" s="206"/>
      <c r="L98" s="206"/>
      <c r="M98" s="206"/>
      <c r="N98" s="206"/>
      <c r="O98" s="206"/>
      <c r="P98" s="206"/>
      <c r="Q98" s="206"/>
      <c r="R98" s="206"/>
      <c r="S98" s="207"/>
    </row>
    <row r="99" spans="1:19">
      <c r="A99" s="19">
        <f>[2]LEGENDAS!$B$3</f>
        <v>2018</v>
      </c>
      <c r="B99" s="37" t="s">
        <v>130</v>
      </c>
      <c r="C99" s="23">
        <f>[14]DECLARADOS!BA21</f>
        <v>2.9587899999999983</v>
      </c>
      <c r="D99" s="23">
        <f>[14]DECLARADOS!BB21</f>
        <v>0.20759700000000003</v>
      </c>
      <c r="E99" s="23">
        <f>[14]DECLARADOS!BC21</f>
        <v>2.9648719999999997</v>
      </c>
      <c r="F99" s="23">
        <f>[14]DECLARADOS!BD21</f>
        <v>8.352225999999991</v>
      </c>
      <c r="G99" s="23">
        <f>[14]DECLARADOS!BE21</f>
        <v>7.2393529999999995</v>
      </c>
      <c r="H99" s="23">
        <f>[14]DECLARADOS!BF21</f>
        <v>2.4140280000000001</v>
      </c>
      <c r="I99" s="23">
        <f>[14]DECLARADOS!BG21</f>
        <v>1.5527419999999998</v>
      </c>
      <c r="J99" s="23">
        <f>[14]DECLARADOS!BH21</f>
        <v>6.2286429999999999</v>
      </c>
      <c r="K99" s="23">
        <f>[14]DECLARADOS!BI21</f>
        <v>2.4971579999999998</v>
      </c>
      <c r="L99" s="23">
        <f>[14]DECLARADOS!BJ21</f>
        <v>13.827745000000002</v>
      </c>
      <c r="M99" s="23">
        <f>[14]DECLARADOS!BK21</f>
        <v>11.019679999999999</v>
      </c>
      <c r="N99" s="23">
        <f>[14]DECLARADOS!BL21</f>
        <v>13.751582000000004</v>
      </c>
      <c r="O99" s="23">
        <f>[14]DECLARADOS!BM21</f>
        <v>25.605369999999969</v>
      </c>
      <c r="P99" s="23">
        <f>[14]DECLARADOS!BN21</f>
        <v>0.96201800000000004</v>
      </c>
      <c r="Q99" s="23">
        <f>[14]DECLARADOS!BO21</f>
        <v>5.3552999999999996E-2</v>
      </c>
      <c r="R99" s="23">
        <f>[14]DECLARADOS!BP21</f>
        <v>2.8611000000000004E-2</v>
      </c>
      <c r="S99" s="23">
        <f>[14]DECLARADOS!BQ21</f>
        <v>14.22683</v>
      </c>
    </row>
    <row r="100" spans="1:19">
      <c r="B100" s="37" t="s">
        <v>131</v>
      </c>
      <c r="C100" s="23">
        <f>[14]DECLARADOS!BA22</f>
        <v>2.9525039999999989</v>
      </c>
      <c r="D100" s="23">
        <f>[14]DECLARADOS!BB22</f>
        <v>0.14468600000000001</v>
      </c>
      <c r="E100" s="23">
        <f>[14]DECLARADOS!BC22</f>
        <v>2.820997000000002</v>
      </c>
      <c r="F100" s="23">
        <f>[14]DECLARADOS!BD22</f>
        <v>6.8478469999999998</v>
      </c>
      <c r="G100" s="23">
        <f>[14]DECLARADOS!BE22</f>
        <v>8.0016990000000039</v>
      </c>
      <c r="H100" s="23">
        <f>[14]DECLARADOS!BF22</f>
        <v>2.0645760000000006</v>
      </c>
      <c r="I100" s="23">
        <f>[14]DECLARADOS!BG22</f>
        <v>1.6484550000000013</v>
      </c>
      <c r="J100" s="23">
        <f>[14]DECLARADOS!BH22</f>
        <v>6.5083219999999997</v>
      </c>
      <c r="K100" s="23">
        <f>[14]DECLARADOS!BI22</f>
        <v>2.4514930000000006</v>
      </c>
      <c r="L100" s="23">
        <f>[14]DECLARADOS!BJ22</f>
        <v>13.141461000000008</v>
      </c>
      <c r="M100" s="23">
        <f>[14]DECLARADOS!BK22</f>
        <v>11.13066600000001</v>
      </c>
      <c r="N100" s="23">
        <f>[14]DECLARADOS!BL22</f>
        <v>12.623463000000005</v>
      </c>
      <c r="O100" s="23">
        <f>[14]DECLARADOS!BM22</f>
        <v>24.04833800000003</v>
      </c>
      <c r="P100" s="23">
        <f>[14]DECLARADOS!BN22</f>
        <v>1.0234749999999997</v>
      </c>
      <c r="Q100" s="23">
        <f>[14]DECLARADOS!BO22</f>
        <v>2.8039999999999995E-2</v>
      </c>
      <c r="R100" s="23">
        <f>[14]DECLARADOS!BP22</f>
        <v>4.6050999999999995E-2</v>
      </c>
      <c r="S100" s="23">
        <f>[14]DECLARADOS!BQ22</f>
        <v>15.943615000000001</v>
      </c>
    </row>
    <row r="101" spans="1:19">
      <c r="B101" s="37" t="s">
        <v>132</v>
      </c>
      <c r="C101" s="23">
        <f>[14]DECLARADOS!BA23</f>
        <v>3.6415520000000003</v>
      </c>
      <c r="D101" s="23">
        <f>[14]DECLARADOS!BB23</f>
        <v>0.238426</v>
      </c>
      <c r="E101" s="23">
        <f>[14]DECLARADOS!BC23</f>
        <v>3.6124349999999996</v>
      </c>
      <c r="F101" s="23">
        <f>[14]DECLARADOS!BD23</f>
        <v>8.2566830000000007</v>
      </c>
      <c r="G101" s="23">
        <f>[14]DECLARADOS!BE23</f>
        <v>8.2636540000000025</v>
      </c>
      <c r="H101" s="23">
        <f>[14]DECLARADOS!BF23</f>
        <v>2.0306629999999997</v>
      </c>
      <c r="I101" s="23">
        <f>[14]DECLARADOS!BG23</f>
        <v>2.4120130000000004</v>
      </c>
      <c r="J101" s="23">
        <f>[14]DECLARADOS!BH23</f>
        <v>7.7418709999999971</v>
      </c>
      <c r="K101" s="23">
        <f>[14]DECLARADOS!BI23</f>
        <v>3.9142489999999999</v>
      </c>
      <c r="L101" s="23">
        <f>[14]DECLARADOS!BJ23</f>
        <v>13.416930999999982</v>
      </c>
      <c r="M101" s="23">
        <f>[14]DECLARADOS!BK23</f>
        <v>11.515741000000009</v>
      </c>
      <c r="N101" s="23">
        <f>[14]DECLARADOS!BL23</f>
        <v>13.034659</v>
      </c>
      <c r="O101" s="23">
        <f>[14]DECLARADOS!BM23</f>
        <v>20.663208999999995</v>
      </c>
      <c r="P101" s="23">
        <f>[14]DECLARADOS!BN23</f>
        <v>1.7200600000000006</v>
      </c>
      <c r="Q101" s="23">
        <f>[14]DECLARADOS!BO23</f>
        <v>6.5132000000000009E-2</v>
      </c>
      <c r="R101" s="23">
        <f>[14]DECLARADOS!BP23</f>
        <v>4.8462999999999999E-2</v>
      </c>
      <c r="S101" s="23">
        <f>[14]DECLARADOS!BQ23</f>
        <v>18.370342000000011</v>
      </c>
    </row>
    <row r="102" spans="1:19">
      <c r="B102" s="37" t="s">
        <v>133</v>
      </c>
      <c r="C102" s="23">
        <f>[14]DECLARADOS!BA24</f>
        <v>3.0870589999999987</v>
      </c>
      <c r="D102" s="23">
        <f>[14]DECLARADOS!BB24</f>
        <v>0.14997099999999999</v>
      </c>
      <c r="E102" s="23">
        <f>[14]DECLARADOS!BC24</f>
        <v>2.4448689999999993</v>
      </c>
      <c r="F102" s="23">
        <f>[14]DECLARADOS!BD24</f>
        <v>8.1668270000000014</v>
      </c>
      <c r="G102" s="23">
        <f>[14]DECLARADOS!BE24</f>
        <v>6.5416109999999978</v>
      </c>
      <c r="H102" s="23">
        <f>[14]DECLARADOS!BF24</f>
        <v>2.5619439999999996</v>
      </c>
      <c r="I102" s="23">
        <f>[14]DECLARADOS!BG24</f>
        <v>1.7529859999999997</v>
      </c>
      <c r="J102" s="23">
        <f>[14]DECLARADOS!BH24</f>
        <v>8.1179690000000004</v>
      </c>
      <c r="K102" s="23">
        <f>[14]DECLARADOS!BI24</f>
        <v>2.3170909999999996</v>
      </c>
      <c r="L102" s="23">
        <f>[14]DECLARADOS!BJ24</f>
        <v>12.399361000000004</v>
      </c>
      <c r="M102" s="23">
        <f>[14]DECLARADOS!BK24</f>
        <v>9.6303210000000039</v>
      </c>
      <c r="N102" s="23">
        <f>[14]DECLARADOS!BL24</f>
        <v>12.88550399999999</v>
      </c>
      <c r="O102" s="23">
        <f>[14]DECLARADOS!BM24</f>
        <v>13.733783999999995</v>
      </c>
      <c r="P102" s="23">
        <f>[14]DECLARADOS!BN24</f>
        <v>1.3052249999999999</v>
      </c>
      <c r="Q102" s="23">
        <f>[14]DECLARADOS!BO24</f>
        <v>5.7411999999999998E-2</v>
      </c>
      <c r="R102" s="23">
        <f>[14]DECLARADOS!BP24</f>
        <v>1.8314E-2</v>
      </c>
      <c r="S102" s="23">
        <f>[14]DECLARADOS!BQ24</f>
        <v>16.762265000000003</v>
      </c>
    </row>
    <row r="103" spans="1:19">
      <c r="B103" s="37" t="s">
        <v>134</v>
      </c>
      <c r="C103" s="23">
        <f>[14]DECLARADOS!BA25</f>
        <v>3.5110979999999987</v>
      </c>
      <c r="D103" s="23">
        <f>[14]DECLARADOS!BB25</f>
        <v>7.9590999999999995E-2</v>
      </c>
      <c r="E103" s="23">
        <f>[14]DECLARADOS!BC25</f>
        <v>3.0445000000000002</v>
      </c>
      <c r="F103" s="23">
        <f>[14]DECLARADOS!BD25</f>
        <v>8.9688229999999987</v>
      </c>
      <c r="G103" s="23">
        <f>[14]DECLARADOS!BE25</f>
        <v>7.5287230000000003</v>
      </c>
      <c r="H103" s="23">
        <f>[14]DECLARADOS!BF25</f>
        <v>2.4581000000000004</v>
      </c>
      <c r="I103" s="23">
        <f>[14]DECLARADOS!BG25</f>
        <v>2.0673059999999999</v>
      </c>
      <c r="J103" s="23">
        <f>[14]DECLARADOS!BH25</f>
        <v>9.2963059999999942</v>
      </c>
      <c r="K103" s="23">
        <f>[14]DECLARADOS!BI25</f>
        <v>1.6492599999999995</v>
      </c>
      <c r="L103" s="23">
        <f>[14]DECLARADOS!BJ25</f>
        <v>12.845102999999986</v>
      </c>
      <c r="M103" s="23">
        <f>[14]DECLARADOS!BK25</f>
        <v>8.5684509999999889</v>
      </c>
      <c r="N103" s="23">
        <f>[14]DECLARADOS!BL25</f>
        <v>13.939218999999992</v>
      </c>
      <c r="O103" s="23">
        <f>[14]DECLARADOS!BM25</f>
        <v>15.799219999999995</v>
      </c>
      <c r="P103" s="23">
        <f>[14]DECLARADOS!BN25</f>
        <v>1.3861700000000001</v>
      </c>
      <c r="Q103" s="23">
        <f>[14]DECLARADOS!BO25</f>
        <v>7.7274000000000009E-2</v>
      </c>
      <c r="R103" s="23">
        <f>[14]DECLARADOS!BP25</f>
        <v>0.10366599999999999</v>
      </c>
      <c r="S103" s="23">
        <f>[14]DECLARADOS!BQ25</f>
        <v>19.991938000000001</v>
      </c>
    </row>
    <row r="104" spans="1:19">
      <c r="B104" s="37" t="s">
        <v>135</v>
      </c>
      <c r="C104" s="23">
        <f>[14]DECLARADOS!BA26</f>
        <v>3.8546290000000014</v>
      </c>
      <c r="D104" s="23">
        <f>[14]DECLARADOS!BB26</f>
        <v>3.9480000000000008E-2</v>
      </c>
      <c r="E104" s="23">
        <f>[14]DECLARADOS!BC26</f>
        <v>2.3952470000000012</v>
      </c>
      <c r="F104" s="23">
        <f>[14]DECLARADOS!BD26</f>
        <v>11.029757999999996</v>
      </c>
      <c r="G104" s="23">
        <f>[14]DECLARADOS!BE26</f>
        <v>6.0261530000000008</v>
      </c>
      <c r="H104" s="23">
        <f>[14]DECLARADOS!BF26</f>
        <v>2.2272709999999996</v>
      </c>
      <c r="I104" s="23">
        <f>[14]DECLARADOS!BG26</f>
        <v>2.2725260000000009</v>
      </c>
      <c r="J104" s="23">
        <f>[14]DECLARADOS!BH26</f>
        <v>8.2585999999999995</v>
      </c>
      <c r="K104" s="23">
        <f>[14]DECLARADOS!BI26</f>
        <v>3.2852319999999997</v>
      </c>
      <c r="L104" s="23">
        <f>[14]DECLARADOS!BJ26</f>
        <v>13.232592999999998</v>
      </c>
      <c r="M104" s="23">
        <f>[14]DECLARADOS!BK26</f>
        <v>9.9790509999999912</v>
      </c>
      <c r="N104" s="23">
        <f>[14]DECLARADOS!BL26</f>
        <v>20.902528999999994</v>
      </c>
      <c r="O104" s="23">
        <f>[14]DECLARADOS!BM26</f>
        <v>29.678051999999994</v>
      </c>
      <c r="P104" s="23">
        <f>[14]DECLARADOS!BN26</f>
        <v>1.1016329999999999</v>
      </c>
      <c r="Q104" s="23">
        <f>[14]DECLARADOS!BO26</f>
        <v>3.3627999999999998E-2</v>
      </c>
      <c r="R104" s="23">
        <f>[14]DECLARADOS!BP26</f>
        <v>9.3713000000000005E-2</v>
      </c>
      <c r="S104" s="23">
        <f>[14]DECLARADOS!BQ26</f>
        <v>16.625332000000007</v>
      </c>
    </row>
    <row r="105" spans="1:19">
      <c r="B105" s="37" t="s">
        <v>136</v>
      </c>
      <c r="C105" s="23">
        <f>[14]DECLARADOS!BA27</f>
        <v>4.7939139999999973</v>
      </c>
      <c r="D105" s="23">
        <f>[14]DECLARADOS!BB27</f>
        <v>2.6157000000000003E-2</v>
      </c>
      <c r="E105" s="23">
        <f>[14]DECLARADOS!BC27</f>
        <v>2.8009549999999996</v>
      </c>
      <c r="F105" s="23">
        <f>[14]DECLARADOS!BD27</f>
        <v>10.668280000000003</v>
      </c>
      <c r="G105" s="23">
        <f>[14]DECLARADOS!BE27</f>
        <v>6.6866999999999965</v>
      </c>
      <c r="H105" s="23">
        <f>[14]DECLARADOS!BF27</f>
        <v>2.7416460000000002</v>
      </c>
      <c r="I105" s="23">
        <f>[14]DECLARADOS!BG27</f>
        <v>2.1172500000000012</v>
      </c>
      <c r="J105" s="23">
        <f>[14]DECLARADOS!BH27</f>
        <v>9.1810589999999976</v>
      </c>
      <c r="K105" s="23">
        <f>[14]DECLARADOS!BI27</f>
        <v>1.5575450000000004</v>
      </c>
      <c r="L105" s="23">
        <f>[14]DECLARADOS!BJ27</f>
        <v>15.35249800000001</v>
      </c>
      <c r="M105" s="23">
        <f>[14]DECLARADOS!BK27</f>
        <v>13.756126000000005</v>
      </c>
      <c r="N105" s="23">
        <f>[14]DECLARADOS!BL27</f>
        <v>27.860038000000003</v>
      </c>
      <c r="O105" s="23">
        <f>[14]DECLARADOS!BM27</f>
        <v>37.863291000000018</v>
      </c>
      <c r="P105" s="23">
        <f>[14]DECLARADOS!BN27</f>
        <v>1.8572359999999999</v>
      </c>
      <c r="Q105" s="23">
        <f>[14]DECLARADOS!BO27</f>
        <v>7.364699999999999E-2</v>
      </c>
      <c r="R105" s="23">
        <f>[14]DECLARADOS!BP27</f>
        <v>7.6101000000000016E-2</v>
      </c>
      <c r="S105" s="23">
        <f>[14]DECLARADOS!BQ27</f>
        <v>20.011623999999994</v>
      </c>
    </row>
    <row r="106" spans="1:19">
      <c r="B106" s="37" t="s">
        <v>137</v>
      </c>
      <c r="C106" s="23">
        <f>[14]DECLARADOS!BA28</f>
        <v>2.2305549999999985</v>
      </c>
      <c r="D106" s="23">
        <f>[14]DECLARADOS!BB28</f>
        <v>2.8812999999999998E-2</v>
      </c>
      <c r="E106" s="23">
        <f>[14]DECLARADOS!BC28</f>
        <v>1.2538600000000004</v>
      </c>
      <c r="F106" s="23">
        <f>[14]DECLARADOS!BD28</f>
        <v>6.7572660000000004</v>
      </c>
      <c r="G106" s="23">
        <f>[14]DECLARADOS!BE28</f>
        <v>3.1635179999999976</v>
      </c>
      <c r="H106" s="23">
        <f>[14]DECLARADOS!BF28</f>
        <v>1.7486590000000004</v>
      </c>
      <c r="I106" s="23">
        <f>[14]DECLARADOS!BG28</f>
        <v>0.98353999999999941</v>
      </c>
      <c r="J106" s="23">
        <f>[14]DECLARADOS!BH28</f>
        <v>6.0736719999999984</v>
      </c>
      <c r="K106" s="23">
        <f>[14]DECLARADOS!BI28</f>
        <v>1.25925</v>
      </c>
      <c r="L106" s="23">
        <f>[14]DECLARADOS!BJ28</f>
        <v>15.608296000000008</v>
      </c>
      <c r="M106" s="23">
        <f>[14]DECLARADOS!BK28</f>
        <v>13.153812999999994</v>
      </c>
      <c r="N106" s="23">
        <f>[14]DECLARADOS!BL28</f>
        <v>21.400987000000004</v>
      </c>
      <c r="O106" s="23">
        <f>[14]DECLARADOS!BM28</f>
        <v>26.905511000000022</v>
      </c>
      <c r="P106" s="23">
        <f>[14]DECLARADOS!BN28</f>
        <v>1.0416099999999999</v>
      </c>
      <c r="Q106" s="23">
        <f>[14]DECLARADOS!BO28</f>
        <v>9.1704999999999981E-2</v>
      </c>
      <c r="R106" s="23">
        <f>[14]DECLARADOS!BP28</f>
        <v>3.5770999999999997E-2</v>
      </c>
      <c r="S106" s="23">
        <f>[14]DECLARADOS!BQ28</f>
        <v>13.250320999999998</v>
      </c>
    </row>
    <row r="107" spans="1:19">
      <c r="B107" s="37" t="s">
        <v>138</v>
      </c>
      <c r="C107" s="23">
        <f>[14]DECLARADOS!BA29</f>
        <v>2.7799400000000007</v>
      </c>
      <c r="D107" s="23">
        <f>[14]DECLARADOS!BB29</f>
        <v>2.8297999999999997E-2</v>
      </c>
      <c r="E107" s="23">
        <f>[14]DECLARADOS!BC29</f>
        <v>1.6403369999999999</v>
      </c>
      <c r="F107" s="23">
        <f>[14]DECLARADOS!BD29</f>
        <v>7.7869960000000047</v>
      </c>
      <c r="G107" s="23">
        <f>[14]DECLARADOS!BE29</f>
        <v>4.6704069999999991</v>
      </c>
      <c r="H107" s="23">
        <f>[14]DECLARADOS!BF29</f>
        <v>3.1942420000000009</v>
      </c>
      <c r="I107" s="23">
        <f>[14]DECLARADOS!BG29</f>
        <v>1.8710869999999995</v>
      </c>
      <c r="J107" s="23">
        <f>[14]DECLARADOS!BH29</f>
        <v>7.7775740000000004</v>
      </c>
      <c r="K107" s="23">
        <f>[14]DECLARADOS!BI29</f>
        <v>1.3170569999999997</v>
      </c>
      <c r="L107" s="23">
        <f>[14]DECLARADOS!BJ29</f>
        <v>8.4934670000000079</v>
      </c>
      <c r="M107" s="23">
        <f>[14]DECLARADOS!BK29</f>
        <v>8.9313040000000008</v>
      </c>
      <c r="N107" s="23">
        <f>[14]DECLARADOS!BL29</f>
        <v>19.532714000000006</v>
      </c>
      <c r="O107" s="23">
        <f>[14]DECLARADOS!BM29</f>
        <v>15.010515999999999</v>
      </c>
      <c r="P107" s="23">
        <f>[14]DECLARADOS!BN29</f>
        <v>0.98741099999999971</v>
      </c>
      <c r="Q107" s="23">
        <f>[14]DECLARADOS!BO29</f>
        <v>4.8867000000000001E-2</v>
      </c>
      <c r="R107" s="23">
        <f>[14]DECLARADOS!BP29</f>
        <v>9.2974000000000015E-2</v>
      </c>
      <c r="S107" s="23">
        <f>[14]DECLARADOS!BQ29</f>
        <v>11.822865000000006</v>
      </c>
    </row>
    <row r="108" spans="1:19">
      <c r="B108" s="37" t="s">
        <v>139</v>
      </c>
      <c r="C108" s="23">
        <f>[14]DECLARADOS!BA30</f>
        <v>3.2151160000000001</v>
      </c>
      <c r="D108" s="23">
        <f>[14]DECLARADOS!BB30</f>
        <v>7.4672000000000016E-2</v>
      </c>
      <c r="E108" s="23">
        <f>[14]DECLARADOS!BC30</f>
        <v>2.9307990000000004</v>
      </c>
      <c r="F108" s="23">
        <f>[14]DECLARADOS!BD30</f>
        <v>8.4682499999999994</v>
      </c>
      <c r="G108" s="23">
        <f>[14]DECLARADOS!BE30</f>
        <v>5.9123719999999995</v>
      </c>
      <c r="H108" s="23">
        <f>[14]DECLARADOS!BF30</f>
        <v>2.123097</v>
      </c>
      <c r="I108" s="23">
        <f>[14]DECLARADOS!BG30</f>
        <v>1.9231960000000003</v>
      </c>
      <c r="J108" s="23">
        <f>[14]DECLARADOS!BH30</f>
        <v>8.4864650000000008</v>
      </c>
      <c r="K108" s="23">
        <f>[14]DECLARADOS!BI30</f>
        <v>1.5109760000000001</v>
      </c>
      <c r="L108" s="23">
        <f>[14]DECLARADOS!BJ30</f>
        <v>15.100758999999988</v>
      </c>
      <c r="M108" s="23">
        <f>[14]DECLARADOS!BK30</f>
        <v>12.659039000000019</v>
      </c>
      <c r="N108" s="23">
        <f>[14]DECLARADOS!BL30</f>
        <v>20.494275000000005</v>
      </c>
      <c r="O108" s="23">
        <f>[14]DECLARADOS!BM30</f>
        <v>22.826562000000028</v>
      </c>
      <c r="P108" s="23">
        <f>[14]DECLARADOS!BN30</f>
        <v>1.3824559999999999</v>
      </c>
      <c r="Q108" s="23">
        <f>[14]DECLARADOS!BO30</f>
        <v>6.0422999999999998E-2</v>
      </c>
      <c r="R108" s="23">
        <f>[14]DECLARADOS!BP30</f>
        <v>9.8379000000000022E-2</v>
      </c>
      <c r="S108" s="23">
        <f>[14]DECLARADOS!BQ30</f>
        <v>15.027493000000005</v>
      </c>
    </row>
    <row r="109" spans="1:19">
      <c r="B109" s="37" t="s">
        <v>140</v>
      </c>
      <c r="C109" s="23">
        <f>[14]DECLARADOS!BA31</f>
        <v>3.3698160000000015</v>
      </c>
      <c r="D109" s="23">
        <f>[14]DECLARADOS!BB31</f>
        <v>0.25795299999999999</v>
      </c>
      <c r="E109" s="23">
        <f>[14]DECLARADOS!BC31</f>
        <v>2.2591550000000002</v>
      </c>
      <c r="F109" s="23">
        <f>[14]DECLARADOS!BD31</f>
        <v>8.1273759999999964</v>
      </c>
      <c r="G109" s="23">
        <f>[14]DECLARADOS!BE31</f>
        <v>6.0839800000000013</v>
      </c>
      <c r="H109" s="23">
        <f>[14]DECLARADOS!BF31</f>
        <v>3.0228190000000001</v>
      </c>
      <c r="I109" s="23">
        <f>[14]DECLARADOS!BG31</f>
        <v>1.7103529999999989</v>
      </c>
      <c r="J109" s="23">
        <f>[14]DECLARADOS!BH31</f>
        <v>8.4396240000000073</v>
      </c>
      <c r="K109" s="23">
        <f>[14]DECLARADOS!BI31</f>
        <v>2.6080720000000013</v>
      </c>
      <c r="L109" s="23">
        <f>[14]DECLARADOS!BJ31</f>
        <v>12.181257999999987</v>
      </c>
      <c r="M109" s="23">
        <f>[14]DECLARADOS!BK31</f>
        <v>12.149003999999991</v>
      </c>
      <c r="N109" s="23">
        <f>[14]DECLARADOS!BL31</f>
        <v>20.223438000000019</v>
      </c>
      <c r="O109" s="23">
        <f>[14]DECLARADOS!BM31</f>
        <v>21.501513999999997</v>
      </c>
      <c r="P109" s="23">
        <f>[14]DECLARADOS!BN31</f>
        <v>1.6062179999999993</v>
      </c>
      <c r="Q109" s="23">
        <f>[14]DECLARADOS!BO31</f>
        <v>0.12007799999999996</v>
      </c>
      <c r="R109" s="23">
        <f>[14]DECLARADOS!BP31</f>
        <v>3.4519000000000001E-2</v>
      </c>
      <c r="S109" s="23">
        <f>[14]DECLARADOS!BQ31</f>
        <v>16.112138999999999</v>
      </c>
    </row>
    <row r="110" spans="1:19">
      <c r="B110" s="37" t="s">
        <v>141</v>
      </c>
      <c r="C110" s="23">
        <f>[14]DECLARADOS!BA32</f>
        <v>3.9839899999999995</v>
      </c>
      <c r="D110" s="23">
        <f>[14]DECLARADOS!BB32</f>
        <v>0.18739999999999998</v>
      </c>
      <c r="E110" s="23">
        <f>[14]DECLARADOS!BC32</f>
        <v>2.1351810000000007</v>
      </c>
      <c r="F110" s="23">
        <f>[14]DECLARADOS!BD32</f>
        <v>6.1918399999999991</v>
      </c>
      <c r="G110" s="23">
        <f>[14]DECLARADOS!BE32</f>
        <v>7.8649639999999987</v>
      </c>
      <c r="H110" s="23">
        <f>[14]DECLARADOS!BF32</f>
        <v>2.1958540000000002</v>
      </c>
      <c r="I110" s="23">
        <f>[14]DECLARADOS!BG32</f>
        <v>1.4689960000000002</v>
      </c>
      <c r="J110" s="23">
        <f>[14]DECLARADOS!BH32</f>
        <v>8.0298660000000002</v>
      </c>
      <c r="K110" s="23">
        <f>[14]DECLARADOS!BI32</f>
        <v>2.1724019999999999</v>
      </c>
      <c r="L110" s="23">
        <f>[14]DECLARADOS!BJ32</f>
        <v>13.536144999999994</v>
      </c>
      <c r="M110" s="23">
        <f>[14]DECLARADOS!BK32</f>
        <v>9.6270590000000187</v>
      </c>
      <c r="N110" s="23">
        <f>[14]DECLARADOS!BL32</f>
        <v>15.988260000000002</v>
      </c>
      <c r="O110" s="23">
        <f>[14]DECLARADOS!BM32</f>
        <v>25.98601600000001</v>
      </c>
      <c r="P110" s="23">
        <f>[14]DECLARADOS!BN32</f>
        <v>1.0117909999999999</v>
      </c>
      <c r="Q110" s="23">
        <f>[14]DECLARADOS!BO32</f>
        <v>5.8893999999999988E-2</v>
      </c>
      <c r="R110" s="23">
        <f>[14]DECLARADOS!BP32</f>
        <v>4.1082E-2</v>
      </c>
      <c r="S110" s="23">
        <f>[14]DECLARADOS!BQ32</f>
        <v>12.399578000000007</v>
      </c>
    </row>
    <row r="111" spans="1:19"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38"/>
      <c r="Q111" s="38"/>
      <c r="R111" s="38"/>
      <c r="S111" s="38"/>
    </row>
    <row r="112" spans="1:19">
      <c r="A112" s="19">
        <f>[2]LEGENDAS!$B$2</f>
        <v>2019</v>
      </c>
      <c r="B112" s="37" t="s">
        <v>130</v>
      </c>
      <c r="C112" s="23">
        <f>[16]DECLARADOS!BA21</f>
        <v>2.188858999999999</v>
      </c>
      <c r="D112" s="23">
        <f>[16]DECLARADOS!BB21</f>
        <v>0.13492600000000002</v>
      </c>
      <c r="E112" s="23">
        <f>[16]DECLARADOS!BC21</f>
        <v>2.3492639999999998</v>
      </c>
      <c r="F112" s="23">
        <f>[16]DECLARADOS!BD21</f>
        <v>8.1387409999999996</v>
      </c>
      <c r="G112" s="23">
        <f>[16]DECLARADOS!BE21</f>
        <v>7.9569299999999972</v>
      </c>
      <c r="H112" s="23">
        <f>[16]DECLARADOS!BF21</f>
        <v>1.8331830000000007</v>
      </c>
      <c r="I112" s="23">
        <f>[16]DECLARADOS!BG21</f>
        <v>1.4737089999999999</v>
      </c>
      <c r="J112" s="23">
        <f>[16]DECLARADOS!BH21</f>
        <v>8.1613320000000016</v>
      </c>
      <c r="K112" s="23">
        <f>[16]DECLARADOS!BI21</f>
        <v>2.8246390000000008</v>
      </c>
      <c r="L112" s="23">
        <f>[16]DECLARADOS!BJ21</f>
        <v>13.724005999999981</v>
      </c>
      <c r="M112" s="23">
        <f>[16]DECLARADOS!BK21</f>
        <v>10.268232000000005</v>
      </c>
      <c r="N112" s="23">
        <f>[16]DECLARADOS!BL21</f>
        <v>16.020538999999996</v>
      </c>
      <c r="O112" s="23">
        <f>[16]DECLARADOS!BM21</f>
        <v>23.760398000000041</v>
      </c>
      <c r="P112" s="23">
        <f>[16]DECLARADOS!BN21</f>
        <v>1.930463</v>
      </c>
      <c r="Q112" s="23">
        <f>[16]DECLARADOS!BO21</f>
        <v>0.12502199999999999</v>
      </c>
      <c r="R112" s="23">
        <f>[16]DECLARADOS!BP21</f>
        <v>2.5661E-2</v>
      </c>
      <c r="S112" s="23">
        <f>[16]DECLARADOS!BQ21</f>
        <v>14.735894999999999</v>
      </c>
    </row>
    <row r="113" spans="1:19">
      <c r="B113" s="37" t="s">
        <v>131</v>
      </c>
      <c r="C113" s="23">
        <f>[16]DECLARADOS!BA22</f>
        <v>3.207403999999999</v>
      </c>
      <c r="D113" s="23">
        <f>[16]DECLARADOS!BB22</f>
        <v>0.15290500000000001</v>
      </c>
      <c r="E113" s="23">
        <f>[16]DECLARADOS!BC22</f>
        <v>2.7822719999999985</v>
      </c>
      <c r="F113" s="23">
        <f>[16]DECLARADOS!BD22</f>
        <v>7.5043559999999978</v>
      </c>
      <c r="G113" s="23">
        <f>[16]DECLARADOS!BE22</f>
        <v>11.396582999999996</v>
      </c>
      <c r="H113" s="23">
        <f>[16]DECLARADOS!BF22</f>
        <v>1.4980990000000003</v>
      </c>
      <c r="I113" s="23">
        <f>[16]DECLARADOS!BG22</f>
        <v>1.8881089999999998</v>
      </c>
      <c r="J113" s="23">
        <f>[16]DECLARADOS!BH22</f>
        <v>7.1635719999999994</v>
      </c>
      <c r="K113" s="23">
        <f>[16]DECLARADOS!BI22</f>
        <v>3.8214819999999987</v>
      </c>
      <c r="L113" s="23">
        <f>[16]DECLARADOS!BJ22</f>
        <v>13.972957999999997</v>
      </c>
      <c r="M113" s="23">
        <f>[16]DECLARADOS!BK22</f>
        <v>13.801752000000013</v>
      </c>
      <c r="N113" s="23">
        <f>[16]DECLARADOS!BL22</f>
        <v>15.115946999999995</v>
      </c>
      <c r="O113" s="23">
        <f>[16]DECLARADOS!BM22</f>
        <v>24.215976000000001</v>
      </c>
      <c r="P113" s="23">
        <f>[16]DECLARADOS!BN22</f>
        <v>1.8892100000000007</v>
      </c>
      <c r="Q113" s="23">
        <f>[16]DECLARADOS!BO22</f>
        <v>4.132100000000001E-2</v>
      </c>
      <c r="R113" s="23">
        <f>[16]DECLARADOS!BP22</f>
        <v>2.5460999999999994E-2</v>
      </c>
      <c r="S113" s="23">
        <f>[16]DECLARADOS!BQ22</f>
        <v>14.314393000000008</v>
      </c>
    </row>
    <row r="114" spans="1:19">
      <c r="B114" s="37" t="s">
        <v>132</v>
      </c>
      <c r="C114" s="23">
        <f>[16]DECLARADOS!BA23</f>
        <v>3.5625359999999988</v>
      </c>
      <c r="D114" s="23">
        <f>[16]DECLARADOS!BB23</f>
        <v>0.43091999999999997</v>
      </c>
      <c r="E114" s="23">
        <f>[16]DECLARADOS!BC23</f>
        <v>3.0376819999999993</v>
      </c>
      <c r="F114" s="23">
        <f>[16]DECLARADOS!BD23</f>
        <v>9.9181080000000001</v>
      </c>
      <c r="G114" s="23">
        <f>[16]DECLARADOS!BE23</f>
        <v>10.184607</v>
      </c>
      <c r="H114" s="23">
        <f>[16]DECLARADOS!BF23</f>
        <v>2.4925559999999995</v>
      </c>
      <c r="I114" s="23">
        <f>[16]DECLARADOS!BG23</f>
        <v>2.0741449999999997</v>
      </c>
      <c r="J114" s="23">
        <f>[16]DECLARADOS!BH23</f>
        <v>8.2616410000000027</v>
      </c>
      <c r="K114" s="23">
        <f>[16]DECLARADOS!BI23</f>
        <v>4.3666719999999977</v>
      </c>
      <c r="L114" s="23">
        <f>[16]DECLARADOS!BJ23</f>
        <v>14.056526999999987</v>
      </c>
      <c r="M114" s="23">
        <f>[16]DECLARADOS!BK23</f>
        <v>10.281578000000003</v>
      </c>
      <c r="N114" s="23">
        <f>[16]DECLARADOS!BL23</f>
        <v>15.453118999999999</v>
      </c>
      <c r="O114" s="23">
        <f>[16]DECLARADOS!BM23</f>
        <v>18.453981000000013</v>
      </c>
      <c r="P114" s="23">
        <f>[16]DECLARADOS!BN23</f>
        <v>1.5982069999999999</v>
      </c>
      <c r="Q114" s="23">
        <f>[16]DECLARADOS!BO23</f>
        <v>4.2761999999999988E-2</v>
      </c>
      <c r="R114" s="23">
        <f>[16]DECLARADOS!BP23</f>
        <v>5.5216000000000001E-2</v>
      </c>
      <c r="S114" s="23">
        <f>[16]DECLARADOS!BQ23</f>
        <v>14.696858000000006</v>
      </c>
    </row>
    <row r="115" spans="1:19">
      <c r="B115" s="37" t="s">
        <v>133</v>
      </c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</row>
    <row r="116" spans="1:19">
      <c r="B116" s="37" t="s">
        <v>134</v>
      </c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</row>
    <row r="117" spans="1:19">
      <c r="B117" s="37" t="s">
        <v>135</v>
      </c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</row>
    <row r="118" spans="1:19">
      <c r="B118" s="37" t="s">
        <v>136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</row>
    <row r="119" spans="1:19">
      <c r="B119" s="37" t="s">
        <v>137</v>
      </c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</row>
    <row r="120" spans="1:19">
      <c r="B120" s="37" t="s">
        <v>138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</row>
    <row r="121" spans="1:19">
      <c r="B121" s="37" t="s">
        <v>139</v>
      </c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</row>
    <row r="122" spans="1:19">
      <c r="B122" s="37" t="s">
        <v>140</v>
      </c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</row>
    <row r="123" spans="1:19">
      <c r="B123" s="37" t="s">
        <v>141</v>
      </c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</row>
    <row r="124" spans="1:19"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</row>
    <row r="125" spans="1:19"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</row>
    <row r="126" spans="1:19"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</row>
    <row r="127" spans="1:19" ht="18" customHeight="1" thickBot="1">
      <c r="A127" s="201" t="s">
        <v>335</v>
      </c>
      <c r="B127" s="201"/>
      <c r="C127" s="201"/>
      <c r="D127" s="201"/>
      <c r="E127" s="201"/>
      <c r="F127" s="201"/>
      <c r="G127" s="201"/>
      <c r="H127" s="201"/>
      <c r="I127" s="201"/>
      <c r="J127" s="201"/>
      <c r="K127" s="201"/>
      <c r="L127" s="201"/>
      <c r="M127" s="201"/>
      <c r="N127" s="201"/>
      <c r="O127" s="201"/>
      <c r="P127" s="201"/>
      <c r="Q127" s="201"/>
      <c r="R127" s="201"/>
      <c r="S127" s="201"/>
    </row>
    <row r="128" spans="1:19" s="22" customFormat="1" ht="23.25" customHeight="1" thickBot="1">
      <c r="A128" s="120" t="s">
        <v>129</v>
      </c>
      <c r="B128" s="120" t="s">
        <v>128</v>
      </c>
      <c r="C128" s="121" t="s">
        <v>82</v>
      </c>
      <c r="D128" s="121" t="s">
        <v>83</v>
      </c>
      <c r="E128" s="121" t="s">
        <v>84</v>
      </c>
      <c r="F128" s="121" t="s">
        <v>85</v>
      </c>
      <c r="G128" s="121" t="s">
        <v>86</v>
      </c>
      <c r="H128" s="121" t="s">
        <v>87</v>
      </c>
      <c r="I128" s="121" t="s">
        <v>88</v>
      </c>
      <c r="J128" s="121" t="s">
        <v>89</v>
      </c>
      <c r="K128" s="121" t="s">
        <v>90</v>
      </c>
      <c r="L128" s="121" t="s">
        <v>91</v>
      </c>
      <c r="M128" s="121" t="s">
        <v>92</v>
      </c>
      <c r="N128" s="121" t="s">
        <v>93</v>
      </c>
      <c r="O128" s="121" t="s">
        <v>94</v>
      </c>
      <c r="P128" s="121" t="s">
        <v>95</v>
      </c>
      <c r="Q128" s="121" t="s">
        <v>96</v>
      </c>
      <c r="R128" s="121" t="s">
        <v>97</v>
      </c>
      <c r="S128" s="121" t="s">
        <v>98</v>
      </c>
    </row>
    <row r="129" spans="1:19" ht="11.25" customHeight="1" thickBot="1">
      <c r="A129" s="122"/>
      <c r="B129" s="122"/>
      <c r="C129" s="205" t="s">
        <v>342</v>
      </c>
      <c r="D129" s="206"/>
      <c r="E129" s="206"/>
      <c r="F129" s="206"/>
      <c r="G129" s="206"/>
      <c r="H129" s="206"/>
      <c r="I129" s="206"/>
      <c r="J129" s="206"/>
      <c r="K129" s="206"/>
      <c r="L129" s="206"/>
      <c r="M129" s="206"/>
      <c r="N129" s="206"/>
      <c r="O129" s="206"/>
      <c r="P129" s="206"/>
      <c r="Q129" s="206"/>
      <c r="R129" s="206"/>
      <c r="S129" s="207"/>
    </row>
    <row r="130" spans="1:19">
      <c r="A130" s="19">
        <f>[2]LEGENDAS!$B$3</f>
        <v>2018</v>
      </c>
      <c r="B130" s="37" t="s">
        <v>130</v>
      </c>
      <c r="C130" s="23">
        <f>[14]DECLARADOS!BR21</f>
        <v>15.265070000000001</v>
      </c>
      <c r="D130" s="23">
        <f>[14]DECLARADOS!BS21</f>
        <v>6.1575409999999984</v>
      </c>
      <c r="E130" s="23">
        <f>[14]DECLARADOS!BT21</f>
        <v>1.5940679999999987</v>
      </c>
      <c r="F130" s="23">
        <f>[14]DECLARADOS!BU21</f>
        <v>19.454443000000001</v>
      </c>
      <c r="G130" s="23">
        <f>[14]DECLARADOS!BV21</f>
        <v>29.090486000000009</v>
      </c>
      <c r="H130" s="23">
        <f>[14]DECLARADOS!BW21</f>
        <v>3.3428599999999986</v>
      </c>
      <c r="I130" s="23">
        <f>[14]DECLARADOS!BX21</f>
        <v>6.4570000000000001E-3</v>
      </c>
      <c r="J130" s="23">
        <f>[14]DECLARADOS!BY21</f>
        <v>4.558301000000001</v>
      </c>
      <c r="K130" s="23">
        <f>[14]DECLARADOS!BZ21</f>
        <v>2.7929999999999995E-3</v>
      </c>
      <c r="L130" s="23">
        <f>[14]DECLARADOS!CA21</f>
        <v>6.9859000000000004E-2</v>
      </c>
      <c r="M130" s="23">
        <f>[14]DECLARADOS!CB21</f>
        <v>0.12000899999999999</v>
      </c>
      <c r="N130" s="23">
        <f>[14]DECLARADOS!CC21</f>
        <v>1.4910999999999999E-2</v>
      </c>
      <c r="O130" s="23">
        <f>[14]DECLARADOS!CD21</f>
        <v>4.4924040000000023</v>
      </c>
      <c r="P130" s="23">
        <f>[14]DECLARADOS!CE21</f>
        <v>3.3586829999999992</v>
      </c>
      <c r="Q130" s="23">
        <f>[14]DECLARADOS!CF21</f>
        <v>64.596831000000137</v>
      </c>
      <c r="R130" s="23">
        <f>[14]DECLARADOS!CG21</f>
        <v>92.513506000000135</v>
      </c>
      <c r="S130" s="23">
        <f>[14]DECLARADOS!CH21</f>
        <v>1.2335720000000001</v>
      </c>
    </row>
    <row r="131" spans="1:19">
      <c r="B131" s="37" t="s">
        <v>131</v>
      </c>
      <c r="C131" s="23">
        <f>[14]DECLARADOS!BR22</f>
        <v>14.650192999999989</v>
      </c>
      <c r="D131" s="23">
        <f>[14]DECLARADOS!BS22</f>
        <v>7.0448449999999987</v>
      </c>
      <c r="E131" s="23">
        <f>[14]DECLARADOS!BT22</f>
        <v>1.6311839999999995</v>
      </c>
      <c r="F131" s="23">
        <f>[14]DECLARADOS!BU22</f>
        <v>27.350660000000012</v>
      </c>
      <c r="G131" s="23">
        <f>[14]DECLARADOS!BV22</f>
        <v>32.417348000000061</v>
      </c>
      <c r="H131" s="23">
        <f>[14]DECLARADOS!BW22</f>
        <v>1.6869289999999995</v>
      </c>
      <c r="I131" s="23">
        <f>[14]DECLARADOS!BX22</f>
        <v>3.9329999999999997E-2</v>
      </c>
      <c r="J131" s="23">
        <f>[14]DECLARADOS!BY22</f>
        <v>4.8953699999999971</v>
      </c>
      <c r="K131" s="23">
        <f>[14]DECLARADOS!BZ22</f>
        <v>2.0869999999999999E-3</v>
      </c>
      <c r="L131" s="23">
        <f>[14]DECLARADOS!CA22</f>
        <v>0.43912600000000024</v>
      </c>
      <c r="M131" s="23">
        <f>[14]DECLARADOS!CB22</f>
        <v>0.131495</v>
      </c>
      <c r="N131" s="23">
        <f>[14]DECLARADOS!CC22</f>
        <v>1.1835E-2</v>
      </c>
      <c r="O131" s="23">
        <f>[14]DECLARADOS!CD22</f>
        <v>4.6771109999999991</v>
      </c>
      <c r="P131" s="23">
        <f>[14]DECLARADOS!CE22</f>
        <v>4.1558019999999996</v>
      </c>
      <c r="Q131" s="23">
        <f>[14]DECLARADOS!CF22</f>
        <v>77.834472999999988</v>
      </c>
      <c r="R131" s="23">
        <f>[14]DECLARADOS!CG22</f>
        <v>85.068870000000018</v>
      </c>
      <c r="S131" s="23">
        <f>[14]DECLARADOS!CH22</f>
        <v>0.13456000000000001</v>
      </c>
    </row>
    <row r="132" spans="1:19">
      <c r="B132" s="37" t="s">
        <v>132</v>
      </c>
      <c r="C132" s="23">
        <f>[14]DECLARADOS!BR23</f>
        <v>16.168099999999999</v>
      </c>
      <c r="D132" s="23">
        <f>[14]DECLARADOS!BS23</f>
        <v>5.6433790000000021</v>
      </c>
      <c r="E132" s="23">
        <f>[14]DECLARADOS!BT23</f>
        <v>1.3725400000000001</v>
      </c>
      <c r="F132" s="23">
        <f>[14]DECLARADOS!BU23</f>
        <v>22.227189000000013</v>
      </c>
      <c r="G132" s="23">
        <f>[14]DECLARADOS!BV23</f>
        <v>28.498080000000005</v>
      </c>
      <c r="H132" s="23">
        <f>[14]DECLARADOS!BW23</f>
        <v>3.3672549999999997</v>
      </c>
      <c r="I132" s="23">
        <f>[14]DECLARADOS!BX23</f>
        <v>4.0769999999999999E-3</v>
      </c>
      <c r="J132" s="23">
        <f>[14]DECLARADOS!BY23</f>
        <v>6.1222139999999987</v>
      </c>
      <c r="K132" s="23">
        <f>[14]DECLARADOS!BZ23</f>
        <v>1.201E-2</v>
      </c>
      <c r="L132" s="23">
        <f>[14]DECLARADOS!CA23</f>
        <v>0.23437700000000003</v>
      </c>
      <c r="M132" s="23">
        <f>[14]DECLARADOS!CB23</f>
        <v>0.344974</v>
      </c>
      <c r="N132" s="23">
        <f>[14]DECLARADOS!CC23</f>
        <v>4.7564000000000002E-2</v>
      </c>
      <c r="O132" s="23">
        <f>[14]DECLARADOS!CD23</f>
        <v>5.940228999999996</v>
      </c>
      <c r="P132" s="23">
        <f>[14]DECLARADOS!CE23</f>
        <v>5.7122989999999936</v>
      </c>
      <c r="Q132" s="23">
        <f>[14]DECLARADOS!CF23</f>
        <v>86.339069999999921</v>
      </c>
      <c r="R132" s="23">
        <f>[14]DECLARADOS!CG23</f>
        <v>92.144280000000094</v>
      </c>
      <c r="S132" s="23">
        <f>[14]DECLARADOS!CH23</f>
        <v>0.27270300000000003</v>
      </c>
    </row>
    <row r="133" spans="1:19">
      <c r="B133" s="37" t="s">
        <v>133</v>
      </c>
      <c r="C133" s="23">
        <f>[14]DECLARADOS!BR24</f>
        <v>18.663497999999983</v>
      </c>
      <c r="D133" s="23">
        <f>[14]DECLARADOS!BS24</f>
        <v>5.458831</v>
      </c>
      <c r="E133" s="23">
        <f>[14]DECLARADOS!BT24</f>
        <v>1.5677549999999998</v>
      </c>
      <c r="F133" s="23">
        <f>[14]DECLARADOS!BU24</f>
        <v>31.912414999999999</v>
      </c>
      <c r="G133" s="23">
        <f>[14]DECLARADOS!BV24</f>
        <v>31.127351999999977</v>
      </c>
      <c r="H133" s="23">
        <f>[14]DECLARADOS!BW24</f>
        <v>3.8162950000000011</v>
      </c>
      <c r="I133" s="23">
        <f>[14]DECLARADOS!BX24</f>
        <v>6.8949999999999992E-3</v>
      </c>
      <c r="J133" s="23">
        <f>[14]DECLARADOS!BY24</f>
        <v>5.2470119999999953</v>
      </c>
      <c r="K133" s="23">
        <f>[14]DECLARADOS!BZ24</f>
        <v>9.6999999999999994E-4</v>
      </c>
      <c r="L133" s="23">
        <f>[14]DECLARADOS!CA24</f>
        <v>0.13775599999999999</v>
      </c>
      <c r="M133" s="23">
        <f>[14]DECLARADOS!CB24</f>
        <v>0.17160599999999998</v>
      </c>
      <c r="N133" s="23">
        <f>[14]DECLARADOS!CC24</f>
        <v>3.8101000000000003E-2</v>
      </c>
      <c r="O133" s="23">
        <f>[14]DECLARADOS!CD24</f>
        <v>5.4802629999999954</v>
      </c>
      <c r="P133" s="23">
        <f>[14]DECLARADOS!CE24</f>
        <v>5.8731960000000019</v>
      </c>
      <c r="Q133" s="23">
        <f>[14]DECLARADOS!CF24</f>
        <v>101.16730900000016</v>
      </c>
      <c r="R133" s="23">
        <f>[14]DECLARADOS!CG24</f>
        <v>95.250633999999977</v>
      </c>
      <c r="S133" s="23">
        <f>[14]DECLARADOS!CH24</f>
        <v>0.10095</v>
      </c>
    </row>
    <row r="134" spans="1:19">
      <c r="B134" s="37" t="s">
        <v>134</v>
      </c>
      <c r="C134" s="23">
        <f>[14]DECLARADOS!BR25</f>
        <v>18.81523199999998</v>
      </c>
      <c r="D134" s="23">
        <f>[14]DECLARADOS!BS25</f>
        <v>7.3171770000000063</v>
      </c>
      <c r="E134" s="23">
        <f>[14]DECLARADOS!BT25</f>
        <v>2.7082869999999999</v>
      </c>
      <c r="F134" s="23">
        <f>[14]DECLARADOS!BU25</f>
        <v>53.345562000000001</v>
      </c>
      <c r="G134" s="23">
        <f>[14]DECLARADOS!BV25</f>
        <v>34.391023000000004</v>
      </c>
      <c r="H134" s="23">
        <f>[14]DECLARADOS!BW25</f>
        <v>3.4336449999999998</v>
      </c>
      <c r="I134" s="23">
        <f>[14]DECLARADOS!BX25</f>
        <v>1.7448999999999999E-2</v>
      </c>
      <c r="J134" s="23">
        <f>[14]DECLARADOS!BY25</f>
        <v>5.4446350000000043</v>
      </c>
      <c r="K134" s="23">
        <f>[14]DECLARADOS!BZ25</f>
        <v>3.245E-2</v>
      </c>
      <c r="L134" s="23">
        <f>[14]DECLARADOS!CA25</f>
        <v>0.31389700000000004</v>
      </c>
      <c r="M134" s="23">
        <f>[14]DECLARADOS!CB25</f>
        <v>0.17419299999999999</v>
      </c>
      <c r="N134" s="23">
        <f>[14]DECLARADOS!CC25</f>
        <v>2.2505999999999998E-2</v>
      </c>
      <c r="O134" s="23">
        <f>[14]DECLARADOS!CD25</f>
        <v>5.4400940000000002</v>
      </c>
      <c r="P134" s="23">
        <f>[14]DECLARADOS!CE25</f>
        <v>5.1046060000000022</v>
      </c>
      <c r="Q134" s="23">
        <f>[14]DECLARADOS!CF25</f>
        <v>84.521677999999866</v>
      </c>
      <c r="R134" s="23">
        <f>[14]DECLARADOS!CG25</f>
        <v>109.10119300000007</v>
      </c>
      <c r="S134" s="23">
        <f>[14]DECLARADOS!CH25</f>
        <v>0.22725000000000001</v>
      </c>
    </row>
    <row r="135" spans="1:19">
      <c r="B135" s="37" t="s">
        <v>135</v>
      </c>
      <c r="C135" s="23">
        <f>[14]DECLARADOS!BR26</f>
        <v>18.456860999999993</v>
      </c>
      <c r="D135" s="23">
        <f>[14]DECLARADOS!BS26</f>
        <v>6.8538139999999972</v>
      </c>
      <c r="E135" s="23">
        <f>[14]DECLARADOS!BT26</f>
        <v>2.1687290000000004</v>
      </c>
      <c r="F135" s="23">
        <f>[14]DECLARADOS!BU26</f>
        <v>35.074709999999996</v>
      </c>
      <c r="G135" s="23">
        <f>[14]DECLARADOS!BV26</f>
        <v>33.038503000000034</v>
      </c>
      <c r="H135" s="23">
        <f>[14]DECLARADOS!BW26</f>
        <v>5.4624940000000013</v>
      </c>
      <c r="I135" s="23">
        <f>[14]DECLARADOS!BX26</f>
        <v>1.3113E-2</v>
      </c>
      <c r="J135" s="23">
        <f>[14]DECLARADOS!BY26</f>
        <v>6.2880590000000014</v>
      </c>
      <c r="K135" s="23">
        <f>[14]DECLARADOS!BZ26</f>
        <v>1.665E-3</v>
      </c>
      <c r="L135" s="23">
        <f>[14]DECLARADOS!CA26</f>
        <v>0.21611199999999997</v>
      </c>
      <c r="M135" s="23">
        <f>[14]DECLARADOS!CB26</f>
        <v>0.20205099999999998</v>
      </c>
      <c r="N135" s="23">
        <f>[14]DECLARADOS!CC26</f>
        <v>3.7817999999999997E-2</v>
      </c>
      <c r="O135" s="23">
        <f>[14]DECLARADOS!CD26</f>
        <v>5.1084280000000009</v>
      </c>
      <c r="P135" s="23">
        <f>[14]DECLARADOS!CE26</f>
        <v>4.8994300000000006</v>
      </c>
      <c r="Q135" s="23">
        <f>[14]DECLARADOS!CF26</f>
        <v>89.005703000000082</v>
      </c>
      <c r="R135" s="23">
        <f>[14]DECLARADOS!CG26</f>
        <v>114.31730899999981</v>
      </c>
      <c r="S135" s="23">
        <f>[14]DECLARADOS!CH26</f>
        <v>0.16793300000000003</v>
      </c>
    </row>
    <row r="136" spans="1:19">
      <c r="B136" s="37" t="s">
        <v>136</v>
      </c>
      <c r="C136" s="23">
        <f>[14]DECLARADOS!BR27</f>
        <v>22.135023</v>
      </c>
      <c r="D136" s="23">
        <f>[14]DECLARADOS!BS27</f>
        <v>6.8542960000000042</v>
      </c>
      <c r="E136" s="23">
        <f>[14]DECLARADOS!BT27</f>
        <v>2.0241570000000002</v>
      </c>
      <c r="F136" s="23">
        <f>[14]DECLARADOS!BU27</f>
        <v>41.687225000000012</v>
      </c>
      <c r="G136" s="23">
        <f>[14]DECLARADOS!BV27</f>
        <v>33.430711000000045</v>
      </c>
      <c r="H136" s="23">
        <f>[14]DECLARADOS!BW27</f>
        <v>2.4425950000000007</v>
      </c>
      <c r="I136" s="23">
        <f>[14]DECLARADOS!BX27</f>
        <v>9.6460000000000001E-3</v>
      </c>
      <c r="J136" s="23">
        <f>[14]DECLARADOS!BY27</f>
        <v>6.1866470000000024</v>
      </c>
      <c r="K136" s="23">
        <f>[14]DECLARADOS!BZ27</f>
        <v>4.7749999999999997E-3</v>
      </c>
      <c r="L136" s="23">
        <f>[14]DECLARADOS!CA27</f>
        <v>0.16017000000000001</v>
      </c>
      <c r="M136" s="23">
        <f>[14]DECLARADOS!CB27</f>
        <v>0.12654399999999999</v>
      </c>
      <c r="N136" s="23">
        <f>[14]DECLARADOS!CC27</f>
        <v>0.104118</v>
      </c>
      <c r="O136" s="23">
        <f>[14]DECLARADOS!CD27</f>
        <v>5.7184359999999907</v>
      </c>
      <c r="P136" s="23">
        <f>[14]DECLARADOS!CE27</f>
        <v>4.9569019999999995</v>
      </c>
      <c r="Q136" s="23">
        <f>[14]DECLARADOS!CF27</f>
        <v>83.237549000000158</v>
      </c>
      <c r="R136" s="23">
        <f>[14]DECLARADOS!CG27</f>
        <v>116.99772700000008</v>
      </c>
      <c r="S136" s="23">
        <f>[14]DECLARADOS!CH27</f>
        <v>0.32752300000000001</v>
      </c>
    </row>
    <row r="137" spans="1:19">
      <c r="B137" s="37" t="s">
        <v>137</v>
      </c>
      <c r="C137" s="23">
        <f>[14]DECLARADOS!BR28</f>
        <v>13.243062999999999</v>
      </c>
      <c r="D137" s="23">
        <f>[14]DECLARADOS!BS28</f>
        <v>6.0231449999999986</v>
      </c>
      <c r="E137" s="23">
        <f>[14]DECLARADOS!BT28</f>
        <v>2.3524309999999988</v>
      </c>
      <c r="F137" s="23">
        <f>[14]DECLARADOS!BU28</f>
        <v>36.895085999999985</v>
      </c>
      <c r="G137" s="23">
        <f>[14]DECLARADOS!BV28</f>
        <v>28.188818000000012</v>
      </c>
      <c r="H137" s="23">
        <f>[14]DECLARADOS!BW28</f>
        <v>2.5382750000000005</v>
      </c>
      <c r="I137" s="23">
        <f>[14]DECLARADOS!BX28</f>
        <v>2.3400000000000001E-3</v>
      </c>
      <c r="J137" s="23">
        <f>[14]DECLARADOS!BY28</f>
        <v>6.4077790000000006</v>
      </c>
      <c r="K137" s="23">
        <f>[14]DECLARADOS!BZ28</f>
        <v>1.5232000000000001E-2</v>
      </c>
      <c r="L137" s="23">
        <f>[14]DECLARADOS!CA28</f>
        <v>2.8146000000000015E-2</v>
      </c>
      <c r="M137" s="23">
        <f>[14]DECLARADOS!CB28</f>
        <v>5.8761000000000001E-2</v>
      </c>
      <c r="N137" s="23">
        <f>[14]DECLARADOS!CC28</f>
        <v>0.118851</v>
      </c>
      <c r="O137" s="23">
        <f>[14]DECLARADOS!CD28</f>
        <v>3.9537389999999983</v>
      </c>
      <c r="P137" s="23">
        <f>[14]DECLARADOS!CE28</f>
        <v>4.5104309999999987</v>
      </c>
      <c r="Q137" s="23">
        <f>[14]DECLARADOS!CF28</f>
        <v>79.650911999999977</v>
      </c>
      <c r="R137" s="23">
        <f>[14]DECLARADOS!CG28</f>
        <v>99.67773899999986</v>
      </c>
      <c r="S137" s="23">
        <f>[14]DECLARADOS!CH28</f>
        <v>0.25257200000000007</v>
      </c>
    </row>
    <row r="138" spans="1:19">
      <c r="B138" s="37" t="s">
        <v>138</v>
      </c>
      <c r="C138" s="23">
        <f>[14]DECLARADOS!BR29</f>
        <v>13.573619000000003</v>
      </c>
      <c r="D138" s="23">
        <f>[14]DECLARADOS!BS29</f>
        <v>6.3722679999999965</v>
      </c>
      <c r="E138" s="23">
        <f>[14]DECLARADOS!BT29</f>
        <v>1.6707259999999993</v>
      </c>
      <c r="F138" s="23">
        <f>[14]DECLARADOS!BU29</f>
        <v>18.159668000000003</v>
      </c>
      <c r="G138" s="23">
        <f>[14]DECLARADOS!BV29</f>
        <v>29.561915000000003</v>
      </c>
      <c r="H138" s="23">
        <f>[14]DECLARADOS!BW29</f>
        <v>3.0834889999999993</v>
      </c>
      <c r="I138" s="23">
        <f>[14]DECLARADOS!BX29</f>
        <v>9.9629999999999996E-3</v>
      </c>
      <c r="J138" s="23">
        <f>[14]DECLARADOS!BY29</f>
        <v>5.2817870000000022</v>
      </c>
      <c r="K138" s="23">
        <f>[14]DECLARADOS!BZ29</f>
        <v>6.2399999999999999E-4</v>
      </c>
      <c r="L138" s="23">
        <f>[14]DECLARADOS!CA29</f>
        <v>0.139628</v>
      </c>
      <c r="M138" s="23">
        <f>[14]DECLARADOS!CB29</f>
        <v>0.10602</v>
      </c>
      <c r="N138" s="23">
        <f>[14]DECLARADOS!CC29</f>
        <v>4.3716999999999999E-2</v>
      </c>
      <c r="O138" s="23">
        <f>[14]DECLARADOS!CD29</f>
        <v>4.5118999999999989</v>
      </c>
      <c r="P138" s="23">
        <f>[14]DECLARADOS!CE29</f>
        <v>4.0803279999999962</v>
      </c>
      <c r="Q138" s="23">
        <f>[14]DECLARADOS!CF29</f>
        <v>74.211047000000093</v>
      </c>
      <c r="R138" s="23">
        <f>[14]DECLARADOS!CG29</f>
        <v>104.35201400000004</v>
      </c>
      <c r="S138" s="23">
        <f>[14]DECLARADOS!CH29</f>
        <v>0.191862</v>
      </c>
    </row>
    <row r="139" spans="1:19">
      <c r="B139" s="37" t="s">
        <v>139</v>
      </c>
      <c r="C139" s="23">
        <f>[14]DECLARADOS!BR30</f>
        <v>18.72091099999999</v>
      </c>
      <c r="D139" s="23">
        <f>[14]DECLARADOS!BS30</f>
        <v>8.4903020000000105</v>
      </c>
      <c r="E139" s="23">
        <f>[14]DECLARADOS!BT30</f>
        <v>1.5549260000000009</v>
      </c>
      <c r="F139" s="23">
        <f>[14]DECLARADOS!BU30</f>
        <v>37.279250000000026</v>
      </c>
      <c r="G139" s="23">
        <f>[14]DECLARADOS!BV30</f>
        <v>33.460124</v>
      </c>
      <c r="H139" s="23">
        <f>[14]DECLARADOS!BW30</f>
        <v>3.628216999999998</v>
      </c>
      <c r="I139" s="23">
        <f>[14]DECLARADOS!BX30</f>
        <v>1.8886E-2</v>
      </c>
      <c r="J139" s="23">
        <f>[14]DECLARADOS!BY30</f>
        <v>7.6594649999999946</v>
      </c>
      <c r="K139" s="23">
        <f>[14]DECLARADOS!BZ30</f>
        <v>1.0790000000000001E-3</v>
      </c>
      <c r="L139" s="23">
        <f>[14]DECLARADOS!CA30</f>
        <v>0.169624</v>
      </c>
      <c r="M139" s="23">
        <f>[14]DECLARADOS!CB30</f>
        <v>0.13420599999999999</v>
      </c>
      <c r="N139" s="23">
        <f>[14]DECLARADOS!CC30</f>
        <v>3.2487999999999996E-2</v>
      </c>
      <c r="O139" s="23">
        <f>[14]DECLARADOS!CD30</f>
        <v>6.157673</v>
      </c>
      <c r="P139" s="23">
        <f>[14]DECLARADOS!CE30</f>
        <v>5.1009079999999969</v>
      </c>
      <c r="Q139" s="23">
        <f>[14]DECLARADOS!CF30</f>
        <v>93.515477000000104</v>
      </c>
      <c r="R139" s="23">
        <f>[14]DECLARADOS!CG30</f>
        <v>110.82262099999998</v>
      </c>
      <c r="S139" s="23">
        <f>[14]DECLARADOS!CH30</f>
        <v>0.21199499999999999</v>
      </c>
    </row>
    <row r="140" spans="1:19">
      <c r="B140" s="37" t="s">
        <v>140</v>
      </c>
      <c r="C140" s="23">
        <f>[14]DECLARADOS!BR31</f>
        <v>16.184295000000006</v>
      </c>
      <c r="D140" s="23">
        <f>[14]DECLARADOS!BS31</f>
        <v>6.6823580000000042</v>
      </c>
      <c r="E140" s="23">
        <f>[14]DECLARADOS!BT31</f>
        <v>1.644909999999999</v>
      </c>
      <c r="F140" s="23">
        <f>[14]DECLARADOS!BU31</f>
        <v>23.245740999999999</v>
      </c>
      <c r="G140" s="23">
        <f>[14]DECLARADOS!BV31</f>
        <v>33.408366000000036</v>
      </c>
      <c r="H140" s="23">
        <f>[14]DECLARADOS!BW31</f>
        <v>2.2885950000000004</v>
      </c>
      <c r="I140" s="23">
        <f>[14]DECLARADOS!BX31</f>
        <v>1.4346000000000001E-2</v>
      </c>
      <c r="J140" s="23">
        <f>[14]DECLARADOS!BY31</f>
        <v>6.305117000000001</v>
      </c>
      <c r="K140" s="23">
        <f>[14]DECLARADOS!BZ31</f>
        <v>4.2369999999999994E-3</v>
      </c>
      <c r="L140" s="23">
        <f>[14]DECLARADOS!CA31</f>
        <v>0.15965699999999997</v>
      </c>
      <c r="M140" s="23">
        <f>[14]DECLARADOS!CB31</f>
        <v>0.107153</v>
      </c>
      <c r="N140" s="23">
        <f>[14]DECLARADOS!CC31</f>
        <v>6.1886999999999998E-2</v>
      </c>
      <c r="O140" s="23">
        <f>[14]DECLARADOS!CD31</f>
        <v>5.8877390000000007</v>
      </c>
      <c r="P140" s="23">
        <f>[14]DECLARADOS!CE31</f>
        <v>4.2073370000000008</v>
      </c>
      <c r="Q140" s="23">
        <f>[14]DECLARADOS!CF31</f>
        <v>82.160394000000153</v>
      </c>
      <c r="R140" s="23">
        <f>[14]DECLARADOS!CG31</f>
        <v>110.43039300000007</v>
      </c>
      <c r="S140" s="23">
        <f>[14]DECLARADOS!CH31</f>
        <v>0.40350400000000008</v>
      </c>
    </row>
    <row r="141" spans="1:19">
      <c r="B141" s="37" t="s">
        <v>141</v>
      </c>
      <c r="C141" s="23">
        <f>[14]DECLARADOS!BR32</f>
        <v>14.271561000000013</v>
      </c>
      <c r="D141" s="23">
        <f>[14]DECLARADOS!BS32</f>
        <v>6.7771349999999995</v>
      </c>
      <c r="E141" s="23">
        <f>[14]DECLARADOS!BT32</f>
        <v>5.5485430000000004</v>
      </c>
      <c r="F141" s="23">
        <f>[14]DECLARADOS!BU32</f>
        <v>38.728874999999995</v>
      </c>
      <c r="G141" s="23">
        <f>[14]DECLARADOS!BV32</f>
        <v>30.795652999999984</v>
      </c>
      <c r="H141" s="23">
        <f>[14]DECLARADOS!BW32</f>
        <v>1.3283149999999999</v>
      </c>
      <c r="I141" s="23">
        <f>[14]DECLARADOS!BX32</f>
        <v>8.6499999999999997E-3</v>
      </c>
      <c r="J141" s="23">
        <f>[14]DECLARADOS!BY32</f>
        <v>5.8082329999999969</v>
      </c>
      <c r="K141" s="23">
        <f>[14]DECLARADOS!BZ32</f>
        <v>2.1580000000000002E-3</v>
      </c>
      <c r="L141" s="23">
        <f>[14]DECLARADOS!CA32</f>
        <v>7.8439999999999996E-2</v>
      </c>
      <c r="M141" s="23">
        <f>[14]DECLARADOS!CB32</f>
        <v>0.64064599999999994</v>
      </c>
      <c r="N141" s="23">
        <f>[14]DECLARADOS!CC32</f>
        <v>5.8631000000000003E-2</v>
      </c>
      <c r="O141" s="23">
        <f>[14]DECLARADOS!CD32</f>
        <v>5.0466650000000008</v>
      </c>
      <c r="P141" s="23">
        <f>[14]DECLARADOS!CE32</f>
        <v>4.6185280000000031</v>
      </c>
      <c r="Q141" s="23">
        <f>[14]DECLARADOS!CF32</f>
        <v>92.259556000000231</v>
      </c>
      <c r="R141" s="23">
        <f>[14]DECLARADOS!CG32</f>
        <v>101.64142900000004</v>
      </c>
      <c r="S141" s="23">
        <f>[14]DECLARADOS!CH32</f>
        <v>0.33854599999999996</v>
      </c>
    </row>
    <row r="142" spans="1:19"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38"/>
      <c r="Q142" s="38"/>
      <c r="R142" s="38"/>
      <c r="S142" s="38"/>
    </row>
    <row r="143" spans="1:19">
      <c r="A143" s="19">
        <f>[2]LEGENDAS!$B$2</f>
        <v>2019</v>
      </c>
      <c r="B143" s="37" t="s">
        <v>130</v>
      </c>
      <c r="C143" s="23">
        <f>[16]DECLARADOS!BR21</f>
        <v>15.355884999999999</v>
      </c>
      <c r="D143" s="23">
        <f>[16]DECLARADOS!BS21</f>
        <v>5.491603999999997</v>
      </c>
      <c r="E143" s="23">
        <f>[16]DECLARADOS!BT21</f>
        <v>1.2304660000000001</v>
      </c>
      <c r="F143" s="23">
        <f>[16]DECLARADOS!BU21</f>
        <v>40.747173999999994</v>
      </c>
      <c r="G143" s="23">
        <f>[16]DECLARADOS!BV21</f>
        <v>30.765120000000017</v>
      </c>
      <c r="H143" s="23">
        <f>[16]DECLARADOS!BW21</f>
        <v>2.6344200000000009</v>
      </c>
      <c r="I143" s="23">
        <f>[16]DECLARADOS!BX21</f>
        <v>1.5998999999999999E-2</v>
      </c>
      <c r="J143" s="23">
        <f>[16]DECLARADOS!BY21</f>
        <v>6.0935849999999983</v>
      </c>
      <c r="K143" s="23">
        <f>[16]DECLARADOS!BZ21</f>
        <v>1.291E-3</v>
      </c>
      <c r="L143" s="23">
        <f>[16]DECLARADOS!CA21</f>
        <v>5.3837000000000003E-2</v>
      </c>
      <c r="M143" s="23">
        <f>[16]DECLARADOS!CB21</f>
        <v>0.15173999999999999</v>
      </c>
      <c r="N143" s="23">
        <f>[16]DECLARADOS!CC21</f>
        <v>2.9415E-2</v>
      </c>
      <c r="O143" s="23">
        <f>[16]DECLARADOS!CD21</f>
        <v>3.3435359999999998</v>
      </c>
      <c r="P143" s="23">
        <f>[16]DECLARADOS!CE21</f>
        <v>3.0876919999999992</v>
      </c>
      <c r="Q143" s="23">
        <f>[16]DECLARADOS!CF21</f>
        <v>64.771674999999846</v>
      </c>
      <c r="R143" s="23">
        <f>[16]DECLARADOS!CG21</f>
        <v>87.195369999999954</v>
      </c>
      <c r="S143" s="23">
        <f>[16]DECLARADOS!CH21</f>
        <v>0.10941499999999998</v>
      </c>
    </row>
    <row r="144" spans="1:19">
      <c r="B144" s="37" t="s">
        <v>131</v>
      </c>
      <c r="C144" s="23">
        <f>[16]DECLARADOS!BR22</f>
        <v>15.222909000000005</v>
      </c>
      <c r="D144" s="23">
        <f>[16]DECLARADOS!BS22</f>
        <v>6.8941400000000002</v>
      </c>
      <c r="E144" s="23">
        <f>[16]DECLARADOS!BT22</f>
        <v>1.2568780000000002</v>
      </c>
      <c r="F144" s="23">
        <f>[16]DECLARADOS!BU22</f>
        <v>35.362457999999982</v>
      </c>
      <c r="G144" s="23">
        <f>[16]DECLARADOS!BV22</f>
        <v>32.130235999999982</v>
      </c>
      <c r="H144" s="23">
        <f>[16]DECLARADOS!BW22</f>
        <v>3.5747670000000009</v>
      </c>
      <c r="I144" s="23">
        <f>[16]DECLARADOS!BX22</f>
        <v>0.112571</v>
      </c>
      <c r="J144" s="23">
        <f>[16]DECLARADOS!BY22</f>
        <v>6.192600999999998</v>
      </c>
      <c r="K144" s="23">
        <f>[16]DECLARADOS!BZ22</f>
        <v>2.3827000000000001E-2</v>
      </c>
      <c r="L144" s="23">
        <f>[16]DECLARADOS!CA22</f>
        <v>4.9655999999999999E-2</v>
      </c>
      <c r="M144" s="23">
        <f>[16]DECLARADOS!CB22</f>
        <v>0.24260199999999998</v>
      </c>
      <c r="N144" s="23">
        <f>[16]DECLARADOS!CC22</f>
        <v>2.4615000000000001E-2</v>
      </c>
      <c r="O144" s="23">
        <f>[16]DECLARADOS!CD22</f>
        <v>4.2563139999999988</v>
      </c>
      <c r="P144" s="23">
        <f>[16]DECLARADOS!CE22</f>
        <v>4.2457540000000034</v>
      </c>
      <c r="Q144" s="23">
        <f>[16]DECLARADOS!CF22</f>
        <v>73.219699999999975</v>
      </c>
      <c r="R144" s="23">
        <f>[16]DECLARADOS!CG22</f>
        <v>87.87877900000008</v>
      </c>
      <c r="S144" s="23">
        <f>[16]DECLARADOS!CH22</f>
        <v>0.35206199999999999</v>
      </c>
    </row>
    <row r="145" spans="1:20">
      <c r="B145" s="37" t="s">
        <v>132</v>
      </c>
      <c r="C145" s="23">
        <f>[16]DECLARADOS!BR23</f>
        <v>16.627958000000003</v>
      </c>
      <c r="D145" s="23">
        <f>[16]DECLARADOS!BS23</f>
        <v>5.6180530000000006</v>
      </c>
      <c r="E145" s="23">
        <f>[16]DECLARADOS!BT23</f>
        <v>1.2129829999999995</v>
      </c>
      <c r="F145" s="23">
        <f>[16]DECLARADOS!BU23</f>
        <v>27.341138000000001</v>
      </c>
      <c r="G145" s="23">
        <f>[16]DECLARADOS!BV23</f>
        <v>29.807854999999993</v>
      </c>
      <c r="H145" s="23">
        <f>[16]DECLARADOS!BW23</f>
        <v>2.2727699999999995</v>
      </c>
      <c r="I145" s="23">
        <f>[16]DECLARADOS!BX23</f>
        <v>3.0776000000000001E-2</v>
      </c>
      <c r="J145" s="23">
        <f>[16]DECLARADOS!BY23</f>
        <v>6.2914909999999979</v>
      </c>
      <c r="K145" s="23">
        <f>[16]DECLARADOS!BZ23</f>
        <v>7.1569999999999993E-3</v>
      </c>
      <c r="L145" s="23">
        <f>[16]DECLARADOS!CA23</f>
        <v>0.11917799999999999</v>
      </c>
      <c r="M145" s="23">
        <f>[16]DECLARADOS!CB23</f>
        <v>0.17642200000000002</v>
      </c>
      <c r="N145" s="23">
        <f>[16]DECLARADOS!CC23</f>
        <v>2.9087000000000002E-2</v>
      </c>
      <c r="O145" s="23">
        <f>[16]DECLARADOS!CD23</f>
        <v>5.7156859999999989</v>
      </c>
      <c r="P145" s="23">
        <f>[16]DECLARADOS!CE23</f>
        <v>4.492572</v>
      </c>
      <c r="Q145" s="23">
        <f>[16]DECLARADOS!CF23</f>
        <v>69.295115000000109</v>
      </c>
      <c r="R145" s="23">
        <f>[16]DECLARADOS!CG23</f>
        <v>91.366320000000115</v>
      </c>
      <c r="S145" s="23">
        <f>[16]DECLARADOS!CH23</f>
        <v>0.15162200000000001</v>
      </c>
    </row>
    <row r="146" spans="1:20">
      <c r="B146" s="37" t="s">
        <v>133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</row>
    <row r="147" spans="1:20">
      <c r="B147" s="37" t="s">
        <v>134</v>
      </c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</row>
    <row r="148" spans="1:20">
      <c r="B148" s="37" t="s">
        <v>135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</row>
    <row r="149" spans="1:20">
      <c r="B149" s="37" t="s">
        <v>136</v>
      </c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</row>
    <row r="150" spans="1:20">
      <c r="B150" s="37" t="s">
        <v>137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</row>
    <row r="151" spans="1:20">
      <c r="B151" s="37" t="s">
        <v>138</v>
      </c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</row>
    <row r="152" spans="1:20">
      <c r="B152" s="37" t="s">
        <v>139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</row>
    <row r="153" spans="1:20">
      <c r="B153" s="37" t="s">
        <v>140</v>
      </c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</row>
    <row r="154" spans="1:20">
      <c r="B154" s="37" t="s">
        <v>141</v>
      </c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</row>
    <row r="155" spans="1:20"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38"/>
      <c r="Q155" s="38"/>
      <c r="R155" s="38"/>
      <c r="S155" s="38"/>
    </row>
    <row r="156" spans="1:20"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</row>
    <row r="157" spans="1:20"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</row>
    <row r="158" spans="1:20" ht="18" customHeight="1" thickBot="1">
      <c r="A158" s="201" t="s">
        <v>335</v>
      </c>
      <c r="B158" s="201"/>
      <c r="C158" s="201"/>
      <c r="D158" s="201"/>
      <c r="E158" s="201"/>
      <c r="F158" s="201"/>
      <c r="G158" s="201"/>
      <c r="H158" s="201"/>
      <c r="I158" s="201"/>
      <c r="J158" s="201"/>
      <c r="K158" s="201"/>
      <c r="L158" s="201"/>
      <c r="M158" s="201"/>
      <c r="N158" s="201"/>
      <c r="O158" s="72"/>
      <c r="P158" s="72"/>
      <c r="Q158" s="72"/>
      <c r="R158" s="72"/>
      <c r="S158" s="72"/>
    </row>
    <row r="159" spans="1:20" s="22" customFormat="1" ht="23.25" customHeight="1" thickBot="1">
      <c r="A159" s="120" t="s">
        <v>129</v>
      </c>
      <c r="B159" s="120" t="s">
        <v>128</v>
      </c>
      <c r="C159" s="121" t="s">
        <v>99</v>
      </c>
      <c r="D159" s="121" t="s">
        <v>100</v>
      </c>
      <c r="E159" s="121" t="s">
        <v>101</v>
      </c>
      <c r="F159" s="121" t="s">
        <v>102</v>
      </c>
      <c r="G159" s="121" t="s">
        <v>103</v>
      </c>
      <c r="H159" s="121" t="s">
        <v>104</v>
      </c>
      <c r="I159" s="121" t="s">
        <v>105</v>
      </c>
      <c r="J159" s="121" t="s">
        <v>106</v>
      </c>
      <c r="K159" s="121" t="s">
        <v>107</v>
      </c>
      <c r="L159" s="121" t="s">
        <v>108</v>
      </c>
      <c r="M159" s="121" t="s">
        <v>109</v>
      </c>
      <c r="N159" s="130">
        <v>98</v>
      </c>
      <c r="O159" s="130" t="s">
        <v>110</v>
      </c>
      <c r="P159" s="40"/>
      <c r="Q159" s="40"/>
      <c r="R159" s="40"/>
      <c r="S159" s="40"/>
      <c r="T159" s="40"/>
    </row>
    <row r="160" spans="1:20" ht="11.25" customHeight="1" thickBot="1">
      <c r="A160" s="122"/>
      <c r="B160" s="122"/>
      <c r="C160" s="220" t="s">
        <v>342</v>
      </c>
      <c r="D160" s="221"/>
      <c r="E160" s="221"/>
      <c r="F160" s="221"/>
      <c r="G160" s="221"/>
      <c r="H160" s="221"/>
      <c r="I160" s="221"/>
      <c r="J160" s="221"/>
      <c r="K160" s="221"/>
      <c r="L160" s="221"/>
      <c r="M160" s="221"/>
      <c r="N160" s="221"/>
      <c r="O160" s="221"/>
      <c r="P160" s="41"/>
      <c r="Q160" s="41"/>
      <c r="R160" s="41"/>
      <c r="S160" s="41"/>
    </row>
    <row r="161" spans="1:15">
      <c r="A161" s="19">
        <f>[2]LEGENDAS!$B$3</f>
        <v>2018</v>
      </c>
      <c r="B161" s="37" t="s">
        <v>130</v>
      </c>
      <c r="C161" s="23">
        <f>[14]DECLARADOS!CI21</f>
        <v>56.198801000000067</v>
      </c>
      <c r="D161" s="23">
        <f>[14]DECLARADOS!CJ21</f>
        <v>46.065280000000001</v>
      </c>
      <c r="E161" s="23">
        <f>[14]DECLARADOS!CK21</f>
        <v>2.075847</v>
      </c>
      <c r="F161" s="23">
        <f>[14]DECLARADOS!CL21</f>
        <v>13.038212000000009</v>
      </c>
      <c r="G161" s="23">
        <f>[14]DECLARADOS!CM21</f>
        <v>9.5547029999999999</v>
      </c>
      <c r="H161" s="23">
        <f>[14]DECLARADOS!CN21</f>
        <v>3.1188E-2</v>
      </c>
      <c r="I161" s="23">
        <f>[14]DECLARADOS!CO21</f>
        <v>0.50860300000000003</v>
      </c>
      <c r="J161" s="23">
        <f>[14]DECLARADOS!CP21</f>
        <v>28.409627999999977</v>
      </c>
      <c r="K161" s="23">
        <f>[14]DECLARADOS!CQ21</f>
        <v>0.96190900000000001</v>
      </c>
      <c r="L161" s="23">
        <f>[14]DECLARADOS!CR21</f>
        <v>1.8178810000000005</v>
      </c>
      <c r="M161" s="23">
        <f>[14]DECLARADOS!CS21</f>
        <v>0.23227599999999998</v>
      </c>
      <c r="N161" s="23">
        <f>[14]DECLARADOS!CT21</f>
        <v>0</v>
      </c>
      <c r="O161" s="23">
        <f>[14]DECLARADOS!CU21</f>
        <v>1.9486510000000001</v>
      </c>
    </row>
    <row r="162" spans="1:15">
      <c r="B162" s="37" t="s">
        <v>131</v>
      </c>
      <c r="C162" s="23">
        <f>[14]DECLARADOS!CI22</f>
        <v>36.674466000000031</v>
      </c>
      <c r="D162" s="23">
        <f>[14]DECLARADOS!CJ22</f>
        <v>31.522331000000005</v>
      </c>
      <c r="E162" s="23">
        <f>[14]DECLARADOS!CK22</f>
        <v>0.9092920000000001</v>
      </c>
      <c r="F162" s="23">
        <f>[14]DECLARADOS!CL22</f>
        <v>13.258236</v>
      </c>
      <c r="G162" s="23">
        <f>[14]DECLARADOS!CM22</f>
        <v>10.291303999999998</v>
      </c>
      <c r="H162" s="23">
        <f>[14]DECLARADOS!CN22</f>
        <v>3.5264999999999998E-2</v>
      </c>
      <c r="I162" s="23">
        <f>[14]DECLARADOS!CO22</f>
        <v>2.7371989999999995</v>
      </c>
      <c r="J162" s="23">
        <f>[14]DECLARADOS!CP22</f>
        <v>24.016795999999974</v>
      </c>
      <c r="K162" s="23">
        <f>[14]DECLARADOS!CQ22</f>
        <v>1.1256699999999999</v>
      </c>
      <c r="L162" s="23">
        <f>[14]DECLARADOS!CR22</f>
        <v>1.2416159999999994</v>
      </c>
      <c r="M162" s="23">
        <f>[14]DECLARADOS!CS22</f>
        <v>0.39728299999999994</v>
      </c>
      <c r="N162" s="23">
        <f>[14]DECLARADOS!CT22</f>
        <v>0</v>
      </c>
      <c r="O162" s="23">
        <f>[14]DECLARADOS!CU22</f>
        <v>1.9414310000000004</v>
      </c>
    </row>
    <row r="163" spans="1:15">
      <c r="B163" s="37" t="s">
        <v>132</v>
      </c>
      <c r="C163" s="23">
        <f>[14]DECLARADOS!CI23</f>
        <v>54.583720000000056</v>
      </c>
      <c r="D163" s="23">
        <f>[14]DECLARADOS!CJ23</f>
        <v>12.027570999999998</v>
      </c>
      <c r="E163" s="23">
        <f>[14]DECLARADOS!CK23</f>
        <v>0.85153599999999985</v>
      </c>
      <c r="F163" s="23">
        <f>[14]DECLARADOS!CL23</f>
        <v>13.29189</v>
      </c>
      <c r="G163" s="23">
        <f>[14]DECLARADOS!CM23</f>
        <v>12.235201999999999</v>
      </c>
      <c r="H163" s="23">
        <f>[14]DECLARADOS!CN23</f>
        <v>2.3492999999999997E-2</v>
      </c>
      <c r="I163" s="23">
        <f>[14]DECLARADOS!CO23</f>
        <v>3.1976710000000002</v>
      </c>
      <c r="J163" s="23">
        <f>[14]DECLARADOS!CP23</f>
        <v>28.429193999999995</v>
      </c>
      <c r="K163" s="23">
        <f>[14]DECLARADOS!CQ23</f>
        <v>1.8344069999999999</v>
      </c>
      <c r="L163" s="23">
        <f>[14]DECLARADOS!CR23</f>
        <v>1.8549069999999988</v>
      </c>
      <c r="M163" s="23">
        <f>[14]DECLARADOS!CS23</f>
        <v>0.17458799999999997</v>
      </c>
      <c r="N163" s="23">
        <f>[14]DECLARADOS!CT23</f>
        <v>0</v>
      </c>
      <c r="O163" s="23">
        <f>[14]DECLARADOS!CU23</f>
        <v>1.6619080000000004</v>
      </c>
    </row>
    <row r="164" spans="1:15">
      <c r="B164" s="37" t="s">
        <v>133</v>
      </c>
      <c r="C164" s="23">
        <f>[14]DECLARADOS!CI24</f>
        <v>46.361800999999936</v>
      </c>
      <c r="D164" s="23">
        <f>[14]DECLARADOS!CJ24</f>
        <v>15.322780999999997</v>
      </c>
      <c r="E164" s="23">
        <f>[14]DECLARADOS!CK24</f>
        <v>0.56658500000000001</v>
      </c>
      <c r="F164" s="23">
        <f>[14]DECLARADOS!CL24</f>
        <v>12.567905000000003</v>
      </c>
      <c r="G164" s="23">
        <f>[14]DECLARADOS!CM24</f>
        <v>9.4682899999999997</v>
      </c>
      <c r="H164" s="23">
        <f>[14]DECLARADOS!CN24</f>
        <v>3.9349999999999996E-2</v>
      </c>
      <c r="I164" s="23">
        <f>[14]DECLARADOS!CO24</f>
        <v>0.52942100000000003</v>
      </c>
      <c r="J164" s="23">
        <f>[14]DECLARADOS!CP24</f>
        <v>29.073731000000024</v>
      </c>
      <c r="K164" s="23">
        <f>[14]DECLARADOS!CQ24</f>
        <v>1.2584999999999995</v>
      </c>
      <c r="L164" s="23">
        <f>[14]DECLARADOS!CR24</f>
        <v>1.4111199999999986</v>
      </c>
      <c r="M164" s="23">
        <f>[14]DECLARADOS!CS24</f>
        <v>0.78668599999999977</v>
      </c>
      <c r="N164" s="23">
        <f>[14]DECLARADOS!CT24</f>
        <v>0</v>
      </c>
      <c r="O164" s="23">
        <f>[14]DECLARADOS!CU24</f>
        <v>2.4605629999999992</v>
      </c>
    </row>
    <row r="165" spans="1:15">
      <c r="B165" s="37" t="s">
        <v>134</v>
      </c>
      <c r="C165" s="23">
        <f>[14]DECLARADOS!CI25</f>
        <v>62.296734000000036</v>
      </c>
      <c r="D165" s="23">
        <f>[14]DECLARADOS!CJ25</f>
        <v>9.6236259999999998</v>
      </c>
      <c r="E165" s="23">
        <f>[14]DECLARADOS!CK25</f>
        <v>0.96328699999999989</v>
      </c>
      <c r="F165" s="23">
        <f>[14]DECLARADOS!CL25</f>
        <v>13.299056000000009</v>
      </c>
      <c r="G165" s="23">
        <f>[14]DECLARADOS!CM25</f>
        <v>11.619509000000003</v>
      </c>
      <c r="H165" s="23">
        <f>[14]DECLARADOS!CN25</f>
        <v>2.2711000000000002E-2</v>
      </c>
      <c r="I165" s="23">
        <f>[14]DECLARADOS!CO25</f>
        <v>3.6376490000000006</v>
      </c>
      <c r="J165" s="23">
        <f>[14]DECLARADOS!CP25</f>
        <v>37.180902000000025</v>
      </c>
      <c r="K165" s="23">
        <f>[14]DECLARADOS!CQ25</f>
        <v>1.1597879999999998</v>
      </c>
      <c r="L165" s="23">
        <f>[14]DECLARADOS!CR25</f>
        <v>2.0725679999999986</v>
      </c>
      <c r="M165" s="23">
        <f>[14]DECLARADOS!CS25</f>
        <v>0.96213399999999993</v>
      </c>
      <c r="N165" s="23">
        <f>[14]DECLARADOS!CT25</f>
        <v>0</v>
      </c>
      <c r="O165" s="23">
        <f>[14]DECLARADOS!CU25</f>
        <v>2.9687770000000002</v>
      </c>
    </row>
    <row r="166" spans="1:15">
      <c r="B166" s="37" t="s">
        <v>135</v>
      </c>
      <c r="C166" s="23">
        <f>[14]DECLARADOS!CI26</f>
        <v>54.275018000000088</v>
      </c>
      <c r="D166" s="23">
        <f>[14]DECLARADOS!CJ26</f>
        <v>15.367528999999996</v>
      </c>
      <c r="E166" s="23">
        <f>[14]DECLARADOS!CK26</f>
        <v>1.0867089999999999</v>
      </c>
      <c r="F166" s="23">
        <f>[14]DECLARADOS!CL26</f>
        <v>14.092391999999995</v>
      </c>
      <c r="G166" s="23">
        <f>[14]DECLARADOS!CM26</f>
        <v>11.467835999999997</v>
      </c>
      <c r="H166" s="23">
        <f>[14]DECLARADOS!CN26</f>
        <v>3.378600000000001E-2</v>
      </c>
      <c r="I166" s="23">
        <f>[14]DECLARADOS!CO26</f>
        <v>1.6044659999999999</v>
      </c>
      <c r="J166" s="23">
        <f>[14]DECLARADOS!CP26</f>
        <v>30.95382399999998</v>
      </c>
      <c r="K166" s="23">
        <f>[14]DECLARADOS!CQ26</f>
        <v>1.0126819999999999</v>
      </c>
      <c r="L166" s="23">
        <f>[14]DECLARADOS!CR26</f>
        <v>1.9561949999999986</v>
      </c>
      <c r="M166" s="23">
        <f>[14]DECLARADOS!CS26</f>
        <v>0.42375000000000002</v>
      </c>
      <c r="N166" s="23">
        <f>[14]DECLARADOS!CT26</f>
        <v>0</v>
      </c>
      <c r="O166" s="23">
        <f>[14]DECLARADOS!CU26</f>
        <v>1.6819239999999995</v>
      </c>
    </row>
    <row r="167" spans="1:15">
      <c r="B167" s="37" t="s">
        <v>136</v>
      </c>
      <c r="C167" s="23">
        <f>[14]DECLARADOS!CI27</f>
        <v>62.374110999999957</v>
      </c>
      <c r="D167" s="23">
        <f>[14]DECLARADOS!CJ27</f>
        <v>13.638642000000003</v>
      </c>
      <c r="E167" s="23">
        <f>[14]DECLARADOS!CK27</f>
        <v>4.7188499999999998</v>
      </c>
      <c r="F167" s="23">
        <f>[14]DECLARADOS!CL27</f>
        <v>18.305238999999986</v>
      </c>
      <c r="G167" s="23">
        <f>[14]DECLARADOS!CM27</f>
        <v>11.348725999999999</v>
      </c>
      <c r="H167" s="23">
        <f>[14]DECLARADOS!CN27</f>
        <v>9.4529000000000002E-2</v>
      </c>
      <c r="I167" s="23">
        <f>[14]DECLARADOS!CO27</f>
        <v>3.7177730000000002</v>
      </c>
      <c r="J167" s="23">
        <f>[14]DECLARADOS!CP27</f>
        <v>30.778667000000024</v>
      </c>
      <c r="K167" s="23">
        <f>[14]DECLARADOS!CQ27</f>
        <v>1.6260820000000007</v>
      </c>
      <c r="L167" s="23">
        <f>[14]DECLARADOS!CR27</f>
        <v>2.5480039999999984</v>
      </c>
      <c r="M167" s="23">
        <f>[14]DECLARADOS!CS27</f>
        <v>0.27590399999999993</v>
      </c>
      <c r="N167" s="23">
        <f>[14]DECLARADOS!CT27</f>
        <v>0</v>
      </c>
      <c r="O167" s="23">
        <f>[14]DECLARADOS!CU27</f>
        <v>2.5652099999999991</v>
      </c>
    </row>
    <row r="168" spans="1:15">
      <c r="B168" s="37" t="s">
        <v>137</v>
      </c>
      <c r="C168" s="23">
        <f>[14]DECLARADOS!CI28</f>
        <v>50.252719999999982</v>
      </c>
      <c r="D168" s="23">
        <f>[14]DECLARADOS!CJ28</f>
        <v>28.890543000000005</v>
      </c>
      <c r="E168" s="23">
        <f>[14]DECLARADOS!CK28</f>
        <v>1.1699490000000003</v>
      </c>
      <c r="F168" s="23">
        <f>[14]DECLARADOS!CL28</f>
        <v>15.781932999999986</v>
      </c>
      <c r="G168" s="23">
        <f>[14]DECLARADOS!CM28</f>
        <v>7.4190319999999987</v>
      </c>
      <c r="H168" s="23">
        <f>[14]DECLARADOS!CN28</f>
        <v>7.0881E-2</v>
      </c>
      <c r="I168" s="23">
        <f>[14]DECLARADOS!CO28</f>
        <v>2.7885029999999995</v>
      </c>
      <c r="J168" s="23">
        <f>[14]DECLARADOS!CP28</f>
        <v>26.362117000000023</v>
      </c>
      <c r="K168" s="23">
        <f>[14]DECLARADOS!CQ28</f>
        <v>1.628908</v>
      </c>
      <c r="L168" s="23">
        <f>[14]DECLARADOS!CR28</f>
        <v>2.592471000000002</v>
      </c>
      <c r="M168" s="23">
        <f>[14]DECLARADOS!CS28</f>
        <v>0.26636900000000008</v>
      </c>
      <c r="N168" s="23">
        <f>[14]DECLARADOS!CT28</f>
        <v>0</v>
      </c>
      <c r="O168" s="23">
        <f>[14]DECLARADOS!CU28</f>
        <v>1.8254179999999998</v>
      </c>
    </row>
    <row r="169" spans="1:15">
      <c r="B169" s="37" t="s">
        <v>138</v>
      </c>
      <c r="C169" s="23">
        <f>[14]DECLARADOS!CI29</f>
        <v>58.749639999999957</v>
      </c>
      <c r="D169" s="23">
        <f>[14]DECLARADOS!CJ29</f>
        <v>10.299008999999998</v>
      </c>
      <c r="E169" s="23">
        <f>[14]DECLARADOS!CK29</f>
        <v>0.53875600000000001</v>
      </c>
      <c r="F169" s="23">
        <f>[14]DECLARADOS!CL29</f>
        <v>15.027722000000004</v>
      </c>
      <c r="G169" s="23">
        <f>[14]DECLARADOS!CM29</f>
        <v>9.924790999999999</v>
      </c>
      <c r="H169" s="23">
        <f>[14]DECLARADOS!CN29</f>
        <v>4.6579999999999996E-2</v>
      </c>
      <c r="I169" s="23">
        <f>[14]DECLARADOS!CO29</f>
        <v>2.0664279999999997</v>
      </c>
      <c r="J169" s="23">
        <f>[14]DECLARADOS!CP29</f>
        <v>23.472085000000025</v>
      </c>
      <c r="K169" s="23">
        <f>[14]DECLARADOS!CQ29</f>
        <v>1.337043999999999</v>
      </c>
      <c r="L169" s="23">
        <f>[14]DECLARADOS!CR29</f>
        <v>2.0238049999999999</v>
      </c>
      <c r="M169" s="23">
        <f>[14]DECLARADOS!CS29</f>
        <v>0.170014</v>
      </c>
      <c r="N169" s="23">
        <f>[14]DECLARADOS!CT29</f>
        <v>0</v>
      </c>
      <c r="O169" s="23">
        <f>[14]DECLARADOS!CU29</f>
        <v>1.339542</v>
      </c>
    </row>
    <row r="170" spans="1:15">
      <c r="B170" s="37" t="s">
        <v>139</v>
      </c>
      <c r="C170" s="23">
        <f>[14]DECLARADOS!CI30</f>
        <v>42.559851000000016</v>
      </c>
      <c r="D170" s="23">
        <f>[14]DECLARADOS!CJ30</f>
        <v>17.435976999999998</v>
      </c>
      <c r="E170" s="23">
        <f>[14]DECLARADOS!CK30</f>
        <v>1.3207100000000003</v>
      </c>
      <c r="F170" s="23">
        <f>[14]DECLARADOS!CL30</f>
        <v>21.214167999999997</v>
      </c>
      <c r="G170" s="23">
        <f>[14]DECLARADOS!CM30</f>
        <v>11.033780000000004</v>
      </c>
      <c r="H170" s="23">
        <f>[14]DECLARADOS!CN30</f>
        <v>7.9995999999999998E-2</v>
      </c>
      <c r="I170" s="23">
        <f>[14]DECLARADOS!CO30</f>
        <v>1.3566840000000002</v>
      </c>
      <c r="J170" s="23">
        <f>[14]DECLARADOS!CP30</f>
        <v>29.341780000000018</v>
      </c>
      <c r="K170" s="23">
        <f>[14]DECLARADOS!CQ30</f>
        <v>2.6873139999999989</v>
      </c>
      <c r="L170" s="23">
        <f>[14]DECLARADOS!CR30</f>
        <v>2.7183129999999993</v>
      </c>
      <c r="M170" s="23">
        <f>[14]DECLARADOS!CS30</f>
        <v>0.46011200000000002</v>
      </c>
      <c r="N170" s="23">
        <f>[14]DECLARADOS!CT30</f>
        <v>0</v>
      </c>
      <c r="O170" s="23">
        <f>[14]DECLARADOS!CU30</f>
        <v>1.6064500000000002</v>
      </c>
    </row>
    <row r="171" spans="1:15">
      <c r="B171" s="37" t="s">
        <v>140</v>
      </c>
      <c r="C171" s="23">
        <f>[14]DECLARADOS!CI31</f>
        <v>37.988051000000006</v>
      </c>
      <c r="D171" s="23">
        <f>[14]DECLARADOS!CJ31</f>
        <v>23.195511999999997</v>
      </c>
      <c r="E171" s="23">
        <f>[14]DECLARADOS!CK31</f>
        <v>1.213576</v>
      </c>
      <c r="F171" s="23">
        <f>[14]DECLARADOS!CL31</f>
        <v>18.588459999999987</v>
      </c>
      <c r="G171" s="23">
        <f>[14]DECLARADOS!CM31</f>
        <v>12.426158999999997</v>
      </c>
      <c r="H171" s="23">
        <f>[14]DECLARADOS!CN31</f>
        <v>0.10231099999999999</v>
      </c>
      <c r="I171" s="23">
        <f>[14]DECLARADOS!CO31</f>
        <v>2.9907089999999998</v>
      </c>
      <c r="J171" s="23">
        <f>[14]DECLARADOS!CP31</f>
        <v>31.642410999999953</v>
      </c>
      <c r="K171" s="23">
        <f>[14]DECLARADOS!CQ31</f>
        <v>1.975786</v>
      </c>
      <c r="L171" s="23">
        <f>[14]DECLARADOS!CR31</f>
        <v>2.7026789999999998</v>
      </c>
      <c r="M171" s="23">
        <f>[14]DECLARADOS!CS31</f>
        <v>0.21026900000000001</v>
      </c>
      <c r="N171" s="23">
        <f>[14]DECLARADOS!CT31</f>
        <v>0</v>
      </c>
      <c r="O171" s="23">
        <f>[14]DECLARADOS!CU31</f>
        <v>2.5810259999999996</v>
      </c>
    </row>
    <row r="172" spans="1:15">
      <c r="B172" s="37" t="s">
        <v>141</v>
      </c>
      <c r="C172" s="23">
        <f>[14]DECLARADOS!CI32</f>
        <v>30.756329000000015</v>
      </c>
      <c r="D172" s="23">
        <f>[14]DECLARADOS!CJ32</f>
        <v>19.577461000000007</v>
      </c>
      <c r="E172" s="23">
        <f>[14]DECLARADOS!CK32</f>
        <v>1.20451</v>
      </c>
      <c r="F172" s="23">
        <f>[14]DECLARADOS!CL32</f>
        <v>14.587020999999998</v>
      </c>
      <c r="G172" s="23">
        <f>[14]DECLARADOS!CM32</f>
        <v>11.082049</v>
      </c>
      <c r="H172" s="23">
        <f>[14]DECLARADOS!CN32</f>
        <v>5.8051999999999999E-2</v>
      </c>
      <c r="I172" s="23">
        <f>[14]DECLARADOS!CO32</f>
        <v>4.0364770000000005</v>
      </c>
      <c r="J172" s="23">
        <f>[14]DECLARADOS!CP32</f>
        <v>28.246696999999994</v>
      </c>
      <c r="K172" s="23">
        <f>[14]DECLARADOS!CQ32</f>
        <v>0.85080299999999953</v>
      </c>
      <c r="L172" s="23">
        <f>[14]DECLARADOS!CR32</f>
        <v>1.936652999999998</v>
      </c>
      <c r="M172" s="23">
        <f>[14]DECLARADOS!CS32</f>
        <v>0.378442</v>
      </c>
      <c r="N172" s="23">
        <f>[14]DECLARADOS!CT32</f>
        <v>0</v>
      </c>
      <c r="O172" s="23">
        <f>[14]DECLARADOS!CU32</f>
        <v>1.5107590000000002</v>
      </c>
    </row>
    <row r="173" spans="1:15"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</row>
    <row r="174" spans="1:15">
      <c r="A174" s="19">
        <f>[2]LEGENDAS!$B$2</f>
        <v>2019</v>
      </c>
      <c r="B174" s="37" t="s">
        <v>130</v>
      </c>
      <c r="C174" s="23">
        <f>[16]DECLARADOS!CI21</f>
        <v>52.310108999999976</v>
      </c>
      <c r="D174" s="23">
        <f>[16]DECLARADOS!CJ21</f>
        <v>10.396319</v>
      </c>
      <c r="E174" s="23">
        <f>[16]DECLARADOS!CK21</f>
        <v>2.2437619999999994</v>
      </c>
      <c r="F174" s="23">
        <f>[16]DECLARADOS!CL21</f>
        <v>15.272482999999985</v>
      </c>
      <c r="G174" s="23">
        <f>[16]DECLARADOS!CM21</f>
        <v>8.566927999999999</v>
      </c>
      <c r="H174" s="23">
        <f>[16]DECLARADOS!CN21</f>
        <v>2.9781000000000002E-2</v>
      </c>
      <c r="I174" s="23">
        <f>[16]DECLARADOS!CO21</f>
        <v>2.1877880000000003</v>
      </c>
      <c r="J174" s="23">
        <f>[16]DECLARADOS!CP21</f>
        <v>22.808669999999996</v>
      </c>
      <c r="K174" s="23">
        <f>[16]DECLARADOS!CQ21</f>
        <v>0.60983299999999996</v>
      </c>
      <c r="L174" s="23">
        <f>[16]DECLARADOS!CR21</f>
        <v>1.9636749999999987</v>
      </c>
      <c r="M174" s="23">
        <f>[16]DECLARADOS!CS21</f>
        <v>0.19416599999999995</v>
      </c>
      <c r="N174" s="23">
        <f>[16]DECLARADOS!CT21</f>
        <v>0</v>
      </c>
      <c r="O174" s="23">
        <f>[16]DECLARADOS!CU21</f>
        <v>1.4013229999999999</v>
      </c>
    </row>
    <row r="175" spans="1:15">
      <c r="B175" s="37" t="s">
        <v>131</v>
      </c>
      <c r="C175" s="23">
        <f>[16]DECLARADOS!CI22</f>
        <v>41.629278000000006</v>
      </c>
      <c r="D175" s="23">
        <f>[16]DECLARADOS!CJ22</f>
        <v>10.775988000000002</v>
      </c>
      <c r="E175" s="23">
        <f>[16]DECLARADOS!CK22</f>
        <v>1.4035819999999999</v>
      </c>
      <c r="F175" s="23">
        <f>[16]DECLARADOS!CL22</f>
        <v>17.777313000000003</v>
      </c>
      <c r="G175" s="23">
        <f>[16]DECLARADOS!CM22</f>
        <v>9.233208000000003</v>
      </c>
      <c r="H175" s="23">
        <f>[16]DECLARADOS!CN22</f>
        <v>6.0594000000000002E-2</v>
      </c>
      <c r="I175" s="23">
        <f>[16]DECLARADOS!CO22</f>
        <v>0.54394600000000004</v>
      </c>
      <c r="J175" s="23">
        <f>[16]DECLARADOS!CP22</f>
        <v>27.89801899999998</v>
      </c>
      <c r="K175" s="23">
        <f>[16]DECLARADOS!CQ22</f>
        <v>0.97991700000000004</v>
      </c>
      <c r="L175" s="23">
        <f>[16]DECLARADOS!CR22</f>
        <v>1.8754829999999993</v>
      </c>
      <c r="M175" s="23">
        <f>[16]DECLARADOS!CS22</f>
        <v>0.49247399999999991</v>
      </c>
      <c r="N175" s="23">
        <f>[16]DECLARADOS!CT22</f>
        <v>0</v>
      </c>
      <c r="O175" s="23">
        <f>[16]DECLARADOS!CU22</f>
        <v>1.2771970000000001</v>
      </c>
    </row>
    <row r="176" spans="1:15">
      <c r="B176" s="37" t="s">
        <v>132</v>
      </c>
      <c r="C176" s="23">
        <f>[16]DECLARADOS!CI23</f>
        <v>41.868035000000006</v>
      </c>
      <c r="D176" s="23">
        <f>[16]DECLARADOS!CJ23</f>
        <v>14.106584999999999</v>
      </c>
      <c r="E176" s="23">
        <f>[16]DECLARADOS!CK23</f>
        <v>3.1872410000000002</v>
      </c>
      <c r="F176" s="23">
        <f>[16]DECLARADOS!CL23</f>
        <v>21.261642999999989</v>
      </c>
      <c r="G176" s="23">
        <f>[16]DECLARADOS!CM23</f>
        <v>9.3723939999999999</v>
      </c>
      <c r="H176" s="23">
        <f>[16]DECLARADOS!CN23</f>
        <v>0.14228700000000002</v>
      </c>
      <c r="I176" s="23">
        <f>[16]DECLARADOS!CO23</f>
        <v>5.0707320000000005</v>
      </c>
      <c r="J176" s="23">
        <f>[16]DECLARADOS!CP23</f>
        <v>27.595687999999992</v>
      </c>
      <c r="K176" s="23">
        <f>[16]DECLARADOS!CQ23</f>
        <v>1.1018750000000002</v>
      </c>
      <c r="L176" s="23">
        <f>[16]DECLARADOS!CR23</f>
        <v>1.5359209999999992</v>
      </c>
      <c r="M176" s="23">
        <f>[16]DECLARADOS!CS23</f>
        <v>0.43617500000000003</v>
      </c>
      <c r="N176" s="23">
        <f>[16]DECLARADOS!CT23</f>
        <v>0</v>
      </c>
      <c r="O176" s="23">
        <f>[16]DECLARADOS!CU23</f>
        <v>1.866784</v>
      </c>
    </row>
    <row r="177" spans="2:19">
      <c r="B177" s="37" t="s">
        <v>133</v>
      </c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</row>
    <row r="178" spans="2:19">
      <c r="B178" s="37" t="s">
        <v>134</v>
      </c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</row>
    <row r="179" spans="2:19">
      <c r="B179" s="37" t="s">
        <v>135</v>
      </c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38"/>
      <c r="Q179" s="38"/>
      <c r="R179" s="38"/>
      <c r="S179" s="38"/>
    </row>
    <row r="180" spans="2:19">
      <c r="B180" s="37" t="s">
        <v>136</v>
      </c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38"/>
      <c r="Q180" s="38"/>
      <c r="R180" s="38"/>
      <c r="S180" s="38"/>
    </row>
    <row r="181" spans="2:19">
      <c r="B181" s="37" t="s">
        <v>137</v>
      </c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38"/>
      <c r="Q181" s="38"/>
      <c r="R181" s="38"/>
      <c r="S181" s="38"/>
    </row>
    <row r="182" spans="2:19">
      <c r="B182" s="37" t="s">
        <v>138</v>
      </c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38"/>
      <c r="Q182" s="38"/>
      <c r="R182" s="38"/>
      <c r="S182" s="38"/>
    </row>
    <row r="183" spans="2:19">
      <c r="B183" s="37" t="s">
        <v>139</v>
      </c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38"/>
      <c r="Q183" s="38"/>
      <c r="R183" s="38"/>
      <c r="S183" s="38"/>
    </row>
    <row r="184" spans="2:19">
      <c r="B184" s="37" t="s">
        <v>140</v>
      </c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38"/>
      <c r="Q184" s="38"/>
      <c r="R184" s="38"/>
      <c r="S184" s="38"/>
    </row>
    <row r="185" spans="2:19">
      <c r="B185" s="37" t="s">
        <v>141</v>
      </c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38"/>
      <c r="Q185" s="38"/>
      <c r="R185" s="38"/>
      <c r="S185" s="38"/>
    </row>
    <row r="186" spans="2:19"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</row>
    <row r="187" spans="2:19"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</row>
    <row r="188" spans="2:19"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</row>
  </sheetData>
  <mergeCells count="14">
    <mergeCell ref="A2:S2"/>
    <mergeCell ref="A3:S3"/>
    <mergeCell ref="C5:S5"/>
    <mergeCell ref="Q32:R32"/>
    <mergeCell ref="C160:O160"/>
    <mergeCell ref="A34:S34"/>
    <mergeCell ref="C36:S36"/>
    <mergeCell ref="A65:S65"/>
    <mergeCell ref="C67:S67"/>
    <mergeCell ref="A158:N158"/>
    <mergeCell ref="A96:S96"/>
    <mergeCell ref="C98:S98"/>
    <mergeCell ref="A127:S127"/>
    <mergeCell ref="C129:S129"/>
  </mergeCells>
  <phoneticPr fontId="1" type="noConversion"/>
  <hyperlinks>
    <hyperlink ref="Q32:R32" location="Index!A1" display="Return to Index"/>
  </hyperlinks>
  <pageMargins left="0.75" right="0.75" top="1" bottom="1" header="0.5" footer="0.5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I166"/>
  <sheetViews>
    <sheetView showGridLines="0" topLeftCell="A2" zoomScale="110" zoomScaleNormal="110" workbookViewId="0">
      <selection activeCell="A2" sqref="A2:U2"/>
    </sheetView>
  </sheetViews>
  <sheetFormatPr defaultRowHeight="12.75"/>
  <cols>
    <col min="1" max="1" width="5.7109375" customWidth="1"/>
    <col min="2" max="2" width="26.140625" customWidth="1"/>
    <col min="3" max="3" width="5.7109375" customWidth="1"/>
    <col min="4" max="4" width="26.140625" customWidth="1"/>
    <col min="5" max="5" width="5.7109375" customWidth="1"/>
    <col min="6" max="6" width="26.140625" customWidth="1"/>
  </cols>
  <sheetData>
    <row r="1" spans="1:9" ht="5.25" hidden="1" customHeight="1"/>
    <row r="2" spans="1:9" ht="18" customHeight="1" thickBot="1">
      <c r="A2" s="237" t="s">
        <v>120</v>
      </c>
      <c r="B2" s="238"/>
      <c r="C2" s="238"/>
      <c r="D2" s="238"/>
      <c r="E2" s="238"/>
      <c r="F2" s="239"/>
    </row>
    <row r="3" spans="1:9" ht="18" customHeight="1" thickBot="1">
      <c r="A3" s="240" t="s">
        <v>200</v>
      </c>
      <c r="B3" s="241"/>
      <c r="C3" s="240" t="s">
        <v>200</v>
      </c>
      <c r="D3" s="241"/>
      <c r="E3" s="240" t="s">
        <v>200</v>
      </c>
      <c r="F3" s="241"/>
      <c r="H3" s="192" t="s">
        <v>124</v>
      </c>
      <c r="I3" s="192"/>
    </row>
    <row r="4" spans="1:9" ht="18" customHeight="1" thickBot="1">
      <c r="A4" s="131" t="s">
        <v>201</v>
      </c>
      <c r="B4" s="131" t="s">
        <v>166</v>
      </c>
      <c r="C4" s="131" t="s">
        <v>201</v>
      </c>
      <c r="D4" s="131" t="s">
        <v>166</v>
      </c>
      <c r="E4" s="131" t="s">
        <v>201</v>
      </c>
      <c r="F4" s="131" t="s">
        <v>166</v>
      </c>
    </row>
    <row r="5" spans="1:9" ht="9.75" customHeight="1">
      <c r="A5" s="3" t="s">
        <v>0</v>
      </c>
      <c r="B5" s="4" t="s">
        <v>202</v>
      </c>
      <c r="C5" s="5" t="s">
        <v>56</v>
      </c>
      <c r="D5" s="6" t="s">
        <v>236</v>
      </c>
      <c r="E5" s="5" t="s">
        <v>82</v>
      </c>
      <c r="F5" s="6" t="s">
        <v>270</v>
      </c>
    </row>
    <row r="6" spans="1:9" ht="9.75" customHeight="1">
      <c r="A6" s="3" t="s">
        <v>1</v>
      </c>
      <c r="B6" s="7" t="s">
        <v>203</v>
      </c>
      <c r="C6" s="5" t="s">
        <v>57</v>
      </c>
      <c r="D6" s="6" t="s">
        <v>237</v>
      </c>
      <c r="E6" s="5" t="s">
        <v>83</v>
      </c>
      <c r="F6" s="6" t="s">
        <v>271</v>
      </c>
    </row>
    <row r="7" spans="1:9" ht="9.75" customHeight="1">
      <c r="A7" s="3" t="s">
        <v>2</v>
      </c>
      <c r="B7" s="4" t="s">
        <v>204</v>
      </c>
      <c r="C7" s="5" t="s">
        <v>58</v>
      </c>
      <c r="D7" s="6" t="s">
        <v>238</v>
      </c>
      <c r="E7" s="5" t="s">
        <v>84</v>
      </c>
      <c r="F7" s="6" t="s">
        <v>272</v>
      </c>
      <c r="G7" s="73" t="s">
        <v>297</v>
      </c>
    </row>
    <row r="8" spans="1:9" ht="9.75" customHeight="1">
      <c r="A8" s="3" t="s">
        <v>3</v>
      </c>
      <c r="B8" s="7" t="s">
        <v>205</v>
      </c>
      <c r="C8" s="5" t="s">
        <v>59</v>
      </c>
      <c r="D8" s="6" t="s">
        <v>239</v>
      </c>
      <c r="E8" s="5" t="s">
        <v>85</v>
      </c>
      <c r="F8" s="6" t="s">
        <v>273</v>
      </c>
    </row>
    <row r="9" spans="1:9" ht="9.75" customHeight="1">
      <c r="A9" s="3" t="s">
        <v>4</v>
      </c>
      <c r="B9" s="4" t="s">
        <v>206</v>
      </c>
      <c r="C9" s="5" t="s">
        <v>60</v>
      </c>
      <c r="D9" s="6" t="s">
        <v>240</v>
      </c>
      <c r="E9" s="5" t="s">
        <v>86</v>
      </c>
      <c r="F9" s="6" t="s">
        <v>274</v>
      </c>
    </row>
    <row r="10" spans="1:9" ht="9.75" customHeight="1">
      <c r="A10" s="3" t="s">
        <v>5</v>
      </c>
      <c r="B10" s="7" t="s">
        <v>207</v>
      </c>
      <c r="C10" s="5" t="s">
        <v>61</v>
      </c>
      <c r="D10" s="6" t="s">
        <v>241</v>
      </c>
      <c r="E10" s="5" t="s">
        <v>87</v>
      </c>
      <c r="F10" s="6" t="s">
        <v>275</v>
      </c>
    </row>
    <row r="11" spans="1:9" ht="9.75" customHeight="1">
      <c r="A11" s="3" t="s">
        <v>6</v>
      </c>
      <c r="B11" s="7" t="s">
        <v>208</v>
      </c>
      <c r="C11" s="5" t="s">
        <v>17</v>
      </c>
      <c r="D11" s="6" t="s">
        <v>242</v>
      </c>
      <c r="E11" s="5" t="s">
        <v>88</v>
      </c>
      <c r="F11" s="6" t="s">
        <v>276</v>
      </c>
    </row>
    <row r="12" spans="1:9" ht="9.75" customHeight="1">
      <c r="A12" s="3" t="s">
        <v>7</v>
      </c>
      <c r="B12" s="7" t="s">
        <v>209</v>
      </c>
      <c r="C12" s="5" t="s">
        <v>18</v>
      </c>
      <c r="D12" s="6" t="s">
        <v>243</v>
      </c>
      <c r="E12" s="5" t="s">
        <v>89</v>
      </c>
      <c r="F12" s="6" t="s">
        <v>277</v>
      </c>
    </row>
    <row r="13" spans="1:9" ht="9.75" customHeight="1">
      <c r="A13" s="3" t="s">
        <v>8</v>
      </c>
      <c r="B13" s="7" t="s">
        <v>210</v>
      </c>
      <c r="C13" s="5" t="s">
        <v>62</v>
      </c>
      <c r="D13" s="6" t="s">
        <v>244</v>
      </c>
      <c r="E13" s="5" t="s">
        <v>90</v>
      </c>
      <c r="F13" s="6" t="s">
        <v>278</v>
      </c>
    </row>
    <row r="14" spans="1:9" ht="9.75" customHeight="1">
      <c r="A14" s="3" t="s">
        <v>37</v>
      </c>
      <c r="B14" s="7" t="s">
        <v>211</v>
      </c>
      <c r="C14" s="5" t="s">
        <v>63</v>
      </c>
      <c r="D14" s="6" t="s">
        <v>245</v>
      </c>
      <c r="E14" s="5" t="s">
        <v>91</v>
      </c>
      <c r="F14" s="6" t="s">
        <v>279</v>
      </c>
    </row>
    <row r="15" spans="1:9" ht="9.75" customHeight="1">
      <c r="A15" s="3" t="s">
        <v>25</v>
      </c>
      <c r="B15" s="7" t="s">
        <v>212</v>
      </c>
      <c r="C15" s="5" t="s">
        <v>64</v>
      </c>
      <c r="D15" s="6" t="s">
        <v>246</v>
      </c>
      <c r="E15" s="5" t="s">
        <v>92</v>
      </c>
      <c r="F15" s="6" t="s">
        <v>280</v>
      </c>
    </row>
    <row r="16" spans="1:9" ht="9.75" customHeight="1">
      <c r="A16" s="3" t="s">
        <v>28</v>
      </c>
      <c r="B16" s="7" t="s">
        <v>213</v>
      </c>
      <c r="C16" s="5" t="s">
        <v>65</v>
      </c>
      <c r="D16" s="6" t="s">
        <v>247</v>
      </c>
      <c r="E16" s="5" t="s">
        <v>93</v>
      </c>
      <c r="F16" s="6" t="s">
        <v>281</v>
      </c>
      <c r="G16" s="73" t="s">
        <v>297</v>
      </c>
    </row>
    <row r="17" spans="1:7" ht="9.75" customHeight="1">
      <c r="A17" s="5" t="s">
        <v>38</v>
      </c>
      <c r="B17" s="6" t="s">
        <v>214</v>
      </c>
      <c r="C17" s="5" t="s">
        <v>66</v>
      </c>
      <c r="D17" s="6" t="s">
        <v>248</v>
      </c>
      <c r="E17" s="5" t="s">
        <v>94</v>
      </c>
      <c r="F17" s="6" t="s">
        <v>282</v>
      </c>
      <c r="G17" s="73" t="s">
        <v>297</v>
      </c>
    </row>
    <row r="18" spans="1:7" ht="9.75" customHeight="1">
      <c r="A18" s="5" t="s">
        <v>39</v>
      </c>
      <c r="B18" s="6" t="s">
        <v>215</v>
      </c>
      <c r="C18" s="5" t="s">
        <v>67</v>
      </c>
      <c r="D18" s="6" t="s">
        <v>249</v>
      </c>
      <c r="E18" s="5" t="s">
        <v>95</v>
      </c>
      <c r="F18" s="6" t="s">
        <v>283</v>
      </c>
    </row>
    <row r="19" spans="1:7" ht="9.75" customHeight="1">
      <c r="A19" s="5" t="s">
        <v>40</v>
      </c>
      <c r="B19" s="6" t="s">
        <v>216</v>
      </c>
      <c r="C19" s="5" t="s">
        <v>68</v>
      </c>
      <c r="D19" s="6" t="s">
        <v>250</v>
      </c>
      <c r="E19" s="5" t="s">
        <v>96</v>
      </c>
      <c r="F19" s="6" t="s">
        <v>284</v>
      </c>
      <c r="G19" s="73" t="s">
        <v>297</v>
      </c>
    </row>
    <row r="20" spans="1:7" ht="9.75" customHeight="1">
      <c r="A20" s="5" t="s">
        <v>41</v>
      </c>
      <c r="B20" s="6" t="s">
        <v>217</v>
      </c>
      <c r="C20" s="5" t="s">
        <v>69</v>
      </c>
      <c r="D20" s="6" t="s">
        <v>251</v>
      </c>
      <c r="E20" s="5" t="s">
        <v>97</v>
      </c>
      <c r="F20" s="6" t="s">
        <v>285</v>
      </c>
      <c r="G20" s="73" t="s">
        <v>297</v>
      </c>
    </row>
    <row r="21" spans="1:7" ht="9.75" customHeight="1">
      <c r="A21" s="5" t="s">
        <v>42</v>
      </c>
      <c r="B21" s="6" t="s">
        <v>218</v>
      </c>
      <c r="C21" s="5" t="s">
        <v>19</v>
      </c>
      <c r="D21" s="6" t="s">
        <v>252</v>
      </c>
      <c r="E21" s="5" t="s">
        <v>98</v>
      </c>
      <c r="F21" s="6" t="s">
        <v>286</v>
      </c>
      <c r="G21" s="73" t="s">
        <v>297</v>
      </c>
    </row>
    <row r="22" spans="1:7" ht="9.75" customHeight="1">
      <c r="A22" s="5" t="s">
        <v>43</v>
      </c>
      <c r="B22" s="6" t="s">
        <v>219</v>
      </c>
      <c r="C22" s="5" t="s">
        <v>30</v>
      </c>
      <c r="D22" s="6" t="s">
        <v>253</v>
      </c>
      <c r="E22" s="5" t="s">
        <v>99</v>
      </c>
      <c r="F22" s="6" t="s">
        <v>287</v>
      </c>
      <c r="G22" s="73" t="s">
        <v>297</v>
      </c>
    </row>
    <row r="23" spans="1:7" ht="9.75" customHeight="1">
      <c r="A23" s="5" t="s">
        <v>44</v>
      </c>
      <c r="B23" s="6" t="s">
        <v>220</v>
      </c>
      <c r="C23" s="5" t="s">
        <v>20</v>
      </c>
      <c r="D23" s="6" t="s">
        <v>254</v>
      </c>
      <c r="E23" s="5" t="s">
        <v>100</v>
      </c>
      <c r="F23" s="6" t="s">
        <v>288</v>
      </c>
      <c r="G23" s="73" t="s">
        <v>297</v>
      </c>
    </row>
    <row r="24" spans="1:7" ht="9.75" customHeight="1">
      <c r="A24" s="5" t="s">
        <v>45</v>
      </c>
      <c r="B24" s="6" t="s">
        <v>221</v>
      </c>
      <c r="C24" s="5" t="s">
        <v>70</v>
      </c>
      <c r="D24" s="6" t="s">
        <v>255</v>
      </c>
      <c r="E24" s="5" t="s">
        <v>101</v>
      </c>
      <c r="F24" s="6" t="s">
        <v>289</v>
      </c>
    </row>
    <row r="25" spans="1:7" ht="9.75" customHeight="1">
      <c r="A25" s="5" t="s">
        <v>14</v>
      </c>
      <c r="B25" s="6" t="s">
        <v>222</v>
      </c>
      <c r="C25" s="5" t="s">
        <v>71</v>
      </c>
      <c r="D25" s="6" t="s">
        <v>256</v>
      </c>
      <c r="E25" s="5" t="s">
        <v>102</v>
      </c>
      <c r="F25" s="6" t="s">
        <v>290</v>
      </c>
      <c r="G25" s="73" t="s">
        <v>297</v>
      </c>
    </row>
    <row r="26" spans="1:7" ht="9.75" customHeight="1">
      <c r="A26" s="5" t="s">
        <v>15</v>
      </c>
      <c r="B26" s="6" t="s">
        <v>223</v>
      </c>
      <c r="C26" s="5" t="s">
        <v>72</v>
      </c>
      <c r="D26" s="6" t="s">
        <v>257</v>
      </c>
      <c r="E26" s="5" t="s">
        <v>103</v>
      </c>
      <c r="F26" s="6" t="s">
        <v>291</v>
      </c>
    </row>
    <row r="27" spans="1:7" ht="9.75" customHeight="1">
      <c r="A27" s="5" t="s">
        <v>46</v>
      </c>
      <c r="B27" s="6" t="s">
        <v>224</v>
      </c>
      <c r="C27" s="5" t="s">
        <v>73</v>
      </c>
      <c r="D27" s="6" t="s">
        <v>258</v>
      </c>
      <c r="E27" s="5" t="s">
        <v>104</v>
      </c>
      <c r="F27" s="6" t="s">
        <v>292</v>
      </c>
      <c r="G27" s="73" t="s">
        <v>297</v>
      </c>
    </row>
    <row r="28" spans="1:7" ht="9.75" customHeight="1">
      <c r="A28" s="5" t="s">
        <v>47</v>
      </c>
      <c r="B28" s="6" t="s">
        <v>225</v>
      </c>
      <c r="C28" s="5" t="s">
        <v>74</v>
      </c>
      <c r="D28" s="6" t="s">
        <v>259</v>
      </c>
      <c r="E28" s="5" t="s">
        <v>105</v>
      </c>
      <c r="F28" s="6" t="s">
        <v>293</v>
      </c>
      <c r="G28" s="73" t="s">
        <v>297</v>
      </c>
    </row>
    <row r="29" spans="1:7" ht="9.75" customHeight="1">
      <c r="A29" s="5" t="s">
        <v>48</v>
      </c>
      <c r="B29" s="6" t="s">
        <v>226</v>
      </c>
      <c r="C29" s="5" t="s">
        <v>75</v>
      </c>
      <c r="D29" s="6" t="s">
        <v>260</v>
      </c>
      <c r="E29" s="5" t="s">
        <v>106</v>
      </c>
      <c r="F29" s="6" t="s">
        <v>294</v>
      </c>
      <c r="G29" s="73" t="s">
        <v>297</v>
      </c>
    </row>
    <row r="30" spans="1:7" ht="9.75" customHeight="1">
      <c r="A30" s="5" t="s">
        <v>49</v>
      </c>
      <c r="B30" s="6" t="s">
        <v>227</v>
      </c>
      <c r="C30" s="5" t="s">
        <v>76</v>
      </c>
      <c r="D30" s="6" t="s">
        <v>261</v>
      </c>
      <c r="E30" s="5" t="s">
        <v>107</v>
      </c>
      <c r="F30" s="6" t="s">
        <v>295</v>
      </c>
      <c r="G30" s="73" t="s">
        <v>297</v>
      </c>
    </row>
    <row r="31" spans="1:7" ht="9.75" customHeight="1">
      <c r="A31" s="5" t="s">
        <v>50</v>
      </c>
      <c r="B31" s="6" t="s">
        <v>228</v>
      </c>
      <c r="C31" s="5" t="s">
        <v>21</v>
      </c>
      <c r="D31" s="6" t="s">
        <v>262</v>
      </c>
      <c r="E31" s="5" t="s">
        <v>108</v>
      </c>
      <c r="F31" s="6" t="s">
        <v>296</v>
      </c>
    </row>
    <row r="32" spans="1:7" ht="9.75" customHeight="1">
      <c r="A32" s="5" t="s">
        <v>51</v>
      </c>
      <c r="B32" s="6" t="s">
        <v>229</v>
      </c>
      <c r="C32" s="5" t="s">
        <v>22</v>
      </c>
      <c r="D32" s="6" t="s">
        <v>263</v>
      </c>
      <c r="E32" s="5">
        <v>97</v>
      </c>
      <c r="F32" s="6" t="s">
        <v>306</v>
      </c>
    </row>
    <row r="33" spans="1:6" ht="9.75" customHeight="1">
      <c r="A33" s="5" t="s">
        <v>52</v>
      </c>
      <c r="B33" s="6" t="s">
        <v>230</v>
      </c>
      <c r="C33" s="5" t="s">
        <v>23</v>
      </c>
      <c r="D33" s="6" t="s">
        <v>264</v>
      </c>
      <c r="E33" s="5">
        <v>98</v>
      </c>
      <c r="F33" s="6" t="s">
        <v>307</v>
      </c>
    </row>
    <row r="34" spans="1:6" ht="9.75" customHeight="1">
      <c r="A34" s="5" t="s">
        <v>53</v>
      </c>
      <c r="B34" s="6" t="s">
        <v>231</v>
      </c>
      <c r="C34" s="5" t="s">
        <v>77</v>
      </c>
      <c r="D34" s="6" t="s">
        <v>265</v>
      </c>
      <c r="E34" s="5" t="s">
        <v>297</v>
      </c>
      <c r="F34" s="6"/>
    </row>
    <row r="35" spans="1:6" ht="9.75" customHeight="1">
      <c r="A35" s="5" t="s">
        <v>16</v>
      </c>
      <c r="B35" s="6" t="s">
        <v>232</v>
      </c>
      <c r="C35" s="5" t="s">
        <v>78</v>
      </c>
      <c r="D35" s="6" t="s">
        <v>266</v>
      </c>
      <c r="E35" s="5" t="s">
        <v>297</v>
      </c>
      <c r="F35" s="6"/>
    </row>
    <row r="36" spans="1:6" ht="9.75" customHeight="1">
      <c r="A36" s="5" t="s">
        <v>34</v>
      </c>
      <c r="B36" s="6" t="s">
        <v>233</v>
      </c>
      <c r="C36" s="5" t="s">
        <v>79</v>
      </c>
      <c r="D36" s="6" t="s">
        <v>267</v>
      </c>
      <c r="E36" s="5" t="s">
        <v>297</v>
      </c>
      <c r="F36" s="6"/>
    </row>
    <row r="37" spans="1:6" ht="9.75" customHeight="1">
      <c r="A37" s="5" t="s">
        <v>54</v>
      </c>
      <c r="B37" s="6" t="s">
        <v>234</v>
      </c>
      <c r="C37" s="5" t="s">
        <v>80</v>
      </c>
      <c r="D37" s="6" t="s">
        <v>268</v>
      </c>
      <c r="E37" s="5" t="s">
        <v>297</v>
      </c>
      <c r="F37" s="6"/>
    </row>
    <row r="38" spans="1:6" ht="9.75" customHeight="1">
      <c r="A38" s="5" t="s">
        <v>55</v>
      </c>
      <c r="B38" s="6" t="s">
        <v>235</v>
      </c>
      <c r="C38" s="5" t="s">
        <v>81</v>
      </c>
      <c r="D38" s="6" t="s">
        <v>269</v>
      </c>
      <c r="E38" s="5" t="s">
        <v>297</v>
      </c>
      <c r="F38" s="6"/>
    </row>
    <row r="39" spans="1:6">
      <c r="A39" s="5"/>
      <c r="B39" s="6"/>
      <c r="C39" s="5"/>
      <c r="D39" s="6"/>
      <c r="E39" s="8"/>
      <c r="F39" s="8"/>
    </row>
    <row r="40" spans="1:6">
      <c r="A40" s="5"/>
      <c r="B40" s="6"/>
      <c r="C40" s="5"/>
      <c r="D40" s="6"/>
      <c r="E40" s="8"/>
      <c r="F40" s="8"/>
    </row>
    <row r="41" spans="1:6">
      <c r="A41" s="5"/>
      <c r="B41" s="6"/>
      <c r="C41" s="5"/>
      <c r="D41" s="6"/>
      <c r="E41" s="8"/>
      <c r="F41" s="8"/>
    </row>
    <row r="42" spans="1:6">
      <c r="A42" s="5"/>
      <c r="B42" s="6"/>
      <c r="C42" s="5"/>
      <c r="D42" s="6"/>
      <c r="E42" s="8"/>
      <c r="F42" s="8"/>
    </row>
    <row r="43" spans="1:6">
      <c r="A43" s="5"/>
      <c r="B43" s="6"/>
      <c r="C43" s="5"/>
      <c r="D43" s="6"/>
      <c r="E43" s="8"/>
      <c r="F43" s="8"/>
    </row>
    <row r="44" spans="1:6">
      <c r="A44" s="5"/>
      <c r="B44" s="6"/>
      <c r="C44" s="5"/>
      <c r="D44" s="6"/>
      <c r="E44" s="8"/>
      <c r="F44" s="8"/>
    </row>
    <row r="45" spans="1:6">
      <c r="A45" s="5"/>
      <c r="B45" s="6"/>
      <c r="C45" s="5"/>
      <c r="D45" s="6"/>
      <c r="E45" s="8"/>
      <c r="F45" s="8"/>
    </row>
    <row r="46" spans="1:6">
      <c r="A46" s="5"/>
      <c r="B46" s="6"/>
      <c r="C46" s="5"/>
      <c r="D46" s="6"/>
      <c r="E46" s="8"/>
      <c r="F46" s="8"/>
    </row>
    <row r="47" spans="1:6">
      <c r="A47" s="5"/>
      <c r="B47" s="6"/>
      <c r="C47" s="5"/>
      <c r="D47" s="6"/>
      <c r="E47" s="8"/>
      <c r="F47" s="8"/>
    </row>
    <row r="48" spans="1:6">
      <c r="A48" s="5"/>
      <c r="B48" s="6"/>
      <c r="C48" s="5"/>
      <c r="D48" s="6"/>
      <c r="E48" s="8"/>
      <c r="F48" s="8"/>
    </row>
    <row r="49" spans="1:6">
      <c r="A49" s="5"/>
      <c r="B49" s="6"/>
      <c r="C49" s="5"/>
      <c r="D49" s="6"/>
      <c r="E49" s="8"/>
      <c r="F49" s="8"/>
    </row>
    <row r="50" spans="1:6">
      <c r="A50" s="5"/>
      <c r="B50" s="6"/>
      <c r="C50" s="5"/>
      <c r="D50" s="6"/>
      <c r="E50" s="8"/>
      <c r="F50" s="8"/>
    </row>
    <row r="51" spans="1:6">
      <c r="A51" s="5"/>
      <c r="B51" s="6"/>
      <c r="C51" s="5"/>
      <c r="D51" s="6"/>
      <c r="E51" s="8"/>
      <c r="F51" s="8"/>
    </row>
    <row r="52" spans="1:6">
      <c r="A52" s="5"/>
      <c r="B52" s="6"/>
      <c r="C52" s="5"/>
      <c r="D52" s="6"/>
      <c r="E52" s="8"/>
      <c r="F52" s="8"/>
    </row>
    <row r="53" spans="1:6">
      <c r="A53" s="5"/>
      <c r="B53" s="6"/>
      <c r="C53" s="5"/>
      <c r="D53" s="6"/>
      <c r="E53" s="8"/>
      <c r="F53" s="8"/>
    </row>
    <row r="54" spans="1:6">
      <c r="A54" s="5"/>
      <c r="B54" s="6"/>
      <c r="C54" s="5"/>
      <c r="D54" s="6"/>
      <c r="E54" s="8"/>
      <c r="F54" s="8"/>
    </row>
    <row r="55" spans="1:6">
      <c r="A55" s="5"/>
      <c r="B55" s="6"/>
      <c r="C55" s="5"/>
      <c r="D55" s="6"/>
      <c r="E55" s="8"/>
      <c r="F55" s="8"/>
    </row>
    <row r="56" spans="1:6">
      <c r="A56" s="5"/>
      <c r="B56" s="6"/>
      <c r="C56" s="5"/>
      <c r="D56" s="6"/>
      <c r="E56" s="8"/>
      <c r="F56" s="8"/>
    </row>
    <row r="57" spans="1:6">
      <c r="A57" s="5"/>
      <c r="B57" s="6"/>
      <c r="C57" s="5"/>
      <c r="D57" s="6"/>
      <c r="E57" s="8"/>
      <c r="F57" s="8"/>
    </row>
    <row r="58" spans="1:6">
      <c r="A58" s="5"/>
      <c r="B58" s="6"/>
      <c r="C58" s="5"/>
      <c r="D58" s="6"/>
    </row>
    <row r="59" spans="1:6">
      <c r="A59" s="5"/>
      <c r="B59" s="6"/>
      <c r="C59" s="5"/>
      <c r="D59" s="6"/>
    </row>
    <row r="60" spans="1:6">
      <c r="A60" s="5"/>
      <c r="B60" s="6"/>
      <c r="C60" s="5"/>
      <c r="D60" s="6"/>
    </row>
    <row r="61" spans="1:6">
      <c r="A61" s="5"/>
      <c r="B61" s="6"/>
      <c r="C61" s="5"/>
      <c r="D61" s="6"/>
    </row>
    <row r="62" spans="1:6">
      <c r="A62" s="5"/>
      <c r="B62" s="6"/>
      <c r="C62" s="5"/>
      <c r="D62" s="6"/>
    </row>
    <row r="63" spans="1:6">
      <c r="A63" s="5"/>
      <c r="B63" s="6"/>
      <c r="C63" s="5"/>
      <c r="D63" s="6"/>
    </row>
    <row r="64" spans="1:6">
      <c r="A64" s="5"/>
      <c r="B64" s="6"/>
      <c r="C64" s="5"/>
      <c r="D64" s="6"/>
    </row>
    <row r="65" spans="1:4">
      <c r="A65" s="5"/>
      <c r="B65" s="6"/>
      <c r="C65" s="5"/>
      <c r="D65" s="6"/>
    </row>
    <row r="66" spans="1:4">
      <c r="A66" s="5"/>
      <c r="B66" s="6"/>
      <c r="C66" s="5"/>
      <c r="D66" s="6"/>
    </row>
    <row r="67" spans="1:4">
      <c r="A67" s="5"/>
      <c r="B67" s="6"/>
      <c r="C67" s="5"/>
      <c r="D67" s="6"/>
    </row>
    <row r="68" spans="1:4">
      <c r="A68" s="5"/>
      <c r="B68" s="6"/>
      <c r="C68" s="5"/>
      <c r="D68" s="6"/>
    </row>
    <row r="69" spans="1:4">
      <c r="A69" s="5"/>
      <c r="B69" s="6"/>
      <c r="C69" s="5"/>
      <c r="D69" s="6"/>
    </row>
    <row r="70" spans="1:4">
      <c r="A70" s="5"/>
      <c r="B70" s="6"/>
      <c r="C70" s="5"/>
      <c r="D70" s="6"/>
    </row>
    <row r="71" spans="1:4">
      <c r="A71" s="5"/>
      <c r="B71" s="6"/>
      <c r="C71" s="5"/>
      <c r="D71" s="6"/>
    </row>
    <row r="72" spans="1:4">
      <c r="A72" s="5"/>
      <c r="B72" s="6"/>
      <c r="C72" s="5"/>
      <c r="D72" s="6"/>
    </row>
    <row r="73" spans="1:4">
      <c r="A73" s="5"/>
      <c r="B73" s="6"/>
      <c r="C73" s="5"/>
      <c r="D73" s="6"/>
    </row>
    <row r="74" spans="1:4">
      <c r="A74" s="5"/>
      <c r="B74" s="6"/>
      <c r="C74" s="5"/>
      <c r="D74" s="6"/>
    </row>
    <row r="75" spans="1:4">
      <c r="A75" s="5"/>
      <c r="B75" s="6"/>
      <c r="C75" s="5"/>
      <c r="D75" s="6"/>
    </row>
    <row r="76" spans="1:4">
      <c r="A76" s="5"/>
      <c r="B76" s="6"/>
      <c r="C76" s="5"/>
      <c r="D76" s="6"/>
    </row>
    <row r="77" spans="1:4">
      <c r="A77" s="5"/>
      <c r="B77" s="6"/>
      <c r="C77" s="5"/>
      <c r="D77" s="6"/>
    </row>
    <row r="78" spans="1:4">
      <c r="A78" s="5"/>
      <c r="B78" s="6"/>
      <c r="C78" s="5"/>
      <c r="D78" s="6"/>
    </row>
    <row r="79" spans="1:4">
      <c r="A79" s="5"/>
      <c r="B79" s="6"/>
      <c r="C79" s="5"/>
      <c r="D79" s="6"/>
    </row>
    <row r="80" spans="1:4">
      <c r="A80" s="5"/>
      <c r="B80" s="6"/>
      <c r="C80" s="5"/>
      <c r="D80" s="6"/>
    </row>
    <row r="81" spans="1:4">
      <c r="A81" s="5"/>
      <c r="B81" s="6"/>
      <c r="C81" s="5"/>
      <c r="D81" s="6"/>
    </row>
    <row r="82" spans="1:4">
      <c r="A82" s="5"/>
      <c r="B82" s="6"/>
      <c r="C82" s="8"/>
      <c r="D82" s="8"/>
    </row>
    <row r="83" spans="1:4">
      <c r="A83" s="5"/>
      <c r="B83" s="6"/>
      <c r="C83" s="8"/>
      <c r="D83" s="8"/>
    </row>
    <row r="84" spans="1:4">
      <c r="A84" s="5"/>
      <c r="B84" s="6"/>
      <c r="C84" s="8"/>
      <c r="D84" s="8"/>
    </row>
    <row r="85" spans="1:4">
      <c r="A85" s="5"/>
      <c r="B85" s="6"/>
      <c r="C85" s="8"/>
      <c r="D85" s="8"/>
    </row>
    <row r="86" spans="1:4">
      <c r="A86" s="5"/>
      <c r="B86" s="6"/>
      <c r="C86" s="8"/>
      <c r="D86" s="8"/>
    </row>
    <row r="87" spans="1:4">
      <c r="A87" s="5"/>
      <c r="B87" s="6"/>
      <c r="C87" s="8"/>
      <c r="D87" s="8"/>
    </row>
    <row r="88" spans="1:4">
      <c r="A88" s="5"/>
      <c r="B88" s="6"/>
      <c r="C88" s="8"/>
      <c r="D88" s="8"/>
    </row>
    <row r="89" spans="1:4">
      <c r="A89" s="5"/>
      <c r="B89" s="6"/>
      <c r="C89" s="8"/>
      <c r="D89" s="8"/>
    </row>
    <row r="90" spans="1:4">
      <c r="A90" s="5"/>
      <c r="B90" s="6"/>
      <c r="C90" s="8"/>
      <c r="D90" s="8"/>
    </row>
    <row r="91" spans="1:4">
      <c r="A91" s="5"/>
      <c r="B91" s="6"/>
      <c r="C91" s="8"/>
      <c r="D91" s="8"/>
    </row>
    <row r="92" spans="1:4">
      <c r="A92" s="5"/>
      <c r="B92" s="6"/>
      <c r="C92" s="8"/>
      <c r="D92" s="8"/>
    </row>
    <row r="93" spans="1:4">
      <c r="A93" s="5"/>
      <c r="B93" s="6"/>
      <c r="C93" s="8"/>
      <c r="D93" s="8"/>
    </row>
    <row r="94" spans="1:4">
      <c r="A94" s="5"/>
      <c r="B94" s="6"/>
      <c r="C94" s="8"/>
      <c r="D94" s="8"/>
    </row>
    <row r="95" spans="1:4">
      <c r="A95" s="5"/>
      <c r="B95" s="6"/>
      <c r="C95" s="8"/>
      <c r="D95" s="8"/>
    </row>
    <row r="96" spans="1:4">
      <c r="A96" s="5"/>
      <c r="B96" s="6"/>
      <c r="C96" s="8"/>
      <c r="D96" s="8"/>
    </row>
    <row r="97" spans="1:4">
      <c r="A97" s="5"/>
      <c r="B97" s="6"/>
      <c r="C97" s="8"/>
      <c r="D97" s="8"/>
    </row>
    <row r="98" spans="1:4">
      <c r="A98" s="5"/>
      <c r="B98" s="6"/>
      <c r="C98" s="8"/>
      <c r="D98" s="8"/>
    </row>
    <row r="99" spans="1:4">
      <c r="A99" s="5"/>
      <c r="B99" s="6"/>
      <c r="C99" s="8"/>
      <c r="D99" s="8"/>
    </row>
    <row r="100" spans="1:4">
      <c r="A100" s="5"/>
      <c r="B100" s="6"/>
      <c r="C100" s="8"/>
      <c r="D100" s="8"/>
    </row>
    <row r="101" spans="1:4">
      <c r="A101" s="5"/>
      <c r="B101" s="6"/>
      <c r="C101" s="8"/>
      <c r="D101" s="8"/>
    </row>
    <row r="102" spans="1:4">
      <c r="A102" s="5"/>
      <c r="B102" s="6"/>
      <c r="C102" s="8"/>
      <c r="D102" s="8"/>
    </row>
    <row r="103" spans="1:4">
      <c r="A103" s="5"/>
      <c r="B103" s="6"/>
      <c r="C103" s="8"/>
      <c r="D103" s="8"/>
    </row>
    <row r="104" spans="1:4">
      <c r="A104" s="5"/>
      <c r="B104" s="6"/>
      <c r="C104" s="8"/>
      <c r="D104" s="8"/>
    </row>
    <row r="105" spans="1:4">
      <c r="A105" s="5"/>
      <c r="B105" s="6"/>
      <c r="C105" s="8"/>
      <c r="D105" s="8"/>
    </row>
    <row r="106" spans="1:4">
      <c r="A106" s="5"/>
      <c r="B106" s="6"/>
      <c r="C106" s="8"/>
      <c r="D106" s="8"/>
    </row>
    <row r="107" spans="1:4">
      <c r="A107" s="5"/>
      <c r="B107" s="6"/>
      <c r="C107" s="8"/>
      <c r="D107" s="8"/>
    </row>
    <row r="108" spans="1:4">
      <c r="A108" s="5"/>
      <c r="B108" s="6"/>
      <c r="C108" s="8"/>
      <c r="D108" s="8"/>
    </row>
    <row r="109" spans="1:4">
      <c r="A109" s="5"/>
      <c r="B109" s="6"/>
      <c r="C109" s="8"/>
      <c r="D109" s="8"/>
    </row>
    <row r="110" spans="1:4">
      <c r="A110" s="5"/>
      <c r="B110" s="6"/>
      <c r="C110" s="8"/>
      <c r="D110" s="8"/>
    </row>
    <row r="111" spans="1:4">
      <c r="A111" s="5"/>
      <c r="B111" s="6"/>
      <c r="C111" s="8"/>
      <c r="D111" s="8"/>
    </row>
    <row r="112" spans="1:4">
      <c r="A112" s="5"/>
      <c r="B112" s="6"/>
      <c r="C112" s="8"/>
      <c r="D112" s="8"/>
    </row>
    <row r="113" spans="1:2">
      <c r="A113" s="5"/>
      <c r="B113" s="6"/>
    </row>
    <row r="114" spans="1:2">
      <c r="A114" s="5"/>
      <c r="B114" s="6"/>
    </row>
    <row r="115" spans="1:2">
      <c r="A115" s="5"/>
      <c r="B115" s="6"/>
    </row>
    <row r="116" spans="1:2">
      <c r="A116" s="5"/>
      <c r="B116" s="6"/>
    </row>
    <row r="117" spans="1:2">
      <c r="A117" s="5"/>
      <c r="B117" s="6"/>
    </row>
    <row r="118" spans="1:2">
      <c r="A118" s="5"/>
      <c r="B118" s="6"/>
    </row>
    <row r="119" spans="1:2">
      <c r="A119" s="5"/>
      <c r="B119" s="6"/>
    </row>
    <row r="120" spans="1:2">
      <c r="A120" s="5"/>
      <c r="B120" s="6"/>
    </row>
    <row r="121" spans="1:2">
      <c r="A121" s="5"/>
      <c r="B121" s="6"/>
    </row>
    <row r="122" spans="1:2">
      <c r="A122" s="5"/>
      <c r="B122" s="6"/>
    </row>
    <row r="123" spans="1:2">
      <c r="A123" s="5"/>
      <c r="B123" s="6"/>
    </row>
    <row r="124" spans="1:2">
      <c r="A124" s="5"/>
      <c r="B124" s="6"/>
    </row>
    <row r="125" spans="1:2">
      <c r="A125" s="5"/>
      <c r="B125" s="6"/>
    </row>
    <row r="126" spans="1:2">
      <c r="A126" s="5"/>
      <c r="B126" s="6"/>
    </row>
    <row r="127" spans="1:2">
      <c r="A127" s="5"/>
      <c r="B127" s="6"/>
    </row>
    <row r="128" spans="1:2">
      <c r="A128" s="5"/>
      <c r="B128" s="6"/>
    </row>
    <row r="129" spans="1:2">
      <c r="A129" s="5"/>
      <c r="B129" s="6"/>
    </row>
    <row r="130" spans="1:2">
      <c r="A130" s="5"/>
      <c r="B130" s="6"/>
    </row>
    <row r="131" spans="1:2">
      <c r="A131" s="5"/>
      <c r="B131" s="6"/>
    </row>
    <row r="132" spans="1:2">
      <c r="A132" s="5"/>
      <c r="B132" s="6"/>
    </row>
    <row r="133" spans="1:2">
      <c r="A133" s="5"/>
      <c r="B133" s="6"/>
    </row>
    <row r="134" spans="1:2">
      <c r="A134" s="5"/>
      <c r="B134" s="6"/>
    </row>
    <row r="135" spans="1:2">
      <c r="A135" s="5"/>
      <c r="B135" s="6"/>
    </row>
    <row r="136" spans="1:2">
      <c r="A136" s="8"/>
      <c r="B136" s="8"/>
    </row>
    <row r="137" spans="1:2">
      <c r="A137" s="8"/>
      <c r="B137" s="8"/>
    </row>
    <row r="138" spans="1:2">
      <c r="A138" s="8"/>
      <c r="B138" s="8"/>
    </row>
    <row r="139" spans="1:2">
      <c r="A139" s="8"/>
      <c r="B139" s="8"/>
    </row>
    <row r="140" spans="1:2">
      <c r="A140" s="8"/>
      <c r="B140" s="8"/>
    </row>
    <row r="141" spans="1:2">
      <c r="A141" s="8"/>
      <c r="B141" s="8"/>
    </row>
    <row r="142" spans="1:2">
      <c r="A142" s="8"/>
      <c r="B142" s="8"/>
    </row>
    <row r="143" spans="1:2">
      <c r="A143" s="8"/>
      <c r="B143" s="8"/>
    </row>
    <row r="144" spans="1:2">
      <c r="A144" s="8"/>
      <c r="B144" s="8"/>
    </row>
    <row r="145" spans="1:2">
      <c r="A145" s="8"/>
      <c r="B145" s="8"/>
    </row>
    <row r="146" spans="1:2">
      <c r="A146" s="8"/>
      <c r="B146" s="8"/>
    </row>
    <row r="147" spans="1:2">
      <c r="A147" s="8"/>
      <c r="B147" s="8"/>
    </row>
    <row r="148" spans="1:2">
      <c r="A148" s="8"/>
      <c r="B148" s="8"/>
    </row>
    <row r="149" spans="1:2">
      <c r="A149" s="8"/>
      <c r="B149" s="8"/>
    </row>
    <row r="150" spans="1:2">
      <c r="A150" s="8"/>
      <c r="B150" s="8"/>
    </row>
    <row r="151" spans="1:2">
      <c r="A151" s="8"/>
      <c r="B151" s="8"/>
    </row>
    <row r="152" spans="1:2">
      <c r="A152" s="8"/>
      <c r="B152" s="8"/>
    </row>
    <row r="153" spans="1:2">
      <c r="A153" s="8"/>
      <c r="B153" s="8"/>
    </row>
    <row r="154" spans="1:2">
      <c r="A154" s="8"/>
      <c r="B154" s="8"/>
    </row>
    <row r="155" spans="1:2">
      <c r="A155" s="8"/>
      <c r="B155" s="8"/>
    </row>
    <row r="156" spans="1:2">
      <c r="A156" s="8"/>
      <c r="B156" s="8"/>
    </row>
    <row r="157" spans="1:2">
      <c r="A157" s="8"/>
      <c r="B157" s="8"/>
    </row>
    <row r="158" spans="1:2">
      <c r="A158" s="8"/>
      <c r="B158" s="8"/>
    </row>
    <row r="159" spans="1:2">
      <c r="A159" s="8"/>
      <c r="B159" s="8"/>
    </row>
    <row r="160" spans="1:2">
      <c r="A160" s="8"/>
      <c r="B160" s="8"/>
    </row>
    <row r="161" spans="1:2">
      <c r="A161" s="8"/>
      <c r="B161" s="8"/>
    </row>
    <row r="162" spans="1:2">
      <c r="A162" s="8"/>
      <c r="B162" s="8"/>
    </row>
    <row r="163" spans="1:2">
      <c r="A163" s="8"/>
      <c r="B163" s="8"/>
    </row>
    <row r="164" spans="1:2">
      <c r="A164" s="8"/>
      <c r="B164" s="8"/>
    </row>
    <row r="165" spans="1:2">
      <c r="A165" s="8"/>
      <c r="B165" s="8"/>
    </row>
    <row r="166" spans="1:2">
      <c r="A166" s="8"/>
      <c r="B166" s="8"/>
    </row>
  </sheetData>
  <mergeCells count="5">
    <mergeCell ref="H3:I3"/>
    <mergeCell ref="A2:F2"/>
    <mergeCell ref="A3:B3"/>
    <mergeCell ref="C3:D3"/>
    <mergeCell ref="E3:F3"/>
  </mergeCells>
  <phoneticPr fontId="1" type="noConversion"/>
  <hyperlinks>
    <hyperlink ref="H3:I3" location="Index!A1" display="Return to Index"/>
  </hyperlinks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AB27"/>
  <sheetViews>
    <sheetView showGridLines="0" zoomScale="90" zoomScaleNormal="90" workbookViewId="0">
      <selection sqref="A1:Y1"/>
    </sheetView>
  </sheetViews>
  <sheetFormatPr defaultRowHeight="12.75"/>
  <cols>
    <col min="1" max="1" width="11.7109375" style="11" customWidth="1"/>
    <col min="2" max="2" width="0.5703125" style="11" customWidth="1"/>
    <col min="3" max="3" width="8" style="11" customWidth="1"/>
    <col min="4" max="4" width="0.5703125" style="11" customWidth="1"/>
    <col min="5" max="5" width="8" style="11" customWidth="1"/>
    <col min="6" max="6" width="0.5703125" style="11" customWidth="1"/>
    <col min="7" max="7" width="10" style="11" customWidth="1"/>
    <col min="8" max="8" width="0.5703125" style="11" customWidth="1"/>
    <col min="9" max="9" width="8" style="11" customWidth="1"/>
    <col min="10" max="10" width="0.5703125" style="11" customWidth="1"/>
    <col min="11" max="11" width="8" style="11" customWidth="1"/>
    <col min="12" max="12" width="0.5703125" style="11" customWidth="1"/>
    <col min="13" max="13" width="8" style="11" customWidth="1"/>
    <col min="14" max="14" width="0.5703125" style="11" customWidth="1"/>
    <col min="15" max="15" width="10" style="11" customWidth="1"/>
    <col min="16" max="16" width="0.5703125" style="11" customWidth="1"/>
    <col min="17" max="17" width="8" style="11" customWidth="1"/>
    <col min="18" max="18" width="0.5703125" style="11" customWidth="1"/>
    <col min="19" max="19" width="8" style="11" customWidth="1"/>
    <col min="20" max="20" width="0.5703125" style="11" customWidth="1"/>
    <col min="21" max="21" width="8" style="11" customWidth="1"/>
    <col min="22" max="22" width="0.5703125" style="11" customWidth="1"/>
    <col min="23" max="23" width="10" style="11" customWidth="1"/>
    <col min="24" max="24" width="0.5703125" style="11" customWidth="1"/>
    <col min="25" max="25" width="8" style="11" customWidth="1"/>
    <col min="26" max="16384" width="9.140625" style="11"/>
  </cols>
  <sheetData>
    <row r="1" spans="1:28" ht="14.25" customHeight="1">
      <c r="A1" s="194" t="s">
        <v>380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94"/>
      <c r="S1" s="194"/>
      <c r="T1" s="194"/>
      <c r="U1" s="194"/>
      <c r="V1" s="194"/>
      <c r="W1" s="194"/>
      <c r="X1" s="194"/>
      <c r="Y1" s="194"/>
    </row>
    <row r="2" spans="1:28" ht="3.75" customHeight="1">
      <c r="A2" s="109"/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09"/>
    </row>
    <row r="3" spans="1:28" ht="3.75" customHeight="1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</row>
    <row r="4" spans="1:28" ht="2.25" customHeight="1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</row>
    <row r="5" spans="1:28" ht="15" customHeight="1">
      <c r="A5" s="196" t="s">
        <v>128</v>
      </c>
      <c r="B5" s="13"/>
      <c r="C5" s="195" t="s">
        <v>314</v>
      </c>
      <c r="D5" s="195"/>
      <c r="E5" s="195"/>
      <c r="F5" s="195"/>
      <c r="G5" s="195"/>
      <c r="H5" s="195"/>
      <c r="I5" s="195"/>
      <c r="J5" s="13"/>
      <c r="K5" s="195" t="s">
        <v>315</v>
      </c>
      <c r="L5" s="195"/>
      <c r="M5" s="195"/>
      <c r="N5" s="195"/>
      <c r="O5" s="195"/>
      <c r="P5" s="195"/>
      <c r="Q5" s="195"/>
      <c r="R5" s="13"/>
      <c r="S5" s="195" t="s">
        <v>316</v>
      </c>
      <c r="T5" s="195"/>
      <c r="U5" s="195"/>
      <c r="V5" s="195"/>
      <c r="W5" s="195"/>
      <c r="X5" s="195"/>
      <c r="Y5" s="195"/>
      <c r="AA5" s="192" t="s">
        <v>124</v>
      </c>
      <c r="AB5" s="192"/>
    </row>
    <row r="6" spans="1:28" ht="2.25" customHeight="1">
      <c r="A6" s="196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</row>
    <row r="7" spans="1:28" ht="19.5" customHeight="1">
      <c r="A7" s="196"/>
      <c r="B7" s="13"/>
      <c r="C7" s="193" t="s">
        <v>330</v>
      </c>
      <c r="D7" s="193"/>
      <c r="E7" s="193"/>
      <c r="F7" s="13"/>
      <c r="G7" s="193" t="s">
        <v>126</v>
      </c>
      <c r="H7" s="193"/>
      <c r="I7" s="193"/>
      <c r="J7" s="13"/>
      <c r="K7" s="193" t="s">
        <v>330</v>
      </c>
      <c r="L7" s="193"/>
      <c r="M7" s="193"/>
      <c r="N7" s="13"/>
      <c r="O7" s="193" t="s">
        <v>126</v>
      </c>
      <c r="P7" s="193"/>
      <c r="Q7" s="193"/>
      <c r="R7" s="13"/>
      <c r="S7" s="193" t="s">
        <v>330</v>
      </c>
      <c r="T7" s="193"/>
      <c r="U7" s="193"/>
      <c r="V7" s="13"/>
      <c r="W7" s="193" t="s">
        <v>126</v>
      </c>
      <c r="X7" s="193"/>
      <c r="Y7" s="193"/>
    </row>
    <row r="8" spans="1:28" ht="3" customHeight="1">
      <c r="A8" s="196"/>
      <c r="B8" s="13"/>
      <c r="C8" s="193"/>
      <c r="D8" s="193"/>
      <c r="E8" s="193"/>
      <c r="F8" s="13"/>
      <c r="G8" s="13"/>
      <c r="H8" s="13"/>
      <c r="I8" s="13"/>
      <c r="J8" s="13"/>
      <c r="K8" s="193"/>
      <c r="L8" s="193"/>
      <c r="M8" s="193"/>
      <c r="N8" s="13"/>
      <c r="O8" s="13"/>
      <c r="P8" s="13"/>
      <c r="Q8" s="13"/>
      <c r="R8" s="13"/>
      <c r="S8" s="193"/>
      <c r="T8" s="193"/>
      <c r="U8" s="193"/>
      <c r="V8" s="13"/>
      <c r="W8" s="13"/>
      <c r="X8" s="13"/>
      <c r="Y8" s="13"/>
    </row>
    <row r="9" spans="1:28">
      <c r="A9" s="196"/>
      <c r="B9" s="13"/>
      <c r="C9" s="193"/>
      <c r="D9" s="193"/>
      <c r="E9" s="193"/>
      <c r="F9" s="13"/>
      <c r="G9" s="193" t="s">
        <v>111</v>
      </c>
      <c r="H9" s="193"/>
      <c r="I9" s="193"/>
      <c r="J9" s="13"/>
      <c r="K9" s="193"/>
      <c r="L9" s="193"/>
      <c r="M9" s="193"/>
      <c r="N9" s="13"/>
      <c r="O9" s="193" t="s">
        <v>111</v>
      </c>
      <c r="P9" s="193"/>
      <c r="Q9" s="193"/>
      <c r="R9" s="13"/>
      <c r="S9" s="193"/>
      <c r="T9" s="193"/>
      <c r="U9" s="193"/>
      <c r="V9" s="13"/>
      <c r="W9" s="193" t="s">
        <v>111</v>
      </c>
      <c r="X9" s="193"/>
      <c r="Y9" s="193"/>
    </row>
    <row r="10" spans="1:28" ht="3" customHeight="1">
      <c r="A10" s="196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</row>
    <row r="11" spans="1:28" ht="37.5" customHeight="1">
      <c r="A11" s="196"/>
      <c r="B11" s="13"/>
      <c r="C11" s="110">
        <f>[2]LEGENDAS!$B$3</f>
        <v>2018</v>
      </c>
      <c r="D11" s="13"/>
      <c r="E11" s="110">
        <f>[2]LEGENDAS!$B$2</f>
        <v>2019</v>
      </c>
      <c r="F11" s="13"/>
      <c r="G11" s="116" t="s">
        <v>333</v>
      </c>
      <c r="H11" s="13"/>
      <c r="I11" s="116" t="s">
        <v>334</v>
      </c>
      <c r="J11" s="13"/>
      <c r="K11" s="110">
        <f>[2]LEGENDAS!$B$3</f>
        <v>2018</v>
      </c>
      <c r="L11" s="13"/>
      <c r="M11" s="110">
        <f>[2]LEGENDAS!$B$2</f>
        <v>2019</v>
      </c>
      <c r="N11" s="13"/>
      <c r="O11" s="116" t="s">
        <v>333</v>
      </c>
      <c r="P11" s="13"/>
      <c r="Q11" s="116" t="s">
        <v>334</v>
      </c>
      <c r="R11" s="13"/>
      <c r="S11" s="110">
        <f>[2]LEGENDAS!$B$3</f>
        <v>2018</v>
      </c>
      <c r="T11" s="13"/>
      <c r="U11" s="110">
        <f>[2]LEGENDAS!$B$2</f>
        <v>2019</v>
      </c>
      <c r="V11" s="13"/>
      <c r="W11" s="116" t="s">
        <v>333</v>
      </c>
      <c r="X11" s="13"/>
      <c r="Y11" s="116" t="s">
        <v>334</v>
      </c>
    </row>
    <row r="12" spans="1:28" ht="6.75" customHeight="1">
      <c r="A12" s="13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</row>
    <row r="13" spans="1:28" ht="13.5" customHeight="1">
      <c r="A13" s="111" t="s">
        <v>112</v>
      </c>
      <c r="B13" s="112"/>
      <c r="C13" s="113">
        <f>SUM(C14:C25)</f>
        <v>75033.168539000006</v>
      </c>
      <c r="D13" s="114"/>
      <c r="E13" s="113">
        <f>SUM(E14:E25)</f>
        <v>20252.458031999995</v>
      </c>
      <c r="F13" s="114"/>
      <c r="G13" s="115"/>
      <c r="H13" s="114"/>
      <c r="I13" s="114"/>
      <c r="J13" s="114"/>
      <c r="K13" s="113">
        <f>SUM(K14:K25)</f>
        <v>56817.448317999995</v>
      </c>
      <c r="L13" s="114"/>
      <c r="M13" s="113">
        <f>SUM(M14:M25)</f>
        <v>15480.270496999998</v>
      </c>
      <c r="N13" s="114"/>
      <c r="O13" s="115"/>
      <c r="P13" s="114"/>
      <c r="Q13" s="114"/>
      <c r="R13" s="114"/>
      <c r="S13" s="113">
        <f>SUM(S14:S25)</f>
        <v>18215.720220999996</v>
      </c>
      <c r="T13" s="114"/>
      <c r="U13" s="113">
        <f>SUM(U14:U25)</f>
        <v>4772.1875350000009</v>
      </c>
      <c r="V13" s="114"/>
      <c r="W13" s="115"/>
      <c r="X13" s="114"/>
      <c r="Y13" s="114"/>
      <c r="AB13" s="78"/>
    </row>
    <row r="14" spans="1:28" ht="13.5" customHeight="1">
      <c r="A14" s="74" t="s">
        <v>317</v>
      </c>
      <c r="B14" s="13"/>
      <c r="C14" s="75">
        <f>K14+S14</f>
        <v>5977.0457760000018</v>
      </c>
      <c r="D14" s="75"/>
      <c r="E14" s="75">
        <f>M14+U14</f>
        <v>6903.905797999998</v>
      </c>
      <c r="F14" s="13"/>
      <c r="G14" s="76">
        <f>E14/C14*100-100</f>
        <v>15.506992195403186</v>
      </c>
      <c r="H14" s="75"/>
      <c r="I14" s="76">
        <f>E14/C25*100-100</f>
        <v>16.14931318801392</v>
      </c>
      <c r="J14" s="13"/>
      <c r="K14" s="75">
        <f>'[2]2'!$K13</f>
        <v>4467.2274070000012</v>
      </c>
      <c r="L14" s="75"/>
      <c r="M14" s="75">
        <f>'[2]2'!$M13</f>
        <v>5113.4315879999976</v>
      </c>
      <c r="N14" s="13"/>
      <c r="O14" s="76">
        <f>M14/K14*100-100</f>
        <v>14.465441808210059</v>
      </c>
      <c r="P14" s="75"/>
      <c r="Q14" s="76">
        <f>M14/K25*100-100</f>
        <v>11.0560545541708</v>
      </c>
      <c r="R14" s="13"/>
      <c r="S14" s="75">
        <f>'[2]2'!$S13</f>
        <v>1509.8183690000003</v>
      </c>
      <c r="T14" s="75"/>
      <c r="U14" s="75">
        <f>'[2]2'!$U13</f>
        <v>1790.4742100000003</v>
      </c>
      <c r="V14" s="13"/>
      <c r="W14" s="76">
        <f>U14/S14*100-100</f>
        <v>18.58871548806809</v>
      </c>
      <c r="X14" s="75"/>
      <c r="Y14" s="76">
        <f>U14/S25*100-100</f>
        <v>33.655182086104816</v>
      </c>
    </row>
    <row r="15" spans="1:28" ht="13.5" customHeight="1">
      <c r="A15" s="74" t="s">
        <v>318</v>
      </c>
      <c r="B15" s="13"/>
      <c r="C15" s="75">
        <f t="shared" ref="C15:C25" si="0">K15+S15</f>
        <v>5607.6039599999995</v>
      </c>
      <c r="D15" s="75"/>
      <c r="E15" s="75">
        <f t="shared" ref="E15:E25" si="1">M15+U15</f>
        <v>6317.1075620000001</v>
      </c>
      <c r="F15" s="13"/>
      <c r="G15" s="76">
        <f t="shared" ref="G15:G25" si="2">E15/C15*100-100</f>
        <v>12.65252694485936</v>
      </c>
      <c r="H15" s="75"/>
      <c r="I15" s="76">
        <f t="shared" ref="I15:I25" si="3">E15/E14*100-100</f>
        <v>-8.4995110473550852</v>
      </c>
      <c r="J15" s="13"/>
      <c r="K15" s="75">
        <f>'[2]2'!$K14</f>
        <v>4348.1433399999996</v>
      </c>
      <c r="L15" s="75"/>
      <c r="M15" s="75">
        <f>'[2]2'!$M14</f>
        <v>4824.5087979999998</v>
      </c>
      <c r="N15" s="13"/>
      <c r="O15" s="76">
        <f t="shared" ref="O15:O25" si="4">M15/K15*100-100</f>
        <v>10.95560612314128</v>
      </c>
      <c r="P15" s="75"/>
      <c r="Q15" s="76">
        <f t="shared" ref="Q15:Q25" si="5">M15/M14*100-100</f>
        <v>-5.6502719363261065</v>
      </c>
      <c r="R15" s="13"/>
      <c r="S15" s="75">
        <f>'[2]2'!$S14</f>
        <v>1259.4606199999998</v>
      </c>
      <c r="T15" s="75"/>
      <c r="U15" s="75">
        <f>'[2]2'!$U14</f>
        <v>1492.5987640000003</v>
      </c>
      <c r="V15" s="13"/>
      <c r="W15" s="76">
        <f t="shared" ref="W15:W25" si="6">U15/S15*100-100</f>
        <v>18.510951457934468</v>
      </c>
      <c r="X15" s="75"/>
      <c r="Y15" s="76">
        <f t="shared" ref="Y15:Y25" si="7">U15/U14*100-100</f>
        <v>-16.636678949986106</v>
      </c>
    </row>
    <row r="16" spans="1:28" ht="13.5" customHeight="1">
      <c r="A16" s="74" t="s">
        <v>319</v>
      </c>
      <c r="B16" s="13"/>
      <c r="C16" s="75">
        <f t="shared" si="0"/>
        <v>6270.246509999999</v>
      </c>
      <c r="D16" s="75"/>
      <c r="E16" s="75">
        <f t="shared" si="1"/>
        <v>7031.4446719999996</v>
      </c>
      <c r="F16" s="13"/>
      <c r="G16" s="76">
        <f t="shared" si="2"/>
        <v>12.139844275436644</v>
      </c>
      <c r="H16" s="75"/>
      <c r="I16" s="76">
        <f t="shared" si="3"/>
        <v>11.3079776304116</v>
      </c>
      <c r="J16" s="13"/>
      <c r="K16" s="75">
        <f>'[2]2'!$K15</f>
        <v>4925.7421220000006</v>
      </c>
      <c r="L16" s="75"/>
      <c r="M16" s="75">
        <f>'[2]2'!$M15</f>
        <v>5542.3301109999993</v>
      </c>
      <c r="N16" s="13"/>
      <c r="O16" s="76">
        <f t="shared" si="4"/>
        <v>12.517666855642148</v>
      </c>
      <c r="P16" s="75"/>
      <c r="Q16" s="76">
        <f t="shared" si="5"/>
        <v>14.878640356041473</v>
      </c>
      <c r="R16" s="13"/>
      <c r="S16" s="75">
        <f>'[2]2'!$S15</f>
        <v>1344.5043879999989</v>
      </c>
      <c r="T16" s="75"/>
      <c r="U16" s="75">
        <f>'[2]2'!$U15</f>
        <v>1489.1145609999999</v>
      </c>
      <c r="V16" s="13"/>
      <c r="W16" s="76">
        <f t="shared" si="6"/>
        <v>10.755649017636458</v>
      </c>
      <c r="X16" s="75"/>
      <c r="Y16" s="76">
        <f t="shared" si="7"/>
        <v>-0.2334319901661388</v>
      </c>
    </row>
    <row r="17" spans="1:25" ht="13.5" customHeight="1">
      <c r="A17" s="74" t="s">
        <v>320</v>
      </c>
      <c r="B17" s="13"/>
      <c r="C17" s="75">
        <f t="shared" si="0"/>
        <v>6131.7039389999991</v>
      </c>
      <c r="D17" s="75"/>
      <c r="E17" s="75"/>
      <c r="F17" s="13"/>
      <c r="G17" s="76"/>
      <c r="H17" s="75"/>
      <c r="I17" s="76"/>
      <c r="J17" s="13"/>
      <c r="K17" s="75">
        <f>'[2]2'!$K16</f>
        <v>4639.4371539999993</v>
      </c>
      <c r="L17" s="75"/>
      <c r="M17" s="75"/>
      <c r="N17" s="13"/>
      <c r="O17" s="76"/>
      <c r="P17" s="75"/>
      <c r="Q17" s="76"/>
      <c r="R17" s="13"/>
      <c r="S17" s="75">
        <f>'[2]2'!$S16</f>
        <v>1492.2667849999996</v>
      </c>
      <c r="T17" s="75"/>
      <c r="U17" s="75"/>
      <c r="V17" s="13"/>
      <c r="W17" s="76"/>
      <c r="X17" s="75"/>
      <c r="Y17" s="76"/>
    </row>
    <row r="18" spans="1:25" ht="13.5" customHeight="1">
      <c r="A18" s="74" t="s">
        <v>321</v>
      </c>
      <c r="B18" s="13"/>
      <c r="C18" s="75">
        <f t="shared" si="0"/>
        <v>6326.5458190000008</v>
      </c>
      <c r="D18" s="75"/>
      <c r="E18" s="75"/>
      <c r="F18" s="13"/>
      <c r="G18" s="76"/>
      <c r="H18" s="75"/>
      <c r="I18" s="76"/>
      <c r="J18" s="13"/>
      <c r="K18" s="75">
        <f>'[2]2'!$K17</f>
        <v>4937.3235920000006</v>
      </c>
      <c r="L18" s="75"/>
      <c r="M18" s="75"/>
      <c r="N18" s="13"/>
      <c r="O18" s="76"/>
      <c r="P18" s="75"/>
      <c r="Q18" s="76"/>
      <c r="R18" s="13"/>
      <c r="S18" s="75">
        <f>'[2]2'!$S17</f>
        <v>1389.2222270000002</v>
      </c>
      <c r="T18" s="75"/>
      <c r="U18" s="75"/>
      <c r="V18" s="13"/>
      <c r="W18" s="76"/>
      <c r="X18" s="75"/>
      <c r="Y18" s="76"/>
    </row>
    <row r="19" spans="1:25" ht="13.5" customHeight="1">
      <c r="A19" s="74" t="s">
        <v>322</v>
      </c>
      <c r="B19" s="13"/>
      <c r="C19" s="75">
        <f t="shared" si="0"/>
        <v>6867.7352959999989</v>
      </c>
      <c r="D19" s="75"/>
      <c r="E19" s="75"/>
      <c r="F19" s="13"/>
      <c r="G19" s="76"/>
      <c r="H19" s="75"/>
      <c r="I19" s="76"/>
      <c r="J19" s="13"/>
      <c r="K19" s="75">
        <f>'[2]2'!$K18</f>
        <v>4952.1173459999982</v>
      </c>
      <c r="L19" s="75"/>
      <c r="M19" s="75"/>
      <c r="N19" s="13"/>
      <c r="O19" s="76"/>
      <c r="P19" s="75"/>
      <c r="Q19" s="76"/>
      <c r="R19" s="13"/>
      <c r="S19" s="75">
        <f>'[2]2'!$S18</f>
        <v>1915.6179500000003</v>
      </c>
      <c r="T19" s="75"/>
      <c r="U19" s="75"/>
      <c r="V19" s="13"/>
      <c r="W19" s="76"/>
      <c r="X19" s="75"/>
      <c r="Y19" s="76"/>
    </row>
    <row r="20" spans="1:25" ht="13.5" customHeight="1">
      <c r="A20" s="74" t="s">
        <v>323</v>
      </c>
      <c r="B20" s="13"/>
      <c r="C20" s="75">
        <f t="shared" si="0"/>
        <v>6567.5695370000003</v>
      </c>
      <c r="D20" s="75"/>
      <c r="E20" s="75"/>
      <c r="F20" s="13"/>
      <c r="G20" s="76"/>
      <c r="H20" s="75"/>
      <c r="I20" s="76"/>
      <c r="J20" s="13"/>
      <c r="K20" s="75">
        <f>'[2]2'!$K19</f>
        <v>4832.5034290000003</v>
      </c>
      <c r="L20" s="75"/>
      <c r="M20" s="75"/>
      <c r="N20" s="13"/>
      <c r="O20" s="76"/>
      <c r="P20" s="75"/>
      <c r="Q20" s="76"/>
      <c r="R20" s="13"/>
      <c r="S20" s="75">
        <f>'[2]2'!$S19</f>
        <v>1735.0661079999998</v>
      </c>
      <c r="T20" s="75"/>
      <c r="U20" s="75"/>
      <c r="V20" s="13"/>
      <c r="W20" s="76"/>
      <c r="X20" s="75"/>
      <c r="Y20" s="76"/>
    </row>
    <row r="21" spans="1:25" ht="13.5" customHeight="1">
      <c r="A21" s="74" t="s">
        <v>324</v>
      </c>
      <c r="B21" s="13"/>
      <c r="C21" s="75">
        <f t="shared" si="0"/>
        <v>5727.5889759999991</v>
      </c>
      <c r="D21" s="75"/>
      <c r="E21" s="75"/>
      <c r="F21" s="13"/>
      <c r="G21" s="76"/>
      <c r="H21" s="75"/>
      <c r="I21" s="76"/>
      <c r="J21" s="13"/>
      <c r="K21" s="75">
        <f>'[2]2'!$K20</f>
        <v>4014.3085639999999</v>
      </c>
      <c r="L21" s="75"/>
      <c r="M21" s="75"/>
      <c r="N21" s="13"/>
      <c r="O21" s="76"/>
      <c r="P21" s="75"/>
      <c r="Q21" s="76"/>
      <c r="R21" s="13"/>
      <c r="S21" s="75">
        <f>'[2]2'!$S20</f>
        <v>1713.2804119999996</v>
      </c>
      <c r="T21" s="75"/>
      <c r="U21" s="75"/>
      <c r="V21" s="13"/>
      <c r="W21" s="76"/>
      <c r="X21" s="75"/>
      <c r="Y21" s="76"/>
    </row>
    <row r="22" spans="1:25" ht="13.5" customHeight="1">
      <c r="A22" s="74" t="s">
        <v>325</v>
      </c>
      <c r="B22" s="13"/>
      <c r="C22" s="75">
        <f t="shared" si="0"/>
        <v>5937.1145289999986</v>
      </c>
      <c r="D22" s="75"/>
      <c r="E22" s="75"/>
      <c r="F22" s="13"/>
      <c r="G22" s="76"/>
      <c r="H22" s="75"/>
      <c r="I22" s="76"/>
      <c r="J22" s="13"/>
      <c r="K22" s="75">
        <f>'[2]2'!$K21</f>
        <v>4512.7268459999996</v>
      </c>
      <c r="L22" s="75"/>
      <c r="M22" s="75"/>
      <c r="N22" s="13"/>
      <c r="O22" s="76"/>
      <c r="P22" s="75"/>
      <c r="Q22" s="76"/>
      <c r="R22" s="13"/>
      <c r="S22" s="75">
        <f>'[2]2'!$S21</f>
        <v>1424.3876829999992</v>
      </c>
      <c r="T22" s="75"/>
      <c r="U22" s="75"/>
      <c r="V22" s="13"/>
      <c r="W22" s="76"/>
      <c r="X22" s="75"/>
      <c r="Y22" s="76"/>
    </row>
    <row r="23" spans="1:25" ht="13.5" customHeight="1">
      <c r="A23" s="74" t="s">
        <v>326</v>
      </c>
      <c r="B23" s="13"/>
      <c r="C23" s="75">
        <f t="shared" si="0"/>
        <v>6772.4322920000013</v>
      </c>
      <c r="D23" s="75"/>
      <c r="E23" s="75"/>
      <c r="F23" s="13"/>
      <c r="G23" s="76"/>
      <c r="H23" s="75"/>
      <c r="I23" s="76"/>
      <c r="J23" s="13"/>
      <c r="K23" s="75">
        <f>'[2]2'!$K22</f>
        <v>5229.5490680000012</v>
      </c>
      <c r="L23" s="75"/>
      <c r="M23" s="75"/>
      <c r="N23" s="13"/>
      <c r="O23" s="76"/>
      <c r="P23" s="75"/>
      <c r="Q23" s="76"/>
      <c r="R23" s="13"/>
      <c r="S23" s="75">
        <f>'[2]2'!$S22</f>
        <v>1542.8832239999997</v>
      </c>
      <c r="T23" s="75"/>
      <c r="U23" s="75"/>
      <c r="V23" s="13"/>
      <c r="W23" s="76"/>
      <c r="X23" s="75"/>
      <c r="Y23" s="76"/>
    </row>
    <row r="24" spans="1:25" ht="13.5" customHeight="1">
      <c r="A24" s="74" t="s">
        <v>327</v>
      </c>
      <c r="B24" s="13"/>
      <c r="C24" s="75">
        <f t="shared" si="0"/>
        <v>6903.5899790000003</v>
      </c>
      <c r="D24" s="75"/>
      <c r="E24" s="75"/>
      <c r="F24" s="13"/>
      <c r="G24" s="76"/>
      <c r="H24" s="75"/>
      <c r="I24" s="76"/>
      <c r="J24" s="13"/>
      <c r="K24" s="75">
        <f>'[2]2'!$K23</f>
        <v>5353.9995140000001</v>
      </c>
      <c r="L24" s="75"/>
      <c r="M24" s="75"/>
      <c r="N24" s="13"/>
      <c r="O24" s="76"/>
      <c r="P24" s="75"/>
      <c r="Q24" s="76"/>
      <c r="R24" s="13"/>
      <c r="S24" s="75">
        <f>'[2]2'!$S23</f>
        <v>1549.5904649999998</v>
      </c>
      <c r="T24" s="75"/>
      <c r="U24" s="75"/>
      <c r="V24" s="13"/>
      <c r="W24" s="76"/>
      <c r="X24" s="75"/>
      <c r="Y24" s="76"/>
    </row>
    <row r="25" spans="1:25" ht="13.5" customHeight="1">
      <c r="A25" s="74" t="s">
        <v>328</v>
      </c>
      <c r="B25" s="13"/>
      <c r="C25" s="75">
        <f t="shared" si="0"/>
        <v>5943.9919259999979</v>
      </c>
      <c r="D25" s="75"/>
      <c r="E25" s="75"/>
      <c r="F25" s="13"/>
      <c r="G25" s="76"/>
      <c r="H25" s="75"/>
      <c r="I25" s="76"/>
      <c r="J25" s="13"/>
      <c r="K25" s="75">
        <f>'[2]2'!$K24</f>
        <v>4604.3699359999982</v>
      </c>
      <c r="L25" s="75"/>
      <c r="M25" s="75"/>
      <c r="N25" s="13"/>
      <c r="O25" s="76"/>
      <c r="P25" s="75"/>
      <c r="Q25" s="76"/>
      <c r="R25" s="13"/>
      <c r="S25" s="75">
        <f>'[2]2'!$S24</f>
        <v>1339.6219899999996</v>
      </c>
      <c r="T25" s="75"/>
      <c r="U25" s="75"/>
      <c r="V25" s="13"/>
      <c r="W25" s="76"/>
      <c r="X25" s="75"/>
      <c r="Y25" s="76"/>
    </row>
    <row r="26" spans="1:25" ht="3" customHeight="1">
      <c r="A26" s="77"/>
      <c r="B26" s="77"/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</row>
    <row r="27" spans="1:25" ht="3.75" customHeight="1"/>
  </sheetData>
  <mergeCells count="15">
    <mergeCell ref="AA5:AB5"/>
    <mergeCell ref="K7:M9"/>
    <mergeCell ref="O7:Q7"/>
    <mergeCell ref="S7:U9"/>
    <mergeCell ref="W7:Y7"/>
    <mergeCell ref="G9:I9"/>
    <mergeCell ref="O9:Q9"/>
    <mergeCell ref="W9:Y9"/>
    <mergeCell ref="A1:Y1"/>
    <mergeCell ref="C5:I5"/>
    <mergeCell ref="K5:Q5"/>
    <mergeCell ref="S5:Y5"/>
    <mergeCell ref="C7:E9"/>
    <mergeCell ref="G7:I7"/>
    <mergeCell ref="A5:A11"/>
  </mergeCells>
  <hyperlinks>
    <hyperlink ref="AA5:AB5" location="Index!A1" display="Return to Index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X44"/>
  <sheetViews>
    <sheetView showGridLines="0" zoomScale="90" zoomScaleNormal="90" workbookViewId="0">
      <selection sqref="A1:Q1"/>
    </sheetView>
  </sheetViews>
  <sheetFormatPr defaultColWidth="9.140625" defaultRowHeight="12.75"/>
  <cols>
    <col min="1" max="1" width="9.140625" style="11"/>
    <col min="2" max="2" width="0.5703125" style="11" customWidth="1"/>
    <col min="3" max="3" width="11.7109375" style="11" customWidth="1"/>
    <col min="4" max="4" width="0.5703125" style="11" customWidth="1"/>
    <col min="5" max="5" width="8.7109375" style="11" customWidth="1"/>
    <col min="6" max="6" width="0.5703125" style="11" customWidth="1"/>
    <col min="7" max="7" width="11.7109375" style="11" customWidth="1"/>
    <col min="8" max="8" width="0.5703125" style="11" customWidth="1"/>
    <col min="9" max="9" width="11.7109375" style="11" customWidth="1"/>
    <col min="10" max="10" width="0.5703125" style="11" customWidth="1"/>
    <col min="11" max="11" width="8.7109375" style="11" customWidth="1"/>
    <col min="12" max="12" width="0.5703125" style="11" customWidth="1"/>
    <col min="13" max="13" width="11.7109375" style="11" customWidth="1"/>
    <col min="14" max="14" width="0.5703125" style="11" customWidth="1"/>
    <col min="15" max="15" width="11.7109375" style="11" customWidth="1"/>
    <col min="16" max="16" width="0.5703125" style="11" customWidth="1"/>
    <col min="17" max="17" width="22.7109375" style="11" customWidth="1"/>
    <col min="18" max="18" width="0.5703125" style="11" customWidth="1"/>
    <col min="19" max="19" width="4.7109375" style="11" customWidth="1"/>
    <col min="20" max="16384" width="9.140625" style="11"/>
  </cols>
  <sheetData>
    <row r="1" spans="1:24" ht="14.25" customHeight="1">
      <c r="A1" s="194" t="s">
        <v>332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42"/>
    </row>
    <row r="2" spans="1:24" ht="3" customHeight="1">
      <c r="A2" s="109"/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42"/>
    </row>
    <row r="3" spans="1:24" ht="3.75" customHeight="1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</row>
    <row r="4" spans="1:24" ht="38.25" customHeight="1">
      <c r="A4" s="198" t="s">
        <v>129</v>
      </c>
      <c r="B4" s="142"/>
      <c r="C4" s="190" t="s">
        <v>128</v>
      </c>
      <c r="D4" s="142"/>
      <c r="E4" s="199" t="s">
        <v>112</v>
      </c>
      <c r="F4" s="199"/>
      <c r="G4" s="199"/>
      <c r="H4" s="199"/>
      <c r="I4" s="199"/>
      <c r="J4" s="142"/>
      <c r="K4" s="200" t="s">
        <v>383</v>
      </c>
      <c r="L4" s="200"/>
      <c r="M4" s="200"/>
      <c r="N4" s="200"/>
      <c r="O4" s="200"/>
      <c r="P4" s="143"/>
      <c r="Q4" s="144" t="s">
        <v>384</v>
      </c>
      <c r="R4" s="142"/>
    </row>
    <row r="5" spans="1:24" ht="3" customHeight="1">
      <c r="A5" s="198"/>
      <c r="B5" s="142"/>
      <c r="C5" s="190"/>
      <c r="D5" s="142"/>
      <c r="E5" s="142"/>
      <c r="F5" s="142"/>
      <c r="G5" s="142"/>
      <c r="H5" s="142"/>
      <c r="I5" s="142"/>
      <c r="J5" s="142"/>
      <c r="K5" s="142"/>
      <c r="L5" s="142"/>
      <c r="M5" s="142"/>
      <c r="N5" s="142"/>
      <c r="O5" s="142"/>
      <c r="P5" s="143"/>
      <c r="Q5" s="142"/>
      <c r="R5" s="142"/>
    </row>
    <row r="6" spans="1:24" ht="19.5" customHeight="1">
      <c r="A6" s="198"/>
      <c r="B6" s="142"/>
      <c r="C6" s="190"/>
      <c r="D6" s="142"/>
      <c r="E6" s="190" t="s">
        <v>330</v>
      </c>
      <c r="F6" s="142"/>
      <c r="G6" s="191" t="s">
        <v>385</v>
      </c>
      <c r="H6" s="191"/>
      <c r="I6" s="191"/>
      <c r="J6" s="142"/>
      <c r="K6" s="190" t="s">
        <v>330</v>
      </c>
      <c r="L6" s="142"/>
      <c r="M6" s="191" t="s">
        <v>385</v>
      </c>
      <c r="N6" s="191"/>
      <c r="O6" s="191"/>
      <c r="P6" s="143"/>
      <c r="Q6" s="141" t="s">
        <v>385</v>
      </c>
      <c r="R6" s="142"/>
      <c r="U6" s="188"/>
      <c r="V6" s="192" t="s">
        <v>124</v>
      </c>
      <c r="W6" s="192"/>
      <c r="X6" s="188"/>
    </row>
    <row r="7" spans="1:24" ht="3" customHeight="1">
      <c r="A7" s="198"/>
      <c r="B7" s="142"/>
      <c r="C7" s="190"/>
      <c r="D7" s="142"/>
      <c r="E7" s="190"/>
      <c r="F7" s="142"/>
      <c r="G7" s="142"/>
      <c r="H7" s="142"/>
      <c r="I7" s="142"/>
      <c r="J7" s="142"/>
      <c r="K7" s="190"/>
      <c r="L7" s="142"/>
      <c r="M7" s="142"/>
      <c r="N7" s="142"/>
      <c r="O7" s="142"/>
      <c r="P7" s="143"/>
      <c r="Q7" s="142"/>
      <c r="R7" s="142"/>
    </row>
    <row r="8" spans="1:24" ht="25.5" customHeight="1">
      <c r="A8" s="198"/>
      <c r="B8" s="142"/>
      <c r="C8" s="190"/>
      <c r="D8" s="142"/>
      <c r="E8" s="190"/>
      <c r="F8" s="142"/>
      <c r="G8" s="140" t="s">
        <v>333</v>
      </c>
      <c r="H8" s="142"/>
      <c r="I8" s="140" t="s">
        <v>334</v>
      </c>
      <c r="J8" s="142"/>
      <c r="K8" s="190"/>
      <c r="L8" s="142"/>
      <c r="M8" s="140" t="s">
        <v>333</v>
      </c>
      <c r="N8" s="142"/>
      <c r="O8" s="140" t="s">
        <v>334</v>
      </c>
      <c r="P8" s="143"/>
      <c r="Q8" s="140" t="s">
        <v>333</v>
      </c>
      <c r="R8" s="142"/>
    </row>
    <row r="9" spans="1:24" ht="6.75" customHeight="1"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05"/>
      <c r="Q9" s="13"/>
      <c r="R9" s="13"/>
    </row>
    <row r="10" spans="1:24" ht="12.75" customHeight="1">
      <c r="A10" s="197">
        <f>[1]LEGENDAS!$B$4</f>
        <v>2017</v>
      </c>
      <c r="B10" s="13"/>
      <c r="C10" s="145" t="s">
        <v>112</v>
      </c>
      <c r="D10" s="146"/>
      <c r="E10" s="147">
        <f>SUM(E11:E22)</f>
        <v>69688.564626000007</v>
      </c>
      <c r="F10" s="148"/>
      <c r="G10" s="149">
        <f>[3]Q001_3_IMP_RESULT_MES!$G$10</f>
        <v>13.454916192940942</v>
      </c>
      <c r="H10" s="150"/>
      <c r="I10" s="151"/>
      <c r="J10" s="146"/>
      <c r="K10" s="147">
        <f>SUM(K11:K22)</f>
        <v>61598.145357999994</v>
      </c>
      <c r="L10" s="148"/>
      <c r="M10" s="149">
        <f>K10/('[2]TVHs (2)'!G66/10^6)*100-100</f>
        <v>11.578632329137164</v>
      </c>
      <c r="N10" s="150"/>
      <c r="O10" s="151"/>
      <c r="P10" s="152"/>
      <c r="Q10" s="151"/>
      <c r="R10" s="153"/>
    </row>
    <row r="11" spans="1:24" ht="13.5" customHeight="1">
      <c r="A11" s="197"/>
      <c r="B11" s="13"/>
      <c r="C11" s="74" t="s">
        <v>317</v>
      </c>
      <c r="D11" s="13"/>
      <c r="E11" s="154">
        <f>[3]Q001_3_IMP_RESULT_MES!$E11</f>
        <v>5401.902294999999</v>
      </c>
      <c r="F11" s="75"/>
      <c r="G11" s="155">
        <f>[3]Q001_3_IMP_RESULT_MES!$G11</f>
        <v>23.939556913480004</v>
      </c>
      <c r="H11" s="156"/>
      <c r="I11" s="155">
        <f>[3]Q001_3_IMP_RESULT_MES!$I11</f>
        <v>-2.255798561820427</v>
      </c>
      <c r="J11" s="13"/>
      <c r="K11" s="154">
        <f>[3]Q001_3_IMP_RESULT_MES!$K11</f>
        <v>4646.5028919999986</v>
      </c>
      <c r="L11" s="75"/>
      <c r="M11" s="155">
        <f>[3]Q001_3_IMP_RESULT_MES!$M11</f>
        <v>16.479316251873399</v>
      </c>
      <c r="N11" s="156"/>
      <c r="O11" s="155">
        <f>[3]Q001_3_IMP_RESULT_MES!$O11</f>
        <v>-2.1085417441340866</v>
      </c>
      <c r="P11" s="105"/>
      <c r="Q11" s="155">
        <f>[3]Q001_3_IMP_RESULT_MES!$Q11</f>
        <v>15.668267887893165</v>
      </c>
      <c r="R11" s="156"/>
    </row>
    <row r="12" spans="1:24" ht="13.5" customHeight="1">
      <c r="A12" s="197"/>
      <c r="B12" s="13"/>
      <c r="C12" s="74" t="s">
        <v>318</v>
      </c>
      <c r="D12" s="13"/>
      <c r="E12" s="154">
        <f>[3]Q001_3_IMP_RESULT_MES!$E12</f>
        <v>5179.81041</v>
      </c>
      <c r="F12" s="75"/>
      <c r="G12" s="155">
        <f>[3]Q001_3_IMP_RESULT_MES!$G12</f>
        <v>10.091763002493664</v>
      </c>
      <c r="H12" s="156"/>
      <c r="I12" s="155">
        <f>[3]Q001_3_IMP_RESULT_MES!$I12</f>
        <v>-4.1113643466963055</v>
      </c>
      <c r="J12" s="13"/>
      <c r="K12" s="154">
        <f>[3]Q001_3_IMP_RESULT_MES!$K12</f>
        <v>4537.6467679999996</v>
      </c>
      <c r="L12" s="75"/>
      <c r="M12" s="155">
        <f>[3]Q001_3_IMP_RESULT_MES!$M12</f>
        <v>5.1846374712822012</v>
      </c>
      <c r="N12" s="156"/>
      <c r="O12" s="155">
        <f>[3]Q001_3_IMP_RESULT_MES!$O12</f>
        <v>-2.3427538200270845</v>
      </c>
      <c r="P12" s="105"/>
      <c r="Q12" s="155">
        <f>[3]Q001_3_IMP_RESULT_MES!$Q12</f>
        <v>15.858273038736812</v>
      </c>
      <c r="R12" s="156"/>
    </row>
    <row r="13" spans="1:24" ht="13.5" customHeight="1">
      <c r="A13" s="197"/>
      <c r="B13" s="13"/>
      <c r="C13" s="74" t="s">
        <v>319</v>
      </c>
      <c r="D13" s="13"/>
      <c r="E13" s="154">
        <f>[3]Q001_3_IMP_RESULT_MES!$E13</f>
        <v>6218.8529370000033</v>
      </c>
      <c r="F13" s="75"/>
      <c r="G13" s="155">
        <f>[3]Q001_3_IMP_RESULT_MES!$G13</f>
        <v>17.018709565886851</v>
      </c>
      <c r="H13" s="156"/>
      <c r="I13" s="155">
        <f>[3]Q001_3_IMP_RESULT_MES!$I13</f>
        <v>20.059470226826363</v>
      </c>
      <c r="J13" s="13"/>
      <c r="K13" s="154">
        <f>[3]Q001_3_IMP_RESULT_MES!$K13</f>
        <v>5651.9649200000031</v>
      </c>
      <c r="L13" s="75"/>
      <c r="M13" s="155">
        <f>[3]Q001_3_IMP_RESULT_MES!$M13</f>
        <v>17.211810428892477</v>
      </c>
      <c r="N13" s="156"/>
      <c r="O13" s="155">
        <f>[3]Q001_3_IMP_RESULT_MES!$O13</f>
        <v>24.557181485749439</v>
      </c>
      <c r="P13" s="105"/>
      <c r="Q13" s="155">
        <f>[3]Q001_3_IMP_RESULT_MES!$Q13</f>
        <v>16.849926606785615</v>
      </c>
      <c r="R13" s="156"/>
    </row>
    <row r="14" spans="1:24" ht="13.5" customHeight="1">
      <c r="A14" s="197"/>
      <c r="B14" s="13"/>
      <c r="C14" s="74" t="s">
        <v>320</v>
      </c>
      <c r="D14" s="13"/>
      <c r="E14" s="154">
        <f>[3]Q001_3_IMP_RESULT_MES!$E14</f>
        <v>5456.6481830000002</v>
      </c>
      <c r="F14" s="75"/>
      <c r="G14" s="155">
        <f>[3]Q001_3_IMP_RESULT_MES!$G14</f>
        <v>11.288600730376146</v>
      </c>
      <c r="H14" s="156"/>
      <c r="I14" s="155">
        <f>[3]Q001_3_IMP_RESULT_MES!$I14</f>
        <v>-12.256355982711071</v>
      </c>
      <c r="J14" s="13"/>
      <c r="K14" s="154">
        <f>[3]Q001_3_IMP_RESULT_MES!$K14</f>
        <v>4783.7908470000002</v>
      </c>
      <c r="L14" s="75"/>
      <c r="M14" s="155">
        <f>[3]Q001_3_IMP_RESULT_MES!$M14</f>
        <v>6.2005852008430082</v>
      </c>
      <c r="N14" s="156"/>
      <c r="O14" s="155">
        <f>[3]Q001_3_IMP_RESULT_MES!$O14</f>
        <v>-15.360570797739527</v>
      </c>
      <c r="P14" s="105"/>
      <c r="Q14" s="155">
        <f>[3]Q001_3_IMP_RESULT_MES!$Q14</f>
        <v>12.951923849309694</v>
      </c>
      <c r="R14" s="156"/>
    </row>
    <row r="15" spans="1:24" ht="13.5" customHeight="1">
      <c r="A15" s="197"/>
      <c r="B15" s="13"/>
      <c r="C15" s="74" t="s">
        <v>321</v>
      </c>
      <c r="D15" s="13"/>
      <c r="E15" s="154">
        <f>[3]Q001_3_IMP_RESULT_MES!$E15</f>
        <v>6345.1629620000003</v>
      </c>
      <c r="F15" s="75"/>
      <c r="G15" s="155">
        <f>[3]Q001_3_IMP_RESULT_MES!$G15</f>
        <v>22.37786430094242</v>
      </c>
      <c r="H15" s="156"/>
      <c r="I15" s="155">
        <f>[3]Q001_3_IMP_RESULT_MES!$I15</f>
        <v>16.283160453117304</v>
      </c>
      <c r="J15" s="13"/>
      <c r="K15" s="154">
        <f>[3]Q001_3_IMP_RESULT_MES!$K15</f>
        <v>5628.600848</v>
      </c>
      <c r="L15" s="75"/>
      <c r="M15" s="155">
        <f>[3]Q001_3_IMP_RESULT_MES!$M15</f>
        <v>18.728293095342991</v>
      </c>
      <c r="N15" s="156"/>
      <c r="O15" s="155">
        <f>[3]Q001_3_IMP_RESULT_MES!$O15</f>
        <v>17.659844002791118</v>
      </c>
      <c r="P15" s="105"/>
      <c r="Q15" s="155">
        <f>[3]Q001_3_IMP_RESULT_MES!$Q15</f>
        <v>16.998651851882428</v>
      </c>
      <c r="R15" s="156"/>
    </row>
    <row r="16" spans="1:24" ht="13.5" customHeight="1">
      <c r="A16" s="197"/>
      <c r="B16" s="13"/>
      <c r="C16" s="74" t="s">
        <v>322</v>
      </c>
      <c r="D16" s="13"/>
      <c r="E16" s="154">
        <f>[3]Q001_3_IMP_RESULT_MES!$E16</f>
        <v>5873.7665230000002</v>
      </c>
      <c r="F16" s="75"/>
      <c r="G16" s="155">
        <f>[3]Q001_3_IMP_RESULT_MES!$G16</f>
        <v>8.3147330913246265</v>
      </c>
      <c r="H16" s="156"/>
      <c r="I16" s="155">
        <f>[3]Q001_3_IMP_RESULT_MES!$I16</f>
        <v>-7.4292250935571786</v>
      </c>
      <c r="J16" s="13"/>
      <c r="K16" s="154">
        <f>[3]Q001_3_IMP_RESULT_MES!$K16</f>
        <v>5297.3550919999998</v>
      </c>
      <c r="L16" s="75"/>
      <c r="M16" s="155">
        <f>[3]Q001_3_IMP_RESULT_MES!$M16</f>
        <v>8.8339958232172933</v>
      </c>
      <c r="N16" s="156"/>
      <c r="O16" s="155">
        <f>[3]Q001_3_IMP_RESULT_MES!$O16</f>
        <v>-5.8850461232777036</v>
      </c>
      <c r="P16" s="105"/>
      <c r="Q16" s="155">
        <f>[3]Q001_3_IMP_RESULT_MES!$Q16</f>
        <v>13.9557396241661</v>
      </c>
      <c r="R16" s="156"/>
    </row>
    <row r="17" spans="1:18" ht="13.5" customHeight="1">
      <c r="A17" s="197"/>
      <c r="B17" s="13"/>
      <c r="C17" s="74" t="s">
        <v>323</v>
      </c>
      <c r="D17" s="13"/>
      <c r="E17" s="154">
        <f>[3]Q001_3_IMP_RESULT_MES!$E17</f>
        <v>5812.8796409999986</v>
      </c>
      <c r="F17" s="75"/>
      <c r="G17" s="155">
        <f>[3]Q001_3_IMP_RESULT_MES!$G17</f>
        <v>14.035060953934916</v>
      </c>
      <c r="H17" s="156"/>
      <c r="I17" s="155">
        <f>[3]Q001_3_IMP_RESULT_MES!$I17</f>
        <v>-1.0365900953261615</v>
      </c>
      <c r="J17" s="13"/>
      <c r="K17" s="154">
        <f>[3]Q001_3_IMP_RESULT_MES!$K17</f>
        <v>5099.2054069999995</v>
      </c>
      <c r="L17" s="75"/>
      <c r="M17" s="155">
        <f>[3]Q001_3_IMP_RESULT_MES!$M17</f>
        <v>10.496148725307776</v>
      </c>
      <c r="N17" s="156"/>
      <c r="O17" s="155">
        <f>[3]Q001_3_IMP_RESULT_MES!$O17</f>
        <v>-3.7405399781344357</v>
      </c>
      <c r="P17" s="105"/>
      <c r="Q17" s="155">
        <f>[3]Q001_3_IMP_RESULT_MES!$Q17</f>
        <v>14.814162945165421</v>
      </c>
      <c r="R17" s="156"/>
    </row>
    <row r="18" spans="1:18" ht="13.5" customHeight="1">
      <c r="A18" s="197"/>
      <c r="B18" s="13"/>
      <c r="C18" s="74" t="s">
        <v>324</v>
      </c>
      <c r="D18" s="13"/>
      <c r="E18" s="154">
        <f>[3]Q001_3_IMP_RESULT_MES!$E18</f>
        <v>5311.8274170000013</v>
      </c>
      <c r="F18" s="75"/>
      <c r="G18" s="155">
        <f>[3]Q001_3_IMP_RESULT_MES!$G18</f>
        <v>13.220904627430059</v>
      </c>
      <c r="H18" s="156"/>
      <c r="I18" s="155">
        <f>[3]Q001_3_IMP_RESULT_MES!$I18</f>
        <v>-8.6196903246701311</v>
      </c>
      <c r="J18" s="13"/>
      <c r="K18" s="154">
        <f>[3]Q001_3_IMP_RESULT_MES!$K18</f>
        <v>4692.9803720000009</v>
      </c>
      <c r="L18" s="75"/>
      <c r="M18" s="155">
        <f>[3]Q001_3_IMP_RESULT_MES!$M18</f>
        <v>15.274125518726748</v>
      </c>
      <c r="N18" s="156"/>
      <c r="O18" s="155">
        <f>[3]Q001_3_IMP_RESULT_MES!$O18</f>
        <v>-7.9664379560460077</v>
      </c>
      <c r="P18" s="105"/>
      <c r="Q18" s="155">
        <f>[3]Q001_3_IMP_RESULT_MES!$Q18</f>
        <v>11.744728939991674</v>
      </c>
      <c r="R18" s="156"/>
    </row>
    <row r="19" spans="1:18" ht="13.5" customHeight="1">
      <c r="A19" s="197"/>
      <c r="B19" s="13"/>
      <c r="C19" s="74" t="s">
        <v>325</v>
      </c>
      <c r="D19" s="13"/>
      <c r="E19" s="154">
        <f>[3]Q001_3_IMP_RESULT_MES!$E19</f>
        <v>5916.0192860000016</v>
      </c>
      <c r="F19" s="75"/>
      <c r="G19" s="155">
        <f>[3]Q001_3_IMP_RESULT_MES!$G19</f>
        <v>9.1412416923425894</v>
      </c>
      <c r="H19" s="156"/>
      <c r="I19" s="155">
        <f>[3]Q001_3_IMP_RESULT_MES!$I19</f>
        <v>11.374463467437621</v>
      </c>
      <c r="J19" s="13"/>
      <c r="K19" s="154">
        <f>[3]Q001_3_IMP_RESULT_MES!$K19</f>
        <v>5272.7201640000021</v>
      </c>
      <c r="L19" s="75"/>
      <c r="M19" s="155">
        <f>[3]Q001_3_IMP_RESULT_MES!$M19</f>
        <v>8.5774286283426591</v>
      </c>
      <c r="N19" s="156"/>
      <c r="O19" s="155">
        <f>[3]Q001_3_IMP_RESULT_MES!$O19</f>
        <v>12.353339371690879</v>
      </c>
      <c r="P19" s="105"/>
      <c r="Q19" s="155">
        <f>[3]Q001_3_IMP_RESULT_MES!$Q19</f>
        <v>12.039818547142374</v>
      </c>
      <c r="R19" s="156"/>
    </row>
    <row r="20" spans="1:18" ht="13.5" customHeight="1">
      <c r="A20" s="197"/>
      <c r="B20" s="13"/>
      <c r="C20" s="74" t="s">
        <v>326</v>
      </c>
      <c r="D20" s="13"/>
      <c r="E20" s="154">
        <f>[3]Q001_3_IMP_RESULT_MES!$E20</f>
        <v>6445.0639490000003</v>
      </c>
      <c r="F20" s="75"/>
      <c r="G20" s="155">
        <f>[3]Q001_3_IMP_RESULT_MES!$G20</f>
        <v>22.313876689657292</v>
      </c>
      <c r="H20" s="156"/>
      <c r="I20" s="155">
        <f>[3]Q001_3_IMP_RESULT_MES!$I20</f>
        <v>8.9425784032171691</v>
      </c>
      <c r="J20" s="13"/>
      <c r="K20" s="154">
        <f>[3]Q001_3_IMP_RESULT_MES!$K20</f>
        <v>5663.2064300000002</v>
      </c>
      <c r="L20" s="75"/>
      <c r="M20" s="155">
        <f>[3]Q001_3_IMP_RESULT_MES!$M20</f>
        <v>20.866124383391011</v>
      </c>
      <c r="N20" s="156"/>
      <c r="O20" s="155">
        <f>[3]Q001_3_IMP_RESULT_MES!$O20</f>
        <v>7.4057839948738433</v>
      </c>
      <c r="P20" s="105"/>
      <c r="Q20" s="155">
        <f>[3]Q001_3_IMP_RESULT_MES!$Q20</f>
        <v>14.89823088213231</v>
      </c>
      <c r="R20" s="156"/>
    </row>
    <row r="21" spans="1:18" ht="13.5" customHeight="1">
      <c r="A21" s="197"/>
      <c r="B21" s="13"/>
      <c r="C21" s="74" t="s">
        <v>327</v>
      </c>
      <c r="D21" s="13"/>
      <c r="E21" s="154">
        <f>[3]Q001_3_IMP_RESULT_MES!$E21</f>
        <v>6144.8654190000007</v>
      </c>
      <c r="F21" s="75"/>
      <c r="G21" s="155">
        <f>[3]Q001_3_IMP_RESULT_MES!$G21</f>
        <v>11.12234324510743</v>
      </c>
      <c r="H21" s="156"/>
      <c r="I21" s="155">
        <f>[3]Q001_3_IMP_RESULT_MES!$I21</f>
        <v>-4.6578052968206407</v>
      </c>
      <c r="J21" s="13"/>
      <c r="K21" s="154">
        <f>[3]Q001_3_IMP_RESULT_MES!$K21</f>
        <v>5429.8154680000007</v>
      </c>
      <c r="L21" s="75"/>
      <c r="M21" s="155">
        <f>[3]Q001_3_IMP_RESULT_MES!$M21</f>
        <v>8.725444092104425</v>
      </c>
      <c r="N21" s="156"/>
      <c r="O21" s="155">
        <f>[3]Q001_3_IMP_RESULT_MES!$O21</f>
        <v>-4.1211805517744438</v>
      </c>
      <c r="P21" s="105"/>
      <c r="Q21" s="155">
        <f>[3]Q001_3_IMP_RESULT_MES!$Q21</f>
        <v>14.096072683259493</v>
      </c>
      <c r="R21" s="156"/>
    </row>
    <row r="22" spans="1:18" ht="13.5" customHeight="1">
      <c r="A22" s="197"/>
      <c r="B22" s="13"/>
      <c r="C22" s="74" t="s">
        <v>328</v>
      </c>
      <c r="D22" s="13"/>
      <c r="E22" s="154">
        <f>[3]Q001_3_IMP_RESULT_MES!$E22</f>
        <v>5581.7656039999993</v>
      </c>
      <c r="F22" s="75"/>
      <c r="G22" s="155">
        <f>[3]Q001_3_IMP_RESULT_MES!$G22</f>
        <v>0.99872078083893712</v>
      </c>
      <c r="H22" s="156"/>
      <c r="I22" s="155">
        <f>[3]Q001_3_IMP_RESULT_MES!$I22</f>
        <v>-9.163745283320452</v>
      </c>
      <c r="J22" s="13"/>
      <c r="K22" s="154">
        <f>[3]Q001_3_IMP_RESULT_MES!$K22</f>
        <v>4894.3561499999987</v>
      </c>
      <c r="L22" s="75"/>
      <c r="M22" s="155">
        <f>[3]Q001_3_IMP_RESULT_MES!$M22</f>
        <v>3.113173903748347</v>
      </c>
      <c r="N22" s="156"/>
      <c r="O22" s="155">
        <f>[3]Q001_3_IMP_RESULT_MES!$O22</f>
        <v>-9.8614643749068591</v>
      </c>
      <c r="P22" s="105"/>
      <c r="Q22" s="155">
        <f>[3]Q001_3_IMP_RESULT_MES!$Q22</f>
        <v>11.307477380345745</v>
      </c>
      <c r="R22" s="156"/>
    </row>
    <row r="23" spans="1:18" ht="6.75" customHeight="1">
      <c r="A23" s="157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05"/>
      <c r="Q23" s="13"/>
      <c r="R23" s="13"/>
    </row>
    <row r="24" spans="1:18" ht="13.5" customHeight="1">
      <c r="A24" s="197">
        <f>[1]LEGENDAS!$B$3</f>
        <v>2018</v>
      </c>
      <c r="B24" s="13"/>
      <c r="C24" s="145" t="s">
        <v>112</v>
      </c>
      <c r="D24" s="146"/>
      <c r="E24" s="147">
        <f>SUM(E25:E36)</f>
        <v>75033.168539000006</v>
      </c>
      <c r="F24" s="148"/>
      <c r="G24" s="149">
        <f t="shared" ref="G24:G36" si="0">E24/E10*100-100</f>
        <v>7.6692696164472096</v>
      </c>
      <c r="H24" s="150"/>
      <c r="I24" s="151"/>
      <c r="J24" s="146"/>
      <c r="K24" s="147">
        <f>SUM(K25:K36)</f>
        <v>66122.696557999981</v>
      </c>
      <c r="L24" s="148"/>
      <c r="M24" s="149">
        <f t="shared" ref="M24:M36" si="1">K24/K10*100-100</f>
        <v>7.3452717995061647</v>
      </c>
      <c r="N24" s="150"/>
      <c r="O24" s="151"/>
      <c r="P24" s="152"/>
      <c r="Q24" s="151"/>
      <c r="R24" s="156"/>
    </row>
    <row r="25" spans="1:18" ht="13.5" customHeight="1">
      <c r="A25" s="197"/>
      <c r="B25" s="13"/>
      <c r="C25" s="74" t="s">
        <v>317</v>
      </c>
      <c r="D25" s="13"/>
      <c r="E25" s="75">
        <f>[4]ENTRADA!$S12</f>
        <v>5977.0457760000018</v>
      </c>
      <c r="F25" s="75"/>
      <c r="G25" s="155">
        <f t="shared" si="0"/>
        <v>10.647054492865522</v>
      </c>
      <c r="H25" s="156"/>
      <c r="I25" s="155">
        <f>E25/E22*100-100</f>
        <v>7.0816333046435602</v>
      </c>
      <c r="J25" s="13"/>
      <c r="K25" s="75">
        <f>[4]ENTRADA!$T12</f>
        <v>5177.2252160000016</v>
      </c>
      <c r="L25" s="75"/>
      <c r="M25" s="155">
        <f t="shared" si="1"/>
        <v>11.421973392371299</v>
      </c>
      <c r="N25" s="156"/>
      <c r="O25" s="155">
        <f>K25/K22*100-100</f>
        <v>5.7794949392884405</v>
      </c>
      <c r="P25" s="105"/>
      <c r="Q25" s="155">
        <f>'[1]2 (IMP)'!Q25</f>
        <v>7.5669090045318939</v>
      </c>
      <c r="R25" s="156"/>
    </row>
    <row r="26" spans="1:18" ht="13.5" customHeight="1">
      <c r="A26" s="197"/>
      <c r="B26" s="13"/>
      <c r="C26" s="74" t="s">
        <v>318</v>
      </c>
      <c r="D26" s="13"/>
      <c r="E26" s="75">
        <f>[4]ENTRADA!$S13</f>
        <v>5607.6039599999995</v>
      </c>
      <c r="F26" s="75"/>
      <c r="G26" s="155">
        <f t="shared" si="0"/>
        <v>8.2588650189611883</v>
      </c>
      <c r="H26" s="156"/>
      <c r="I26" s="155">
        <f>E26/E25*100-100</f>
        <v>-6.1810103158895799</v>
      </c>
      <c r="J26" s="13"/>
      <c r="K26" s="75">
        <f>[4]ENTRADA!$T13</f>
        <v>4950.6803949999994</v>
      </c>
      <c r="L26" s="75"/>
      <c r="M26" s="155">
        <f t="shared" si="1"/>
        <v>9.1023750441034679</v>
      </c>
      <c r="N26" s="156"/>
      <c r="O26" s="155">
        <f>K26/K25*100-100</f>
        <v>-4.3757961368934559</v>
      </c>
      <c r="P26" s="105"/>
      <c r="Q26" s="155">
        <f>'[1]2 (IMP)'!Q26</f>
        <v>6.5688690737143958</v>
      </c>
      <c r="R26" s="156"/>
    </row>
    <row r="27" spans="1:18" ht="13.5" customHeight="1">
      <c r="A27" s="197"/>
      <c r="B27" s="13"/>
      <c r="C27" s="74" t="s">
        <v>319</v>
      </c>
      <c r="D27" s="13"/>
      <c r="E27" s="75">
        <f>[4]ENTRADA!$S14</f>
        <v>6270.246509999999</v>
      </c>
      <c r="F27" s="75"/>
      <c r="G27" s="155">
        <f t="shared" si="0"/>
        <v>0.82641563517643135</v>
      </c>
      <c r="H27" s="156"/>
      <c r="I27" s="155">
        <f t="shared" ref="I27:I36" si="2">E27/E26*100-100</f>
        <v>11.816857159077969</v>
      </c>
      <c r="J27" s="13"/>
      <c r="K27" s="75">
        <f>[4]ENTRADA!$T14</f>
        <v>5642.8647019999989</v>
      </c>
      <c r="L27" s="75"/>
      <c r="M27" s="155">
        <f t="shared" si="1"/>
        <v>-0.16100981037236295</v>
      </c>
      <c r="N27" s="156"/>
      <c r="O27" s="155">
        <f t="shared" ref="O27:O36" si="3">K27/K26*100-100</f>
        <v>13.981599533249607</v>
      </c>
      <c r="P27" s="105"/>
      <c r="Q27" s="155">
        <f>'[1]2 (IMP)'!Q27</f>
        <v>6.2755661116805612</v>
      </c>
      <c r="R27" s="156"/>
    </row>
    <row r="28" spans="1:18" ht="13.5" customHeight="1">
      <c r="A28" s="197"/>
      <c r="B28" s="13"/>
      <c r="C28" s="74" t="s">
        <v>320</v>
      </c>
      <c r="D28" s="13"/>
      <c r="E28" s="75">
        <f>[4]ENTRADA!$S15</f>
        <v>6131.7039389999991</v>
      </c>
      <c r="F28" s="75"/>
      <c r="G28" s="155">
        <f t="shared" si="0"/>
        <v>12.37125307259339</v>
      </c>
      <c r="H28" s="156"/>
      <c r="I28" s="155">
        <f t="shared" si="2"/>
        <v>-2.2095235136138172</v>
      </c>
      <c r="J28" s="13"/>
      <c r="K28" s="75">
        <f>[4]ENTRADA!$T15</f>
        <v>5472.3321239999996</v>
      </c>
      <c r="L28" s="75"/>
      <c r="M28" s="155">
        <f t="shared" si="1"/>
        <v>14.393214482439092</v>
      </c>
      <c r="N28" s="156"/>
      <c r="O28" s="155">
        <f t="shared" si="3"/>
        <v>-3.0220922706078284</v>
      </c>
      <c r="P28" s="105"/>
      <c r="Q28" s="155">
        <f>'[1]2 (IMP)'!Q28</f>
        <v>6.8479474671566294</v>
      </c>
      <c r="R28" s="156"/>
    </row>
    <row r="29" spans="1:18" ht="13.5" customHeight="1">
      <c r="A29" s="197"/>
      <c r="B29" s="13"/>
      <c r="C29" s="74" t="s">
        <v>321</v>
      </c>
      <c r="D29" s="13"/>
      <c r="E29" s="75">
        <f>[4]ENTRADA!$S16</f>
        <v>6326.5458190000008</v>
      </c>
      <c r="F29" s="75"/>
      <c r="G29" s="155">
        <f t="shared" si="0"/>
        <v>-0.2934068535590626</v>
      </c>
      <c r="H29" s="156"/>
      <c r="I29" s="155">
        <f t="shared" si="2"/>
        <v>3.1776139542669739</v>
      </c>
      <c r="J29" s="13"/>
      <c r="K29" s="75">
        <f>[4]ENTRADA!$T16</f>
        <v>5737.9591980000005</v>
      </c>
      <c r="L29" s="75"/>
      <c r="M29" s="155">
        <f t="shared" si="1"/>
        <v>1.942904692537553</v>
      </c>
      <c r="N29" s="156"/>
      <c r="O29" s="155">
        <f t="shared" si="3"/>
        <v>4.8540013285202548</v>
      </c>
      <c r="P29" s="105"/>
      <c r="Q29" s="155">
        <f>'[1]2 (IMP)'!Q29</f>
        <v>3.9278917956581552</v>
      </c>
      <c r="R29" s="156"/>
    </row>
    <row r="30" spans="1:18" ht="13.5" customHeight="1">
      <c r="A30" s="197"/>
      <c r="B30" s="13"/>
      <c r="C30" s="74" t="s">
        <v>322</v>
      </c>
      <c r="D30" s="13"/>
      <c r="E30" s="75">
        <f>[4]ENTRADA!$S17</f>
        <v>6867.7352959999989</v>
      </c>
      <c r="F30" s="75"/>
      <c r="G30" s="155">
        <f t="shared" si="0"/>
        <v>16.922170282184339</v>
      </c>
      <c r="H30" s="156"/>
      <c r="I30" s="155">
        <f t="shared" si="2"/>
        <v>8.5542647201682769</v>
      </c>
      <c r="J30" s="13"/>
      <c r="K30" s="75">
        <f>[4]ENTRADA!$T17</f>
        <v>5783.5952929999985</v>
      </c>
      <c r="L30" s="75"/>
      <c r="M30" s="155">
        <f t="shared" si="1"/>
        <v>9.1789240584289473</v>
      </c>
      <c r="N30" s="156"/>
      <c r="O30" s="155">
        <f t="shared" si="3"/>
        <v>0.79533669420139574</v>
      </c>
      <c r="P30" s="105"/>
      <c r="Q30" s="155">
        <f>'[1]2 (IMP)'!Q30</f>
        <v>9.3372189412960864</v>
      </c>
      <c r="R30" s="156"/>
    </row>
    <row r="31" spans="1:18" ht="13.5" customHeight="1">
      <c r="A31" s="197"/>
      <c r="B31" s="13"/>
      <c r="C31" s="74" t="s">
        <v>323</v>
      </c>
      <c r="D31" s="13"/>
      <c r="E31" s="75">
        <f>[4]ENTRADA!$S18</f>
        <v>6567.5695370000003</v>
      </c>
      <c r="F31" s="75"/>
      <c r="G31" s="155">
        <f t="shared" si="0"/>
        <v>12.983064205853239</v>
      </c>
      <c r="H31" s="156"/>
      <c r="I31" s="155">
        <f t="shared" si="2"/>
        <v>-4.3706658172283568</v>
      </c>
      <c r="J31" s="13"/>
      <c r="K31" s="75">
        <f>[4]ENTRADA!$T18</f>
        <v>5775.156594</v>
      </c>
      <c r="L31" s="75"/>
      <c r="M31" s="155">
        <f t="shared" si="1"/>
        <v>13.256010163310549</v>
      </c>
      <c r="N31" s="156"/>
      <c r="O31" s="155">
        <f t="shared" si="3"/>
        <v>-0.14590749477598308</v>
      </c>
      <c r="P31" s="105"/>
      <c r="Q31" s="155">
        <f>'[1]2 (IMP)'!Q31</f>
        <v>9.5943868632984817</v>
      </c>
      <c r="R31" s="156"/>
    </row>
    <row r="32" spans="1:18" ht="13.5" customHeight="1">
      <c r="A32" s="197"/>
      <c r="B32" s="13"/>
      <c r="C32" s="74" t="s">
        <v>324</v>
      </c>
      <c r="D32" s="13"/>
      <c r="E32" s="75">
        <f>[4]ENTRADA!$S19</f>
        <v>5727.5889759999991</v>
      </c>
      <c r="F32" s="75"/>
      <c r="G32" s="155">
        <f t="shared" si="0"/>
        <v>7.8270908740256289</v>
      </c>
      <c r="H32" s="156"/>
      <c r="I32" s="155">
        <f t="shared" si="2"/>
        <v>-12.789823636701016</v>
      </c>
      <c r="J32" s="13"/>
      <c r="K32" s="75">
        <f>[4]ENTRADA!$T19</f>
        <v>4713.5753869999999</v>
      </c>
      <c r="L32" s="75"/>
      <c r="M32" s="155">
        <f t="shared" si="1"/>
        <v>0.43884724348895077</v>
      </c>
      <c r="N32" s="156"/>
      <c r="O32" s="155">
        <f t="shared" si="3"/>
        <v>-18.381860123116184</v>
      </c>
      <c r="P32" s="105"/>
      <c r="Q32" s="155">
        <f>'[1]2 (IMP)'!Q32</f>
        <v>12.733026984371548</v>
      </c>
      <c r="R32" s="156"/>
    </row>
    <row r="33" spans="1:18" ht="13.5" customHeight="1">
      <c r="A33" s="197"/>
      <c r="B33" s="13"/>
      <c r="C33" s="74" t="s">
        <v>325</v>
      </c>
      <c r="D33" s="13"/>
      <c r="E33" s="75">
        <f>[4]ENTRADA!$S20</f>
        <v>5937.1145289999986</v>
      </c>
      <c r="F33" s="75"/>
      <c r="G33" s="155">
        <f t="shared" si="0"/>
        <v>0.35657833384550486</v>
      </c>
      <c r="H33" s="156"/>
      <c r="I33" s="155">
        <f t="shared" si="2"/>
        <v>3.6581806738919909</v>
      </c>
      <c r="J33" s="13"/>
      <c r="K33" s="75">
        <f>[4]ENTRADA!$T20</f>
        <v>5355.1373029999977</v>
      </c>
      <c r="L33" s="75"/>
      <c r="M33" s="155">
        <f t="shared" si="1"/>
        <v>1.5630857780525957</v>
      </c>
      <c r="N33" s="156"/>
      <c r="O33" s="155">
        <f t="shared" si="3"/>
        <v>13.61093996225074</v>
      </c>
      <c r="P33" s="105"/>
      <c r="Q33" s="155">
        <f>'[1]2 (IMP)'!Q33</f>
        <v>6.9923468867835794</v>
      </c>
      <c r="R33" s="156"/>
    </row>
    <row r="34" spans="1:18" ht="13.5" customHeight="1">
      <c r="A34" s="197"/>
      <c r="B34" s="13"/>
      <c r="C34" s="74" t="s">
        <v>326</v>
      </c>
      <c r="D34" s="13"/>
      <c r="E34" s="75">
        <f>[4]ENTRADA!$S21</f>
        <v>6772.4322920000013</v>
      </c>
      <c r="F34" s="75"/>
      <c r="G34" s="155">
        <f t="shared" si="0"/>
        <v>5.0793653188001997</v>
      </c>
      <c r="H34" s="156"/>
      <c r="I34" s="155">
        <f t="shared" si="2"/>
        <v>14.069423099720751</v>
      </c>
      <c r="J34" s="13"/>
      <c r="K34" s="75">
        <f>[4]ENTRADA!$T21</f>
        <v>6093.9197220000005</v>
      </c>
      <c r="L34" s="75"/>
      <c r="M34" s="155">
        <f t="shared" si="1"/>
        <v>7.6054669262692016</v>
      </c>
      <c r="N34" s="156"/>
      <c r="O34" s="155">
        <f t="shared" si="3"/>
        <v>13.795769878507699</v>
      </c>
      <c r="P34" s="105"/>
      <c r="Q34" s="155">
        <f>'[1]2 (IMP)'!Q34</f>
        <v>4.3242743657141176</v>
      </c>
      <c r="R34" s="156"/>
    </row>
    <row r="35" spans="1:18" ht="13.5" customHeight="1">
      <c r="A35" s="197"/>
      <c r="B35" s="13"/>
      <c r="C35" s="74" t="s">
        <v>327</v>
      </c>
      <c r="D35" s="13"/>
      <c r="E35" s="75">
        <f>[4]ENTRADA!$S22</f>
        <v>6903.5899790000003</v>
      </c>
      <c r="F35" s="75"/>
      <c r="G35" s="155">
        <f t="shared" si="0"/>
        <v>12.347293362260032</v>
      </c>
      <c r="H35" s="156"/>
      <c r="I35" s="155">
        <f t="shared" si="2"/>
        <v>1.9366408011923539</v>
      </c>
      <c r="J35" s="13"/>
      <c r="K35" s="75">
        <f>[4]ENTRADA!$T22</f>
        <v>6128.8530979999996</v>
      </c>
      <c r="L35" s="75"/>
      <c r="M35" s="155">
        <f t="shared" si="1"/>
        <v>12.874058687992203</v>
      </c>
      <c r="N35" s="156"/>
      <c r="O35" s="155">
        <f t="shared" si="3"/>
        <v>0.57324969139129678</v>
      </c>
      <c r="P35" s="105"/>
      <c r="Q35" s="155">
        <f>'[1]2 (IMP)'!Q35</f>
        <v>5.9828770018805812</v>
      </c>
      <c r="R35" s="156"/>
    </row>
    <row r="36" spans="1:18" ht="13.5" customHeight="1">
      <c r="A36" s="197"/>
      <c r="B36" s="13"/>
      <c r="C36" s="74" t="s">
        <v>328</v>
      </c>
      <c r="D36" s="13"/>
      <c r="E36" s="75">
        <f>[4]ENTRADA!$S23</f>
        <v>5943.9919259999979</v>
      </c>
      <c r="F36" s="75"/>
      <c r="G36" s="155">
        <f t="shared" si="0"/>
        <v>6.4894577755185736</v>
      </c>
      <c r="H36" s="156"/>
      <c r="I36" s="155">
        <f t="shared" si="2"/>
        <v>-13.89998617992957</v>
      </c>
      <c r="J36" s="13"/>
      <c r="K36" s="75">
        <f>[4]ENTRADA!$T23</f>
        <v>5291.3975259999988</v>
      </c>
      <c r="L36" s="75"/>
      <c r="M36" s="155">
        <f t="shared" si="1"/>
        <v>8.1122289394489684</v>
      </c>
      <c r="N36" s="156"/>
      <c r="O36" s="155">
        <f t="shared" si="3"/>
        <v>-13.664148228210664</v>
      </c>
      <c r="P36" s="105"/>
      <c r="Q36" s="155">
        <f>'[1]2 (IMP)'!Q36</f>
        <v>7.9701933541788605</v>
      </c>
      <c r="R36" s="156"/>
    </row>
    <row r="37" spans="1:18" ht="6.75" customHeight="1">
      <c r="A37" s="157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05"/>
      <c r="Q37" s="13"/>
      <c r="R37" s="13"/>
    </row>
    <row r="38" spans="1:18" ht="13.5" customHeight="1">
      <c r="A38" s="197">
        <f>[1]LEGENDAS!$B$2</f>
        <v>2019</v>
      </c>
      <c r="B38" s="13"/>
      <c r="C38" s="145"/>
      <c r="D38" s="146"/>
      <c r="E38" s="147"/>
      <c r="F38" s="148"/>
      <c r="G38" s="149"/>
      <c r="H38" s="150"/>
      <c r="I38" s="151"/>
      <c r="J38" s="146"/>
      <c r="K38" s="147"/>
      <c r="L38" s="148"/>
      <c r="M38" s="149"/>
      <c r="N38" s="150"/>
      <c r="O38" s="151"/>
      <c r="P38" s="152"/>
      <c r="Q38" s="151"/>
      <c r="R38" s="156"/>
    </row>
    <row r="39" spans="1:18" ht="13.5" customHeight="1">
      <c r="A39" s="197"/>
      <c r="B39" s="13"/>
      <c r="C39" s="74" t="s">
        <v>317</v>
      </c>
      <c r="D39" s="13"/>
      <c r="E39" s="75">
        <f>[4]ENTRADA!$S32</f>
        <v>6903.905797999998</v>
      </c>
      <c r="F39" s="75"/>
      <c r="G39" s="155">
        <f>E39/E25*100-100</f>
        <v>15.506992195403186</v>
      </c>
      <c r="H39" s="156"/>
      <c r="I39" s="155">
        <f>E39/E36*100-100</f>
        <v>16.14931318801392</v>
      </c>
      <c r="J39" s="13"/>
      <c r="K39" s="75">
        <f>[4]ENTRADA!$T32</f>
        <v>6102.5843079999977</v>
      </c>
      <c r="L39" s="75"/>
      <c r="M39" s="155">
        <f>K39/K25*100-100</f>
        <v>17.873649559231296</v>
      </c>
      <c r="N39" s="156"/>
      <c r="O39" s="155">
        <f>K39/K36*100-100</f>
        <v>15.330293708120067</v>
      </c>
      <c r="P39" s="105"/>
      <c r="Q39" s="155">
        <f>'[1]2 (IMP)'!Q39</f>
        <v>11.567150300188885</v>
      </c>
      <c r="R39" s="156"/>
    </row>
    <row r="40" spans="1:18" ht="13.5" customHeight="1">
      <c r="A40" s="197"/>
      <c r="B40" s="13"/>
      <c r="C40" s="74" t="s">
        <v>318</v>
      </c>
      <c r="D40" s="13"/>
      <c r="E40" s="75">
        <f>[4]ENTRADA!$S33</f>
        <v>6317.1075620000001</v>
      </c>
      <c r="F40" s="75"/>
      <c r="G40" s="155">
        <f>E40/E26*100-100</f>
        <v>12.65252694485936</v>
      </c>
      <c r="H40" s="156"/>
      <c r="I40" s="155">
        <f>E40/E39*100-100</f>
        <v>-8.4995110473550852</v>
      </c>
      <c r="J40" s="13"/>
      <c r="K40" s="75">
        <f>[4]ENTRADA!$T33</f>
        <v>5605.6238649999996</v>
      </c>
      <c r="L40" s="75"/>
      <c r="M40" s="155">
        <f>K40/K26*100-100</f>
        <v>13.229362789435342</v>
      </c>
      <c r="N40" s="156"/>
      <c r="O40" s="155">
        <f>K40/K39*100-100</f>
        <v>-8.1434424813848523</v>
      </c>
      <c r="P40" s="105"/>
      <c r="Q40" s="155">
        <f>'[1]2 (IMP)'!Q40</f>
        <v>11.642441979968993</v>
      </c>
      <c r="R40" s="156"/>
    </row>
    <row r="41" spans="1:18" ht="13.5" customHeight="1">
      <c r="A41" s="197"/>
      <c r="B41" s="13"/>
      <c r="C41" s="74" t="s">
        <v>319</v>
      </c>
      <c r="D41" s="13"/>
      <c r="E41" s="75">
        <f>[4]ENTRADA!$S34</f>
        <v>7031.4446719999996</v>
      </c>
      <c r="F41" s="75"/>
      <c r="G41" s="155">
        <f>E41/E27*100-100</f>
        <v>12.139844275436644</v>
      </c>
      <c r="H41" s="156"/>
      <c r="I41" s="155">
        <f>E41/E40*100-100</f>
        <v>11.3079776304116</v>
      </c>
      <c r="J41" s="13"/>
      <c r="K41" s="75">
        <f>[4]ENTRADA!$T34</f>
        <v>6345.8493509999989</v>
      </c>
      <c r="L41" s="75"/>
      <c r="M41" s="155">
        <f>K41/K27*100-100</f>
        <v>12.457939116471124</v>
      </c>
      <c r="N41" s="156"/>
      <c r="O41" s="155">
        <f>K41/K40*100-100</f>
        <v>13.205050924336305</v>
      </c>
      <c r="P41" s="105"/>
      <c r="Q41" s="155">
        <f>'[1]2 (IMP)'!Q41</f>
        <v>13.428035385739733</v>
      </c>
      <c r="R41" s="156"/>
    </row>
    <row r="42" spans="1:18" ht="3" customHeight="1">
      <c r="A42" s="109"/>
      <c r="B42" s="109"/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09"/>
    </row>
    <row r="43" spans="1:18" ht="3.75" customHeight="1"/>
    <row r="44" spans="1:18">
      <c r="E44" s="158"/>
      <c r="F44" s="62"/>
      <c r="G44" s="62"/>
      <c r="H44" s="62"/>
      <c r="I44" s="62"/>
      <c r="J44" s="62"/>
      <c r="K44" s="158"/>
      <c r="L44" s="62"/>
      <c r="M44" s="62"/>
      <c r="N44" s="62"/>
      <c r="O44" s="62"/>
      <c r="P44" s="62"/>
    </row>
  </sheetData>
  <mergeCells count="13">
    <mergeCell ref="A10:A22"/>
    <mergeCell ref="A24:A36"/>
    <mergeCell ref="A38:A41"/>
    <mergeCell ref="V6:W6"/>
    <mergeCell ref="A1:Q1"/>
    <mergeCell ref="A4:A8"/>
    <mergeCell ref="C4:C8"/>
    <mergeCell ref="E4:I4"/>
    <mergeCell ref="K4:O4"/>
    <mergeCell ref="E6:E8"/>
    <mergeCell ref="G6:I6"/>
    <mergeCell ref="K6:K8"/>
    <mergeCell ref="M6:O6"/>
  </mergeCells>
  <hyperlinks>
    <hyperlink ref="V6:W6" location="Index!A1" display="Return to Index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B27"/>
  <sheetViews>
    <sheetView showGridLines="0" zoomScale="90" zoomScaleNormal="90" workbookViewId="0">
      <selection sqref="A1:Y1"/>
    </sheetView>
  </sheetViews>
  <sheetFormatPr defaultRowHeight="12.75"/>
  <cols>
    <col min="1" max="1" width="11.7109375" style="11" customWidth="1"/>
    <col min="2" max="2" width="0.5703125" style="11" customWidth="1"/>
    <col min="3" max="3" width="8" style="11" customWidth="1"/>
    <col min="4" max="4" width="0.5703125" style="11" customWidth="1"/>
    <col min="5" max="5" width="8" style="11" customWidth="1"/>
    <col min="6" max="6" width="0.5703125" style="11" customWidth="1"/>
    <col min="7" max="7" width="10" style="11" customWidth="1"/>
    <col min="8" max="8" width="0.5703125" style="11" customWidth="1"/>
    <col min="9" max="9" width="8" style="11" customWidth="1"/>
    <col min="10" max="10" width="0.5703125" style="11" customWidth="1"/>
    <col min="11" max="11" width="8" style="11" customWidth="1"/>
    <col min="12" max="12" width="0.5703125" style="11" customWidth="1"/>
    <col min="13" max="13" width="8" style="11" customWidth="1"/>
    <col min="14" max="14" width="0.5703125" style="11" customWidth="1"/>
    <col min="15" max="15" width="10" style="11" customWidth="1"/>
    <col min="16" max="16" width="0.5703125" style="11" customWidth="1"/>
    <col min="17" max="17" width="8" style="11" customWidth="1"/>
    <col min="18" max="18" width="0.5703125" style="11" customWidth="1"/>
    <col min="19" max="19" width="8" style="11" customWidth="1"/>
    <col min="20" max="20" width="0.5703125" style="11" customWidth="1"/>
    <col min="21" max="21" width="8" style="11" customWidth="1"/>
    <col min="22" max="22" width="0.5703125" style="11" customWidth="1"/>
    <col min="23" max="23" width="10" style="11" customWidth="1"/>
    <col min="24" max="24" width="0.5703125" style="11" customWidth="1"/>
    <col min="25" max="25" width="8" style="11" customWidth="1"/>
    <col min="26" max="16384" width="9.140625" style="11"/>
  </cols>
  <sheetData>
    <row r="1" spans="1:28" ht="14.25" customHeight="1">
      <c r="A1" s="194" t="s">
        <v>381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94"/>
      <c r="S1" s="194"/>
      <c r="T1" s="194"/>
      <c r="U1" s="194"/>
      <c r="V1" s="194"/>
      <c r="W1" s="194"/>
      <c r="X1" s="194"/>
      <c r="Y1" s="194"/>
    </row>
    <row r="2" spans="1:28" ht="3.75" customHeight="1">
      <c r="A2" s="109"/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09"/>
    </row>
    <row r="3" spans="1:28" ht="3.75" customHeight="1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</row>
    <row r="4" spans="1:28" ht="2.25" customHeight="1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</row>
    <row r="5" spans="1:28" ht="15" customHeight="1">
      <c r="A5" s="196" t="s">
        <v>128</v>
      </c>
      <c r="B5" s="13"/>
      <c r="C5" s="195" t="s">
        <v>314</v>
      </c>
      <c r="D5" s="195"/>
      <c r="E5" s="195"/>
      <c r="F5" s="195"/>
      <c r="G5" s="195"/>
      <c r="H5" s="195"/>
      <c r="I5" s="195"/>
      <c r="J5" s="13"/>
      <c r="K5" s="195" t="s">
        <v>315</v>
      </c>
      <c r="L5" s="195"/>
      <c r="M5" s="195"/>
      <c r="N5" s="195"/>
      <c r="O5" s="195"/>
      <c r="P5" s="195"/>
      <c r="Q5" s="195"/>
      <c r="R5" s="13"/>
      <c r="S5" s="195" t="s">
        <v>316</v>
      </c>
      <c r="T5" s="195"/>
      <c r="U5" s="195"/>
      <c r="V5" s="195"/>
      <c r="W5" s="195"/>
      <c r="X5" s="195"/>
      <c r="Y5" s="195"/>
      <c r="AA5" s="192" t="s">
        <v>124</v>
      </c>
      <c r="AB5" s="192"/>
    </row>
    <row r="6" spans="1:28" ht="2.25" customHeight="1">
      <c r="A6" s="196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</row>
    <row r="7" spans="1:28" ht="19.5" customHeight="1">
      <c r="A7" s="196"/>
      <c r="B7" s="13"/>
      <c r="C7" s="193" t="s">
        <v>330</v>
      </c>
      <c r="D7" s="193"/>
      <c r="E7" s="193"/>
      <c r="F7" s="13"/>
      <c r="G7" s="193" t="s">
        <v>126</v>
      </c>
      <c r="H7" s="193"/>
      <c r="I7" s="193"/>
      <c r="J7" s="13"/>
      <c r="K7" s="193" t="s">
        <v>330</v>
      </c>
      <c r="L7" s="193"/>
      <c r="M7" s="193"/>
      <c r="N7" s="13"/>
      <c r="O7" s="193" t="s">
        <v>126</v>
      </c>
      <c r="P7" s="193"/>
      <c r="Q7" s="193"/>
      <c r="R7" s="13"/>
      <c r="S7" s="193" t="s">
        <v>330</v>
      </c>
      <c r="T7" s="193"/>
      <c r="U7" s="193"/>
      <c r="V7" s="13"/>
      <c r="W7" s="193" t="s">
        <v>126</v>
      </c>
      <c r="X7" s="193"/>
      <c r="Y7" s="193"/>
    </row>
    <row r="8" spans="1:28" ht="3" customHeight="1">
      <c r="A8" s="196"/>
      <c r="B8" s="13"/>
      <c r="C8" s="193"/>
      <c r="D8" s="193"/>
      <c r="E8" s="193"/>
      <c r="F8" s="13"/>
      <c r="G8" s="13"/>
      <c r="H8" s="13"/>
      <c r="I8" s="13"/>
      <c r="J8" s="13"/>
      <c r="K8" s="193"/>
      <c r="L8" s="193"/>
      <c r="M8" s="193"/>
      <c r="N8" s="13"/>
      <c r="O8" s="13"/>
      <c r="P8" s="13"/>
      <c r="Q8" s="13"/>
      <c r="R8" s="13"/>
      <c r="S8" s="193"/>
      <c r="T8" s="193"/>
      <c r="U8" s="193"/>
      <c r="V8" s="13"/>
      <c r="W8" s="13"/>
      <c r="X8" s="13"/>
      <c r="Y8" s="13"/>
    </row>
    <row r="9" spans="1:28">
      <c r="A9" s="196"/>
      <c r="B9" s="13"/>
      <c r="C9" s="193"/>
      <c r="D9" s="193"/>
      <c r="E9" s="193"/>
      <c r="F9" s="13"/>
      <c r="G9" s="193" t="s">
        <v>111</v>
      </c>
      <c r="H9" s="193"/>
      <c r="I9" s="193"/>
      <c r="J9" s="13"/>
      <c r="K9" s="193"/>
      <c r="L9" s="193"/>
      <c r="M9" s="193"/>
      <c r="N9" s="13"/>
      <c r="O9" s="193" t="s">
        <v>111</v>
      </c>
      <c r="P9" s="193"/>
      <c r="Q9" s="193"/>
      <c r="R9" s="13"/>
      <c r="S9" s="193"/>
      <c r="T9" s="193"/>
      <c r="U9" s="193"/>
      <c r="V9" s="13"/>
      <c r="W9" s="193" t="s">
        <v>111</v>
      </c>
      <c r="X9" s="193"/>
      <c r="Y9" s="193"/>
    </row>
    <row r="10" spans="1:28" ht="3" customHeight="1">
      <c r="A10" s="196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</row>
    <row r="11" spans="1:28" ht="37.5" customHeight="1">
      <c r="A11" s="196"/>
      <c r="B11" s="13"/>
      <c r="C11" s="110">
        <f>[2]LEGENDAS!$B$3</f>
        <v>2018</v>
      </c>
      <c r="D11" s="13"/>
      <c r="E11" s="110">
        <f>[2]LEGENDAS!$B$2</f>
        <v>2019</v>
      </c>
      <c r="F11" s="13"/>
      <c r="G11" s="116" t="s">
        <v>333</v>
      </c>
      <c r="H11" s="13"/>
      <c r="I11" s="116" t="s">
        <v>334</v>
      </c>
      <c r="J11" s="13"/>
      <c r="K11" s="110">
        <f>[2]LEGENDAS!$B$3</f>
        <v>2018</v>
      </c>
      <c r="L11" s="13"/>
      <c r="M11" s="110">
        <f>[2]LEGENDAS!$B$2</f>
        <v>2019</v>
      </c>
      <c r="N11" s="13"/>
      <c r="O11" s="116" t="s">
        <v>333</v>
      </c>
      <c r="P11" s="13"/>
      <c r="Q11" s="116" t="s">
        <v>334</v>
      </c>
      <c r="R11" s="13"/>
      <c r="S11" s="110">
        <f>[2]LEGENDAS!$B$3</f>
        <v>2018</v>
      </c>
      <c r="T11" s="13"/>
      <c r="U11" s="110">
        <f>[2]LEGENDAS!$B$2</f>
        <v>2019</v>
      </c>
      <c r="V11" s="13"/>
      <c r="W11" s="116" t="s">
        <v>333</v>
      </c>
      <c r="X11" s="13"/>
      <c r="Y11" s="116" t="s">
        <v>334</v>
      </c>
    </row>
    <row r="12" spans="1:28" ht="6.75" customHeight="1">
      <c r="A12" s="13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</row>
    <row r="13" spans="1:28" ht="13.5" customHeight="1">
      <c r="A13" s="111" t="s">
        <v>112</v>
      </c>
      <c r="B13" s="112"/>
      <c r="C13" s="113">
        <f>SUM(C14:C25)</f>
        <v>57958.159885000001</v>
      </c>
      <c r="D13" s="114"/>
      <c r="E13" s="113">
        <f>SUM(E14:E25)</f>
        <v>14902.264609</v>
      </c>
      <c r="F13" s="114"/>
      <c r="G13" s="115"/>
      <c r="H13" s="114"/>
      <c r="I13" s="114"/>
      <c r="J13" s="114"/>
      <c r="K13" s="113">
        <f>SUM(K14:K25)</f>
        <v>44099.086514000002</v>
      </c>
      <c r="L13" s="114"/>
      <c r="M13" s="113">
        <f>SUM(M14:M25)</f>
        <v>11636.386562</v>
      </c>
      <c r="N13" s="114"/>
      <c r="O13" s="115"/>
      <c r="P13" s="114"/>
      <c r="Q13" s="114"/>
      <c r="R13" s="114"/>
      <c r="S13" s="113">
        <f>SUM(S14:S25)</f>
        <v>13859.073371</v>
      </c>
      <c r="T13" s="114"/>
      <c r="U13" s="113">
        <f>SUM(U14:U25)</f>
        <v>3265.8780470000006</v>
      </c>
      <c r="V13" s="114"/>
      <c r="W13" s="115"/>
      <c r="X13" s="114"/>
      <c r="Y13" s="114"/>
      <c r="AB13" s="78"/>
    </row>
    <row r="14" spans="1:28" ht="13.5" customHeight="1">
      <c r="A14" s="74" t="s">
        <v>317</v>
      </c>
      <c r="B14" s="13"/>
      <c r="C14" s="75">
        <f>K14+S14</f>
        <v>4775.3541430000005</v>
      </c>
      <c r="D14" s="75"/>
      <c r="E14" s="75">
        <f>M14+U14</f>
        <v>4939.1031939999993</v>
      </c>
      <c r="F14" s="13"/>
      <c r="G14" s="76">
        <f>E14/C14*100-100</f>
        <v>3.4290451785661276</v>
      </c>
      <c r="H14" s="75"/>
      <c r="I14" s="76">
        <f>E14/C25*100-100</f>
        <v>13.326632705190207</v>
      </c>
      <c r="J14" s="13"/>
      <c r="K14" s="75">
        <f>'[2]2'!$K42</f>
        <v>3653.5626470000007</v>
      </c>
      <c r="L14" s="75"/>
      <c r="M14" s="75">
        <f>'[2]2'!$M42</f>
        <v>3889.8081769999994</v>
      </c>
      <c r="N14" s="13"/>
      <c r="O14" s="76">
        <f>M14/K14*100-100</f>
        <v>6.4661688555958818</v>
      </c>
      <c r="P14" s="75"/>
      <c r="Q14" s="76">
        <f>M14/K25*100-100</f>
        <v>18.428570677645922</v>
      </c>
      <c r="R14" s="13"/>
      <c r="S14" s="75">
        <f>'[2]2'!$S42</f>
        <v>1121.7914959999996</v>
      </c>
      <c r="T14" s="75"/>
      <c r="U14" s="75">
        <f>'[2]2'!$U42</f>
        <v>1049.2950169999999</v>
      </c>
      <c r="V14" s="13"/>
      <c r="W14" s="76">
        <f>U14/S14*100-100</f>
        <v>-6.4625627185178445</v>
      </c>
      <c r="X14" s="75"/>
      <c r="Y14" s="76">
        <f>U14/S25*100-100</f>
        <v>-2.2794890273496264</v>
      </c>
    </row>
    <row r="15" spans="1:28" ht="13.5" customHeight="1">
      <c r="A15" s="74" t="s">
        <v>318</v>
      </c>
      <c r="B15" s="13"/>
      <c r="C15" s="75">
        <f t="shared" ref="C15:C25" si="0">K15+S15</f>
        <v>4608.271463</v>
      </c>
      <c r="D15" s="75"/>
      <c r="E15" s="75">
        <f t="shared" ref="E15:E25" si="1">M15+U15</f>
        <v>4826.6734059999999</v>
      </c>
      <c r="F15" s="13"/>
      <c r="G15" s="76">
        <f t="shared" ref="G15:G25" si="2">E15/C15*100-100</f>
        <v>4.7393462983584556</v>
      </c>
      <c r="H15" s="75"/>
      <c r="I15" s="76">
        <f t="shared" ref="I15:I25" si="3">E15/E14*100-100</f>
        <v>-2.2763198820502168</v>
      </c>
      <c r="J15" s="13"/>
      <c r="K15" s="75">
        <f>'[2]2'!$K43</f>
        <v>3572.5594000000001</v>
      </c>
      <c r="L15" s="75"/>
      <c r="M15" s="75">
        <f>'[2]2'!$M43</f>
        <v>3738.7876209999999</v>
      </c>
      <c r="N15" s="13"/>
      <c r="O15" s="76">
        <f t="shared" ref="O15:O25" si="4">M15/K15*100-100</f>
        <v>4.652916925608011</v>
      </c>
      <c r="P15" s="75"/>
      <c r="Q15" s="76">
        <f t="shared" ref="Q15:Q25" si="5">M15/M14*100-100</f>
        <v>-3.8824679554371642</v>
      </c>
      <c r="R15" s="13"/>
      <c r="S15" s="75">
        <f>'[2]2'!$S43</f>
        <v>1035.7120630000002</v>
      </c>
      <c r="T15" s="75"/>
      <c r="U15" s="75">
        <f>'[2]2'!$U43</f>
        <v>1087.8857849999999</v>
      </c>
      <c r="V15" s="13"/>
      <c r="W15" s="76">
        <f t="shared" ref="W15:W25" si="6">U15/S15*100-100</f>
        <v>5.0374736245588849</v>
      </c>
      <c r="X15" s="75"/>
      <c r="Y15" s="76">
        <f t="shared" ref="Y15:Y25" si="7">U15/U14*100-100</f>
        <v>3.6777805454879058</v>
      </c>
    </row>
    <row r="16" spans="1:28" ht="13.5" customHeight="1">
      <c r="A16" s="74" t="s">
        <v>319</v>
      </c>
      <c r="B16" s="13"/>
      <c r="C16" s="75">
        <f t="shared" si="0"/>
        <v>4948.3045999999995</v>
      </c>
      <c r="D16" s="75"/>
      <c r="E16" s="75">
        <f t="shared" si="1"/>
        <v>5136.4880090000006</v>
      </c>
      <c r="F16" s="13"/>
      <c r="G16" s="76">
        <f t="shared" si="2"/>
        <v>3.8029875727537217</v>
      </c>
      <c r="H16" s="75"/>
      <c r="I16" s="76">
        <f t="shared" si="3"/>
        <v>6.4188018732502741</v>
      </c>
      <c r="J16" s="13"/>
      <c r="K16" s="75">
        <f>'[2]2'!$K44</f>
        <v>3834.3148809999998</v>
      </c>
      <c r="L16" s="75"/>
      <c r="M16" s="75">
        <f>'[2]2'!$M44</f>
        <v>4007.7907639999994</v>
      </c>
      <c r="N16" s="13"/>
      <c r="O16" s="76">
        <f t="shared" si="4"/>
        <v>4.5242993437919523</v>
      </c>
      <c r="P16" s="75"/>
      <c r="Q16" s="76">
        <f t="shared" si="5"/>
        <v>7.194929754476135</v>
      </c>
      <c r="R16" s="13"/>
      <c r="S16" s="75">
        <f>'[2]2'!$S44</f>
        <v>1113.9897190000002</v>
      </c>
      <c r="T16" s="75"/>
      <c r="U16" s="75">
        <f>'[2]2'!$U44</f>
        <v>1128.6972450000007</v>
      </c>
      <c r="V16" s="13"/>
      <c r="W16" s="76">
        <f t="shared" si="6"/>
        <v>1.3202568882954466</v>
      </c>
      <c r="X16" s="75"/>
      <c r="Y16" s="76">
        <f t="shared" si="7"/>
        <v>3.7514471245711576</v>
      </c>
    </row>
    <row r="17" spans="1:25" ht="13.5" customHeight="1">
      <c r="A17" s="74" t="s">
        <v>320</v>
      </c>
      <c r="B17" s="13"/>
      <c r="C17" s="75">
        <f t="shared" si="0"/>
        <v>4844.9685509999999</v>
      </c>
      <c r="D17" s="75"/>
      <c r="E17" s="75"/>
      <c r="F17" s="13"/>
      <c r="G17" s="76"/>
      <c r="H17" s="75"/>
      <c r="I17" s="76"/>
      <c r="J17" s="13"/>
      <c r="K17" s="75">
        <f>'[2]2'!$K45</f>
        <v>3665.9791989999999</v>
      </c>
      <c r="L17" s="75"/>
      <c r="M17" s="75"/>
      <c r="N17" s="13"/>
      <c r="O17" s="76"/>
      <c r="P17" s="75"/>
      <c r="Q17" s="76"/>
      <c r="R17" s="13"/>
      <c r="S17" s="75">
        <f>'[2]2'!$S45</f>
        <v>1178.9893519999996</v>
      </c>
      <c r="T17" s="75"/>
      <c r="U17" s="75"/>
      <c r="V17" s="13"/>
      <c r="W17" s="76"/>
      <c r="X17" s="75"/>
      <c r="Y17" s="76"/>
    </row>
    <row r="18" spans="1:25" ht="13.5" customHeight="1">
      <c r="A18" s="74" t="s">
        <v>321</v>
      </c>
      <c r="B18" s="13"/>
      <c r="C18" s="75">
        <f t="shared" si="0"/>
        <v>5175.2906570000014</v>
      </c>
      <c r="D18" s="75"/>
      <c r="E18" s="75"/>
      <c r="F18" s="13"/>
      <c r="G18" s="76"/>
      <c r="H18" s="75"/>
      <c r="I18" s="76"/>
      <c r="J18" s="13"/>
      <c r="K18" s="75">
        <f>'[2]2'!$K46</f>
        <v>3927.4260190000009</v>
      </c>
      <c r="L18" s="75"/>
      <c r="M18" s="75"/>
      <c r="N18" s="13"/>
      <c r="O18" s="76"/>
      <c r="P18" s="75"/>
      <c r="Q18" s="76"/>
      <c r="R18" s="13"/>
      <c r="S18" s="75">
        <f>'[2]2'!$S46</f>
        <v>1247.8646380000002</v>
      </c>
      <c r="T18" s="75"/>
      <c r="U18" s="75"/>
      <c r="V18" s="13"/>
      <c r="W18" s="76"/>
      <c r="X18" s="75"/>
      <c r="Y18" s="76"/>
    </row>
    <row r="19" spans="1:25" ht="13.5" customHeight="1">
      <c r="A19" s="74" t="s">
        <v>322</v>
      </c>
      <c r="B19" s="13"/>
      <c r="C19" s="75">
        <f t="shared" si="0"/>
        <v>5184.5932459999985</v>
      </c>
      <c r="D19" s="75"/>
      <c r="E19" s="75"/>
      <c r="F19" s="13"/>
      <c r="G19" s="76"/>
      <c r="H19" s="75"/>
      <c r="I19" s="76"/>
      <c r="J19" s="13"/>
      <c r="K19" s="75">
        <f>'[2]2'!$K47</f>
        <v>3958.4256819999987</v>
      </c>
      <c r="L19" s="75"/>
      <c r="M19" s="75"/>
      <c r="N19" s="13"/>
      <c r="O19" s="76"/>
      <c r="P19" s="75"/>
      <c r="Q19" s="76"/>
      <c r="R19" s="13"/>
      <c r="S19" s="75">
        <f>'[2]2'!$S47</f>
        <v>1226.1675640000003</v>
      </c>
      <c r="T19" s="75"/>
      <c r="U19" s="75"/>
      <c r="V19" s="13"/>
      <c r="W19" s="76"/>
      <c r="X19" s="75"/>
      <c r="Y19" s="76"/>
    </row>
    <row r="20" spans="1:25" ht="13.5" customHeight="1">
      <c r="A20" s="74" t="s">
        <v>323</v>
      </c>
      <c r="B20" s="13"/>
      <c r="C20" s="75">
        <f t="shared" si="0"/>
        <v>5319.4350129999984</v>
      </c>
      <c r="D20" s="75"/>
      <c r="E20" s="75"/>
      <c r="F20" s="13"/>
      <c r="G20" s="76"/>
      <c r="H20" s="75"/>
      <c r="I20" s="76"/>
      <c r="J20" s="13"/>
      <c r="K20" s="75">
        <f>'[2]2'!$K48</f>
        <v>4039.2337079999993</v>
      </c>
      <c r="L20" s="75"/>
      <c r="M20" s="75"/>
      <c r="N20" s="13"/>
      <c r="O20" s="76"/>
      <c r="P20" s="75"/>
      <c r="Q20" s="76"/>
      <c r="R20" s="13"/>
      <c r="S20" s="75">
        <f>'[2]2'!$S48</f>
        <v>1280.2013049999996</v>
      </c>
      <c r="T20" s="75"/>
      <c r="U20" s="75"/>
      <c r="V20" s="13"/>
      <c r="W20" s="76"/>
      <c r="X20" s="75"/>
      <c r="Y20" s="76"/>
    </row>
    <row r="21" spans="1:25" ht="13.5" customHeight="1">
      <c r="A21" s="74" t="s">
        <v>324</v>
      </c>
      <c r="B21" s="13"/>
      <c r="C21" s="75">
        <f t="shared" si="0"/>
        <v>4041.8097599999992</v>
      </c>
      <c r="D21" s="75"/>
      <c r="E21" s="75"/>
      <c r="F21" s="13"/>
      <c r="G21" s="76"/>
      <c r="H21" s="75"/>
      <c r="I21" s="76"/>
      <c r="J21" s="13"/>
      <c r="K21" s="75">
        <f>'[2]2'!$K49</f>
        <v>2843.8620109999997</v>
      </c>
      <c r="L21" s="75"/>
      <c r="M21" s="75"/>
      <c r="N21" s="13"/>
      <c r="O21" s="76"/>
      <c r="P21" s="75"/>
      <c r="Q21" s="76"/>
      <c r="R21" s="13"/>
      <c r="S21" s="75">
        <f>'[2]2'!$S49</f>
        <v>1197.9477489999992</v>
      </c>
      <c r="T21" s="75"/>
      <c r="U21" s="75"/>
      <c r="V21" s="13"/>
      <c r="W21" s="76"/>
      <c r="X21" s="75"/>
      <c r="Y21" s="76"/>
    </row>
    <row r="22" spans="1:25" ht="13.5" customHeight="1">
      <c r="A22" s="74" t="s">
        <v>325</v>
      </c>
      <c r="B22" s="13"/>
      <c r="C22" s="75">
        <f t="shared" si="0"/>
        <v>4698.9409180000002</v>
      </c>
      <c r="D22" s="75"/>
      <c r="E22" s="75"/>
      <c r="F22" s="13"/>
      <c r="G22" s="76"/>
      <c r="H22" s="75"/>
      <c r="I22" s="76"/>
      <c r="J22" s="13"/>
      <c r="K22" s="75">
        <f>'[2]2'!$K50</f>
        <v>3654.6809450000005</v>
      </c>
      <c r="L22" s="75"/>
      <c r="M22" s="75"/>
      <c r="N22" s="13"/>
      <c r="O22" s="76"/>
      <c r="P22" s="75"/>
      <c r="Q22" s="76"/>
      <c r="R22" s="13"/>
      <c r="S22" s="75">
        <f>'[2]2'!$S50</f>
        <v>1044.2599729999997</v>
      </c>
      <c r="T22" s="75"/>
      <c r="U22" s="75"/>
      <c r="V22" s="13"/>
      <c r="W22" s="76"/>
      <c r="X22" s="75"/>
      <c r="Y22" s="76"/>
    </row>
    <row r="23" spans="1:25" ht="13.5" customHeight="1">
      <c r="A23" s="74" t="s">
        <v>326</v>
      </c>
      <c r="B23" s="13"/>
      <c r="C23" s="75">
        <f t="shared" si="0"/>
        <v>5136.2047629999988</v>
      </c>
      <c r="D23" s="75"/>
      <c r="E23" s="75"/>
      <c r="F23" s="13"/>
      <c r="G23" s="76"/>
      <c r="H23" s="75"/>
      <c r="I23" s="76"/>
      <c r="J23" s="13"/>
      <c r="K23" s="75">
        <f>'[2]2'!$K51</f>
        <v>3936.2079329999988</v>
      </c>
      <c r="L23" s="75"/>
      <c r="M23" s="75"/>
      <c r="N23" s="13"/>
      <c r="O23" s="76"/>
      <c r="P23" s="75"/>
      <c r="Q23" s="76"/>
      <c r="R23" s="13"/>
      <c r="S23" s="75">
        <f>'[2]2'!$S51</f>
        <v>1199.9968300000003</v>
      </c>
      <c r="T23" s="75"/>
      <c r="U23" s="75"/>
      <c r="V23" s="13"/>
      <c r="W23" s="76"/>
      <c r="X23" s="75"/>
      <c r="Y23" s="76"/>
    </row>
    <row r="24" spans="1:25" ht="13.5" customHeight="1">
      <c r="A24" s="74" t="s">
        <v>327</v>
      </c>
      <c r="B24" s="13"/>
      <c r="C24" s="75">
        <f t="shared" si="0"/>
        <v>4866.6968649999999</v>
      </c>
      <c r="D24" s="75"/>
      <c r="E24" s="75"/>
      <c r="F24" s="13"/>
      <c r="G24" s="76"/>
      <c r="H24" s="75"/>
      <c r="I24" s="76"/>
      <c r="J24" s="13"/>
      <c r="K24" s="75">
        <f>'[2]2'!$K52</f>
        <v>3728.3157039999996</v>
      </c>
      <c r="L24" s="75"/>
      <c r="M24" s="75"/>
      <c r="N24" s="13"/>
      <c r="O24" s="76"/>
      <c r="P24" s="75"/>
      <c r="Q24" s="76"/>
      <c r="R24" s="13"/>
      <c r="S24" s="75">
        <f>'[2]2'!$S52</f>
        <v>1138.3811610000005</v>
      </c>
      <c r="T24" s="75"/>
      <c r="U24" s="75"/>
      <c r="V24" s="13"/>
      <c r="W24" s="76"/>
      <c r="X24" s="75"/>
      <c r="Y24" s="76"/>
    </row>
    <row r="25" spans="1:25" ht="13.5" customHeight="1">
      <c r="A25" s="74" t="s">
        <v>328</v>
      </c>
      <c r="B25" s="13"/>
      <c r="C25" s="75">
        <f t="shared" si="0"/>
        <v>4358.289906</v>
      </c>
      <c r="D25" s="75"/>
      <c r="E25" s="75"/>
      <c r="F25" s="13"/>
      <c r="G25" s="76"/>
      <c r="H25" s="75"/>
      <c r="I25" s="76"/>
      <c r="J25" s="13"/>
      <c r="K25" s="75">
        <f>'[2]2'!$K53</f>
        <v>3284.5183850000003</v>
      </c>
      <c r="L25" s="75"/>
      <c r="M25" s="75"/>
      <c r="N25" s="13"/>
      <c r="O25" s="76"/>
      <c r="P25" s="75"/>
      <c r="Q25" s="76"/>
      <c r="R25" s="13"/>
      <c r="S25" s="75">
        <f>'[2]2'!$S53</f>
        <v>1073.7715210000001</v>
      </c>
      <c r="T25" s="75"/>
      <c r="U25" s="75"/>
      <c r="V25" s="13"/>
      <c r="W25" s="76"/>
      <c r="X25" s="75"/>
      <c r="Y25" s="76"/>
    </row>
    <row r="26" spans="1:25" ht="3" customHeight="1">
      <c r="A26" s="77"/>
      <c r="B26" s="77"/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</row>
    <row r="27" spans="1:25" ht="3.75" customHeight="1"/>
  </sheetData>
  <mergeCells count="15">
    <mergeCell ref="AA5:AB5"/>
    <mergeCell ref="C7:E9"/>
    <mergeCell ref="G7:I7"/>
    <mergeCell ref="K7:M9"/>
    <mergeCell ref="O7:Q7"/>
    <mergeCell ref="S7:U9"/>
    <mergeCell ref="W7:Y7"/>
    <mergeCell ref="G9:I9"/>
    <mergeCell ref="O9:Q9"/>
    <mergeCell ref="W9:Y9"/>
    <mergeCell ref="A1:Y1"/>
    <mergeCell ref="C5:I5"/>
    <mergeCell ref="K5:Q5"/>
    <mergeCell ref="S5:Y5"/>
    <mergeCell ref="A5:A11"/>
  </mergeCells>
  <hyperlinks>
    <hyperlink ref="AA5:AB5" location="Index!A1" display="Return to Index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W44"/>
  <sheetViews>
    <sheetView showGridLines="0" zoomScale="90" zoomScaleNormal="90" workbookViewId="0">
      <selection sqref="A1:Q1"/>
    </sheetView>
  </sheetViews>
  <sheetFormatPr defaultColWidth="9.140625" defaultRowHeight="12.75"/>
  <cols>
    <col min="1" max="1" width="9.140625" style="11"/>
    <col min="2" max="2" width="0.5703125" style="11" customWidth="1"/>
    <col min="3" max="3" width="11.7109375" style="11" customWidth="1"/>
    <col min="4" max="4" width="0.5703125" style="11" customWidth="1"/>
    <col min="5" max="5" width="8.7109375" style="11" customWidth="1"/>
    <col min="6" max="6" width="0.5703125" style="11" customWidth="1"/>
    <col min="7" max="7" width="11.7109375" style="11" customWidth="1"/>
    <col min="8" max="8" width="0.5703125" style="11" customWidth="1"/>
    <col min="9" max="9" width="11.7109375" style="11" customWidth="1"/>
    <col min="10" max="10" width="0.5703125" style="11" customWidth="1"/>
    <col min="11" max="11" width="8.7109375" style="11" customWidth="1"/>
    <col min="12" max="12" width="0.5703125" style="11" customWidth="1"/>
    <col min="13" max="13" width="11.7109375" style="11" customWidth="1"/>
    <col min="14" max="14" width="0.5703125" style="11" customWidth="1"/>
    <col min="15" max="15" width="11.7109375" style="11" customWidth="1"/>
    <col min="16" max="16" width="0.5703125" style="11" customWidth="1"/>
    <col min="17" max="17" width="22.7109375" style="11" customWidth="1"/>
    <col min="18" max="18" width="0.5703125" style="11" customWidth="1"/>
    <col min="19" max="19" width="4.7109375" style="11" customWidth="1"/>
    <col min="20" max="16384" width="9.140625" style="11"/>
  </cols>
  <sheetData>
    <row r="1" spans="1:23" ht="14.25" customHeight="1">
      <c r="A1" s="194" t="s">
        <v>335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42"/>
    </row>
    <row r="2" spans="1:23" ht="3" customHeight="1">
      <c r="A2" s="109"/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42"/>
    </row>
    <row r="3" spans="1:23" ht="3.75" customHeight="1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</row>
    <row r="4" spans="1:23" ht="38.25" customHeight="1">
      <c r="A4" s="198" t="s">
        <v>129</v>
      </c>
      <c r="B4" s="142"/>
      <c r="C4" s="190" t="s">
        <v>128</v>
      </c>
      <c r="D4" s="142"/>
      <c r="E4" s="199" t="s">
        <v>112</v>
      </c>
      <c r="F4" s="199"/>
      <c r="G4" s="199"/>
      <c r="H4" s="199"/>
      <c r="I4" s="199"/>
      <c r="J4" s="142"/>
      <c r="K4" s="200" t="s">
        <v>383</v>
      </c>
      <c r="L4" s="200"/>
      <c r="M4" s="200"/>
      <c r="N4" s="200"/>
      <c r="O4" s="200"/>
      <c r="P4" s="143"/>
      <c r="Q4" s="144" t="s">
        <v>384</v>
      </c>
      <c r="R4" s="142"/>
    </row>
    <row r="5" spans="1:23" ht="3" customHeight="1">
      <c r="A5" s="198"/>
      <c r="B5" s="142"/>
      <c r="C5" s="190"/>
      <c r="D5" s="142"/>
      <c r="E5" s="142"/>
      <c r="F5" s="142"/>
      <c r="G5" s="142"/>
      <c r="H5" s="142"/>
      <c r="I5" s="142"/>
      <c r="J5" s="142"/>
      <c r="K5" s="142"/>
      <c r="L5" s="142"/>
      <c r="M5" s="142"/>
      <c r="N5" s="142"/>
      <c r="O5" s="142"/>
      <c r="P5" s="143"/>
      <c r="Q5" s="142"/>
      <c r="R5" s="142"/>
    </row>
    <row r="6" spans="1:23" ht="19.5" customHeight="1">
      <c r="A6" s="198"/>
      <c r="B6" s="142"/>
      <c r="C6" s="190"/>
      <c r="D6" s="142"/>
      <c r="E6" s="190" t="s">
        <v>330</v>
      </c>
      <c r="F6" s="142"/>
      <c r="G6" s="191" t="s">
        <v>385</v>
      </c>
      <c r="H6" s="191"/>
      <c r="I6" s="191"/>
      <c r="J6" s="142"/>
      <c r="K6" s="190" t="s">
        <v>330</v>
      </c>
      <c r="L6" s="142"/>
      <c r="M6" s="191" t="s">
        <v>385</v>
      </c>
      <c r="N6" s="191"/>
      <c r="O6" s="191"/>
      <c r="P6" s="143"/>
      <c r="Q6" s="141" t="s">
        <v>385</v>
      </c>
      <c r="R6" s="142"/>
      <c r="V6" s="192" t="s">
        <v>124</v>
      </c>
      <c r="W6" s="192"/>
    </row>
    <row r="7" spans="1:23" ht="3" customHeight="1">
      <c r="A7" s="198"/>
      <c r="B7" s="142"/>
      <c r="C7" s="190"/>
      <c r="D7" s="142"/>
      <c r="E7" s="190"/>
      <c r="F7" s="142"/>
      <c r="G7" s="142"/>
      <c r="H7" s="142"/>
      <c r="I7" s="142"/>
      <c r="J7" s="142"/>
      <c r="K7" s="190"/>
      <c r="L7" s="142"/>
      <c r="M7" s="142"/>
      <c r="N7" s="142"/>
      <c r="O7" s="142"/>
      <c r="P7" s="143"/>
      <c r="Q7" s="142"/>
      <c r="R7" s="142"/>
    </row>
    <row r="8" spans="1:23" ht="25.5" customHeight="1">
      <c r="A8" s="198"/>
      <c r="B8" s="142"/>
      <c r="C8" s="190"/>
      <c r="D8" s="142"/>
      <c r="E8" s="190"/>
      <c r="F8" s="142"/>
      <c r="G8" s="140" t="s">
        <v>333</v>
      </c>
      <c r="H8" s="142"/>
      <c r="I8" s="140" t="s">
        <v>334</v>
      </c>
      <c r="J8" s="142"/>
      <c r="K8" s="190"/>
      <c r="L8" s="142"/>
      <c r="M8" s="140" t="s">
        <v>333</v>
      </c>
      <c r="N8" s="142"/>
      <c r="O8" s="140" t="s">
        <v>334</v>
      </c>
      <c r="P8" s="143"/>
      <c r="Q8" s="140" t="s">
        <v>333</v>
      </c>
      <c r="R8" s="142"/>
    </row>
    <row r="9" spans="1:23" ht="6.75" customHeight="1"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05"/>
      <c r="Q9" s="13"/>
      <c r="R9" s="13"/>
    </row>
    <row r="10" spans="1:23" ht="12.75" customHeight="1">
      <c r="A10" s="197">
        <f>[1]LEGENDAS!$B$4</f>
        <v>2017</v>
      </c>
      <c r="B10" s="13"/>
      <c r="C10" s="145" t="s">
        <v>112</v>
      </c>
      <c r="D10" s="146"/>
      <c r="E10" s="147">
        <f>[3]Q001_3_EXP_RESULT_MES!$E10</f>
        <v>55017.98769699999</v>
      </c>
      <c r="F10" s="148"/>
      <c r="G10" s="149">
        <f>[3]Q001_3_EXP_RESULT_MES!$G10</f>
        <v>9.9505630918064156</v>
      </c>
      <c r="H10" s="150"/>
      <c r="I10" s="151"/>
      <c r="J10" s="146"/>
      <c r="K10" s="147">
        <f>[3]Q001_3_EXP_RESULT_MES!$K10</f>
        <v>51245.538459999996</v>
      </c>
      <c r="L10" s="148"/>
      <c r="M10" s="149">
        <f>[3]Q001_3_EXP_RESULT_MES!$M10</f>
        <v>8.957670846723758</v>
      </c>
      <c r="N10" s="150"/>
      <c r="O10" s="151"/>
      <c r="P10" s="152"/>
      <c r="Q10" s="151"/>
      <c r="R10" s="153"/>
    </row>
    <row r="11" spans="1:23" ht="13.5" customHeight="1">
      <c r="A11" s="197"/>
      <c r="B11" s="13"/>
      <c r="C11" s="74" t="s">
        <v>317</v>
      </c>
      <c r="D11" s="13"/>
      <c r="E11" s="154">
        <f>[3]Q001_3_EXP_RESULT_MES!$E11</f>
        <v>4337.4806690000014</v>
      </c>
      <c r="F11" s="75"/>
      <c r="G11" s="155">
        <f>[3]Q001_3_EXP_RESULT_MES!$G11</f>
        <v>18.597036478357751</v>
      </c>
      <c r="H11" s="156"/>
      <c r="I11" s="155">
        <f>[3]Q001_3_EXP_RESULT_MES!$I11</f>
        <v>6.7594237219899895</v>
      </c>
      <c r="J11" s="13"/>
      <c r="K11" s="154">
        <f>[3]Q001_3_EXP_RESULT_MES!$K11</f>
        <v>3993.3360080000011</v>
      </c>
      <c r="L11" s="75"/>
      <c r="M11" s="155">
        <f>[3]Q001_3_EXP_RESULT_MES!$M11</f>
        <v>16.083011009447517</v>
      </c>
      <c r="N11" s="156"/>
      <c r="O11" s="155">
        <f>[3]Q001_3_EXP_RESULT_MES!$O11</f>
        <v>7.3504919391602215</v>
      </c>
      <c r="P11" s="105"/>
      <c r="Q11" s="155">
        <f>[3]Q001_3_EXP_RESULT_MES!$Q11</f>
        <v>12.56951529602361</v>
      </c>
      <c r="R11" s="156"/>
    </row>
    <row r="12" spans="1:23" ht="13.5" customHeight="1">
      <c r="A12" s="197"/>
      <c r="B12" s="13"/>
      <c r="C12" s="74" t="s">
        <v>318</v>
      </c>
      <c r="D12" s="13"/>
      <c r="E12" s="154">
        <f>[3]Q001_3_EXP_RESULT_MES!$E12</f>
        <v>4347.6314439999996</v>
      </c>
      <c r="F12" s="75"/>
      <c r="G12" s="155">
        <f>[3]Q001_3_EXP_RESULT_MES!$G12</f>
        <v>8.3977912333074585</v>
      </c>
      <c r="H12" s="156"/>
      <c r="I12" s="155">
        <f>[3]Q001_3_EXP_RESULT_MES!$I12</f>
        <v>0.23402467410508621</v>
      </c>
      <c r="J12" s="13"/>
      <c r="K12" s="154">
        <f>[3]Q001_3_EXP_RESULT_MES!$K12</f>
        <v>4003.8613380000002</v>
      </c>
      <c r="L12" s="75"/>
      <c r="M12" s="155">
        <f>[3]Q001_3_EXP_RESULT_MES!$M12</f>
        <v>4.8591771114491422</v>
      </c>
      <c r="N12" s="156"/>
      <c r="O12" s="155">
        <f>[3]Q001_3_EXP_RESULT_MES!$O12</f>
        <v>0.26357236102629145</v>
      </c>
      <c r="P12" s="105"/>
      <c r="Q12" s="155">
        <f>[3]Q001_3_EXP_RESULT_MES!$Q12</f>
        <v>12.805642659166708</v>
      </c>
      <c r="R12" s="156"/>
    </row>
    <row r="13" spans="1:23" ht="13.5" customHeight="1">
      <c r="A13" s="197"/>
      <c r="B13" s="13"/>
      <c r="C13" s="74" t="s">
        <v>319</v>
      </c>
      <c r="D13" s="13"/>
      <c r="E13" s="154">
        <f>[3]Q001_3_EXP_RESULT_MES!$E13</f>
        <v>5228.0576950000004</v>
      </c>
      <c r="F13" s="75"/>
      <c r="G13" s="155">
        <f>[3]Q001_3_EXP_RESULT_MES!$G13</f>
        <v>23.782094498200436</v>
      </c>
      <c r="H13" s="156"/>
      <c r="I13" s="155">
        <f>[3]Q001_3_EXP_RESULT_MES!$I13</f>
        <v>20.250710354371066</v>
      </c>
      <c r="J13" s="13"/>
      <c r="K13" s="154">
        <f>[3]Q001_3_EXP_RESULT_MES!$K13</f>
        <v>4896.3248020000001</v>
      </c>
      <c r="L13" s="75"/>
      <c r="M13" s="155">
        <f>[3]Q001_3_EXP_RESULT_MES!$M13</f>
        <v>21.149247977157899</v>
      </c>
      <c r="N13" s="156"/>
      <c r="O13" s="155">
        <f>[3]Q001_3_EXP_RESULT_MES!$O13</f>
        <v>22.290069227167635</v>
      </c>
      <c r="P13" s="105"/>
      <c r="Q13" s="155">
        <f>[3]Q001_3_EXP_RESULT_MES!$Q13</f>
        <v>16.998644567357729</v>
      </c>
      <c r="R13" s="156"/>
    </row>
    <row r="14" spans="1:23" ht="13.5" customHeight="1">
      <c r="A14" s="197"/>
      <c r="B14" s="13"/>
      <c r="C14" s="74" t="s">
        <v>320</v>
      </c>
      <c r="D14" s="13"/>
      <c r="E14" s="154">
        <f>[3]Q001_3_EXP_RESULT_MES!$E14</f>
        <v>4110.5602859999999</v>
      </c>
      <c r="F14" s="75"/>
      <c r="G14" s="155">
        <f>[3]Q001_3_EXP_RESULT_MES!$G14</f>
        <v>-0.10253036217365263</v>
      </c>
      <c r="H14" s="156"/>
      <c r="I14" s="155">
        <f>[3]Q001_3_EXP_RESULT_MES!$I14</f>
        <v>-21.375001466964505</v>
      </c>
      <c r="J14" s="13"/>
      <c r="K14" s="154">
        <f>[3]Q001_3_EXP_RESULT_MES!$K14</f>
        <v>3809.960673</v>
      </c>
      <c r="L14" s="75"/>
      <c r="M14" s="155">
        <f>[3]Q001_3_EXP_RESULT_MES!$M14</f>
        <v>-2.7608933555214037</v>
      </c>
      <c r="N14" s="156"/>
      <c r="O14" s="155">
        <f>[3]Q001_3_EXP_RESULT_MES!$O14</f>
        <v>-22.187337910186301</v>
      </c>
      <c r="P14" s="105"/>
      <c r="Q14" s="155">
        <f>[3]Q001_3_EXP_RESULT_MES!$Q14</f>
        <v>10.827113692238214</v>
      </c>
      <c r="R14" s="156"/>
    </row>
    <row r="15" spans="1:23" ht="13.5" customHeight="1">
      <c r="A15" s="197"/>
      <c r="B15" s="13"/>
      <c r="C15" s="74" t="s">
        <v>321</v>
      </c>
      <c r="D15" s="13"/>
      <c r="E15" s="154">
        <f>[3]Q001_3_EXP_RESULT_MES!$E15</f>
        <v>4855.6998080000003</v>
      </c>
      <c r="F15" s="75"/>
      <c r="G15" s="155">
        <f>[3]Q001_3_EXP_RESULT_MES!$G15</f>
        <v>15.68200235462642</v>
      </c>
      <c r="H15" s="156"/>
      <c r="I15" s="155">
        <f>[3]Q001_3_EXP_RESULT_MES!$I15</f>
        <v>18.127444196301965</v>
      </c>
      <c r="J15" s="13"/>
      <c r="K15" s="154">
        <f>[3]Q001_3_EXP_RESULT_MES!$K15</f>
        <v>4536.4853510000003</v>
      </c>
      <c r="L15" s="75"/>
      <c r="M15" s="155">
        <f>[3]Q001_3_EXP_RESULT_MES!$M15</f>
        <v>14.475485368610379</v>
      </c>
      <c r="N15" s="156"/>
      <c r="O15" s="155">
        <f>[3]Q001_3_EXP_RESULT_MES!$O15</f>
        <v>19.069086018358504</v>
      </c>
      <c r="P15" s="105"/>
      <c r="Q15" s="155">
        <f>[3]Q001_3_EXP_RESULT_MES!$Q15</f>
        <v>13.229964325580482</v>
      </c>
      <c r="R15" s="156"/>
    </row>
    <row r="16" spans="1:23" ht="13.5" customHeight="1">
      <c r="A16" s="197"/>
      <c r="B16" s="13"/>
      <c r="C16" s="74" t="s">
        <v>322</v>
      </c>
      <c r="D16" s="13"/>
      <c r="E16" s="154">
        <f>[3]Q001_3_EXP_RESULT_MES!$E16</f>
        <v>4740.4109539999999</v>
      </c>
      <c r="F16" s="75"/>
      <c r="G16" s="155">
        <f>[3]Q001_3_EXP_RESULT_MES!$G16</f>
        <v>6.2134687464427714</v>
      </c>
      <c r="H16" s="156"/>
      <c r="I16" s="155">
        <f>[3]Q001_3_EXP_RESULT_MES!$I16</f>
        <v>-2.37429945339818</v>
      </c>
      <c r="J16" s="13"/>
      <c r="K16" s="154">
        <f>[3]Q001_3_EXP_RESULT_MES!$K16</f>
        <v>4466.2107150000002</v>
      </c>
      <c r="L16" s="75"/>
      <c r="M16" s="155">
        <f>[3]Q001_3_EXP_RESULT_MES!$M16</f>
        <v>6.8808613481866416</v>
      </c>
      <c r="N16" s="156"/>
      <c r="O16" s="155">
        <f>[3]Q001_3_EXP_RESULT_MES!$O16</f>
        <v>-1.5490987088607966</v>
      </c>
      <c r="P16" s="105"/>
      <c r="Q16" s="155">
        <f>[3]Q001_3_EXP_RESULT_MES!$Q16</f>
        <v>7.2901375010659706</v>
      </c>
      <c r="R16" s="156"/>
    </row>
    <row r="17" spans="1:18" ht="13.5" customHeight="1">
      <c r="A17" s="197"/>
      <c r="B17" s="13"/>
      <c r="C17" s="74" t="s">
        <v>323</v>
      </c>
      <c r="D17" s="13"/>
      <c r="E17" s="154">
        <f>[3]Q001_3_EXP_RESULT_MES!$E17</f>
        <v>4661.0749659999992</v>
      </c>
      <c r="F17" s="75"/>
      <c r="G17" s="155">
        <f>[3]Q001_3_EXP_RESULT_MES!$G17</f>
        <v>4.4447955813580649</v>
      </c>
      <c r="H17" s="156"/>
      <c r="I17" s="155">
        <f>[3]Q001_3_EXP_RESULT_MES!$I17</f>
        <v>-1.6736099205292874</v>
      </c>
      <c r="J17" s="13"/>
      <c r="K17" s="154">
        <f>[3]Q001_3_EXP_RESULT_MES!$K17</f>
        <v>4406.4005419999994</v>
      </c>
      <c r="L17" s="75"/>
      <c r="M17" s="155">
        <f>[3]Q001_3_EXP_RESULT_MES!$M17</f>
        <v>5.0797016000780957</v>
      </c>
      <c r="N17" s="156"/>
      <c r="O17" s="155">
        <f>[3]Q001_3_EXP_RESULT_MES!$O17</f>
        <v>-1.3391704246986222</v>
      </c>
      <c r="P17" s="105"/>
      <c r="Q17" s="155">
        <f>[3]Q001_3_EXP_RESULT_MES!$Q17</f>
        <v>8.6405054618282833</v>
      </c>
      <c r="R17" s="156"/>
    </row>
    <row r="18" spans="1:18" ht="13.5" customHeight="1">
      <c r="A18" s="197"/>
      <c r="B18" s="13"/>
      <c r="C18" s="74" t="s">
        <v>324</v>
      </c>
      <c r="D18" s="13"/>
      <c r="E18" s="154">
        <f>[3]Q001_3_EXP_RESULT_MES!$E18</f>
        <v>3953.1141149999989</v>
      </c>
      <c r="F18" s="75"/>
      <c r="G18" s="155">
        <f>[3]Q001_3_EXP_RESULT_MES!$G18</f>
        <v>14.161917463915842</v>
      </c>
      <c r="H18" s="156"/>
      <c r="I18" s="155">
        <f>[3]Q001_3_EXP_RESULT_MES!$I18</f>
        <v>-15.188789199148019</v>
      </c>
      <c r="J18" s="13"/>
      <c r="K18" s="154">
        <f>[3]Q001_3_EXP_RESULT_MES!$K18</f>
        <v>3602.1033799999991</v>
      </c>
      <c r="L18" s="75"/>
      <c r="M18" s="155">
        <f>[3]Q001_3_EXP_RESULT_MES!$M18</f>
        <v>12.201753571187496</v>
      </c>
      <c r="N18" s="156"/>
      <c r="O18" s="155">
        <f>[3]Q001_3_EXP_RESULT_MES!$O18</f>
        <v>-18.252928991220159</v>
      </c>
      <c r="P18" s="105"/>
      <c r="Q18" s="155">
        <f>[3]Q001_3_EXP_RESULT_MES!$Q18</f>
        <v>7.798014756326225</v>
      </c>
      <c r="R18" s="156"/>
    </row>
    <row r="19" spans="1:18" ht="13.5" customHeight="1">
      <c r="A19" s="197"/>
      <c r="B19" s="13"/>
      <c r="C19" s="74" t="s">
        <v>325</v>
      </c>
      <c r="D19" s="13"/>
      <c r="E19" s="154">
        <f>[3]Q001_3_EXP_RESULT_MES!$E19</f>
        <v>4645.53485</v>
      </c>
      <c r="F19" s="75"/>
      <c r="G19" s="155">
        <f>[3]Q001_3_EXP_RESULT_MES!$G19</f>
        <v>5.7682741656226</v>
      </c>
      <c r="H19" s="156"/>
      <c r="I19" s="155">
        <f>[3]Q001_3_EXP_RESULT_MES!$I19</f>
        <v>17.51582966888374</v>
      </c>
      <c r="J19" s="13"/>
      <c r="K19" s="154">
        <f>[3]Q001_3_EXP_RESULT_MES!$K19</f>
        <v>4315.9387660000002</v>
      </c>
      <c r="L19" s="75"/>
      <c r="M19" s="155">
        <f>[3]Q001_3_EXP_RESULT_MES!$M19</f>
        <v>4.1667195975141595</v>
      </c>
      <c r="N19" s="156"/>
      <c r="O19" s="155">
        <f>[3]Q001_3_EXP_RESULT_MES!$O19</f>
        <v>19.81718209320249</v>
      </c>
      <c r="P19" s="105"/>
      <c r="Q19" s="155">
        <f>[3]Q001_3_EXP_RESULT_MES!$Q19</f>
        <v>7.6483912683021913</v>
      </c>
      <c r="R19" s="156"/>
    </row>
    <row r="20" spans="1:18" ht="13.5" customHeight="1">
      <c r="A20" s="197"/>
      <c r="B20" s="13"/>
      <c r="C20" s="74" t="s">
        <v>326</v>
      </c>
      <c r="D20" s="13"/>
      <c r="E20" s="154">
        <f>[3]Q001_3_EXP_RESULT_MES!$E20</f>
        <v>4867.0524379999997</v>
      </c>
      <c r="F20" s="75"/>
      <c r="G20" s="155">
        <f>[3]Q001_3_EXP_RESULT_MES!$G20</f>
        <v>12.471917714699316</v>
      </c>
      <c r="H20" s="156"/>
      <c r="I20" s="155">
        <f>[3]Q001_3_EXP_RESULT_MES!$I20</f>
        <v>4.7683979380759496</v>
      </c>
      <c r="J20" s="13"/>
      <c r="K20" s="154">
        <f>[3]Q001_3_EXP_RESULT_MES!$K20</f>
        <v>4574.3718099999996</v>
      </c>
      <c r="L20" s="75"/>
      <c r="M20" s="155">
        <f>[3]Q001_3_EXP_RESULT_MES!$M20</f>
        <v>13.858237737637168</v>
      </c>
      <c r="N20" s="156"/>
      <c r="O20" s="155">
        <f>[3]Q001_3_EXP_RESULT_MES!$O20</f>
        <v>5.9878755935064873</v>
      </c>
      <c r="P20" s="105"/>
      <c r="Q20" s="155">
        <f>[3]Q001_3_EXP_RESULT_MES!$Q20</f>
        <v>10.535362265311349</v>
      </c>
      <c r="R20" s="156"/>
    </row>
    <row r="21" spans="1:18" ht="13.5" customHeight="1">
      <c r="A21" s="197"/>
      <c r="B21" s="13"/>
      <c r="C21" s="74" t="s">
        <v>327</v>
      </c>
      <c r="D21" s="13"/>
      <c r="E21" s="154">
        <f>[3]Q001_3_EXP_RESULT_MES!$E21</f>
        <v>5202.2077449999997</v>
      </c>
      <c r="F21" s="75"/>
      <c r="G21" s="155">
        <f>[3]Q001_3_EXP_RESULT_MES!$G21</f>
        <v>11.540918763830149</v>
      </c>
      <c r="H21" s="156"/>
      <c r="I21" s="155">
        <f>[3]Q001_3_EXP_RESULT_MES!$I21</f>
        <v>6.8862070271370328</v>
      </c>
      <c r="J21" s="13"/>
      <c r="K21" s="154">
        <f>[3]Q001_3_EXP_RESULT_MES!$K21</f>
        <v>4932.6171400000003</v>
      </c>
      <c r="L21" s="75"/>
      <c r="M21" s="155">
        <f>[3]Q001_3_EXP_RESULT_MES!$M21</f>
        <v>12.403163302790588</v>
      </c>
      <c r="N21" s="156"/>
      <c r="O21" s="155">
        <f>[3]Q001_3_EXP_RESULT_MES!$O21</f>
        <v>7.8315743643060216</v>
      </c>
      <c r="P21" s="105"/>
      <c r="Q21" s="155">
        <f>[3]Q001_3_EXP_RESULT_MES!$Q21</f>
        <v>9.9474802322860398</v>
      </c>
      <c r="R21" s="156"/>
    </row>
    <row r="22" spans="1:18" ht="13.5" customHeight="1">
      <c r="A22" s="197"/>
      <c r="B22" s="13"/>
      <c r="C22" s="74" t="s">
        <v>328</v>
      </c>
      <c r="D22" s="13"/>
      <c r="E22" s="154">
        <f>[3]Q001_3_EXP_RESULT_MES!$E22</f>
        <v>4069.162726999999</v>
      </c>
      <c r="F22" s="75"/>
      <c r="G22" s="155">
        <f>[3]Q001_3_EXP_RESULT_MES!$G22</f>
        <v>0.15525161191700931</v>
      </c>
      <c r="H22" s="156"/>
      <c r="I22" s="155">
        <f>[3]Q001_3_EXP_RESULT_MES!$I22</f>
        <v>-21.780080180169747</v>
      </c>
      <c r="J22" s="13"/>
      <c r="K22" s="154">
        <f>[3]Q001_3_EXP_RESULT_MES!$K22</f>
        <v>3707.9279349999993</v>
      </c>
      <c r="L22" s="75"/>
      <c r="M22" s="155">
        <f>[3]Q001_3_EXP_RESULT_MES!$M22</f>
        <v>-0.32196461810875121</v>
      </c>
      <c r="N22" s="156"/>
      <c r="O22" s="155">
        <f>[3]Q001_3_EXP_RESULT_MES!$O22</f>
        <v>-24.828385626539855</v>
      </c>
      <c r="P22" s="105"/>
      <c r="Q22" s="155">
        <f>[3]Q001_3_EXP_RESULT_MES!$Q22</f>
        <v>8.3059659526891494</v>
      </c>
      <c r="R22" s="156"/>
    </row>
    <row r="23" spans="1:18" ht="6.75" customHeight="1">
      <c r="A23" s="157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05"/>
      <c r="Q23" s="13"/>
      <c r="R23" s="13"/>
    </row>
    <row r="24" spans="1:18" ht="13.5" customHeight="1">
      <c r="A24" s="197">
        <f>[1]LEGENDAS!$B$3</f>
        <v>2018</v>
      </c>
      <c r="B24" s="13"/>
      <c r="C24" s="145" t="s">
        <v>112</v>
      </c>
      <c r="D24" s="146"/>
      <c r="E24" s="147">
        <f>SUM(E25:E36)</f>
        <v>57958.159885000001</v>
      </c>
      <c r="F24" s="148"/>
      <c r="G24" s="149">
        <f t="shared" ref="G24:G36" si="0">E24/E10*100-100</f>
        <v>5.3440198580006211</v>
      </c>
      <c r="H24" s="150"/>
      <c r="I24" s="151"/>
      <c r="J24" s="146"/>
      <c r="K24" s="147">
        <f>SUM(K25:K36)</f>
        <v>54061.361550000001</v>
      </c>
      <c r="L24" s="148"/>
      <c r="M24" s="149">
        <f t="shared" ref="M24:M36" si="1">K24/K10*100-100</f>
        <v>5.494767299982442</v>
      </c>
      <c r="N24" s="150"/>
      <c r="O24" s="151"/>
      <c r="P24" s="152"/>
      <c r="Q24" s="151"/>
      <c r="R24" s="156"/>
    </row>
    <row r="25" spans="1:18" ht="13.5" customHeight="1">
      <c r="A25" s="197"/>
      <c r="B25" s="13"/>
      <c r="C25" s="74" t="s">
        <v>317</v>
      </c>
      <c r="D25" s="13"/>
      <c r="E25" s="75">
        <f>[4]SAIDA!$S12</f>
        <v>4775.3541430000005</v>
      </c>
      <c r="F25" s="75"/>
      <c r="G25" s="155">
        <f t="shared" si="0"/>
        <v>10.095110674025193</v>
      </c>
      <c r="H25" s="156"/>
      <c r="I25" s="155">
        <f>E25/E22*100-100</f>
        <v>17.354710621775581</v>
      </c>
      <c r="J25" s="13"/>
      <c r="K25" s="75">
        <f>[4]SAIDA!$T12</f>
        <v>4479.6146750000007</v>
      </c>
      <c r="L25" s="75"/>
      <c r="M25" s="155">
        <f t="shared" si="1"/>
        <v>12.17725395573575</v>
      </c>
      <c r="N25" s="156"/>
      <c r="O25" s="155">
        <f>K25/K22*100-100</f>
        <v>20.811805232671048</v>
      </c>
      <c r="P25" s="105"/>
      <c r="Q25" s="155">
        <f>'[1]2 (EXP)'!Q25</f>
        <v>7.5200714659319488</v>
      </c>
      <c r="R25" s="156"/>
    </row>
    <row r="26" spans="1:18" ht="13.5" customHeight="1">
      <c r="A26" s="197"/>
      <c r="B26" s="13"/>
      <c r="C26" s="74" t="s">
        <v>318</v>
      </c>
      <c r="D26" s="13"/>
      <c r="E26" s="75">
        <f>[4]SAIDA!$S13</f>
        <v>4608.271463</v>
      </c>
      <c r="F26" s="75"/>
      <c r="G26" s="155">
        <f t="shared" si="0"/>
        <v>5.9949888199400903</v>
      </c>
      <c r="H26" s="156"/>
      <c r="I26" s="155">
        <f>E26/E25*100-100</f>
        <v>-3.4988542209988793</v>
      </c>
      <c r="J26" s="13"/>
      <c r="K26" s="75">
        <f>[4]SAIDA!$T13</f>
        <v>4299.8184600000004</v>
      </c>
      <c r="L26" s="75"/>
      <c r="M26" s="155">
        <f t="shared" si="1"/>
        <v>7.3917924976851594</v>
      </c>
      <c r="N26" s="156"/>
      <c r="O26" s="155">
        <f>K26/K25*100-100</f>
        <v>-4.0136535850597568</v>
      </c>
      <c r="P26" s="105"/>
      <c r="Q26" s="155">
        <f>'[1]2 (EXP)'!Q26</f>
        <v>5.5288904527641876</v>
      </c>
      <c r="R26" s="156"/>
    </row>
    <row r="27" spans="1:18" ht="13.5" customHeight="1">
      <c r="A27" s="197"/>
      <c r="B27" s="13"/>
      <c r="C27" s="74" t="s">
        <v>319</v>
      </c>
      <c r="D27" s="13"/>
      <c r="E27" s="75">
        <f>[4]SAIDA!$S14</f>
        <v>4948.3045999999995</v>
      </c>
      <c r="F27" s="75"/>
      <c r="G27" s="155">
        <f t="shared" si="0"/>
        <v>-5.3509947923403871</v>
      </c>
      <c r="H27" s="156"/>
      <c r="I27" s="155">
        <f t="shared" ref="I27:I36" si="2">E27/E26*100-100</f>
        <v>7.3787566494322192</v>
      </c>
      <c r="J27" s="13"/>
      <c r="K27" s="75">
        <f>[4]SAIDA!$T14</f>
        <v>4633.1387919999997</v>
      </c>
      <c r="L27" s="75"/>
      <c r="M27" s="155">
        <f t="shared" si="1"/>
        <v>-5.3751746594199972</v>
      </c>
      <c r="N27" s="156"/>
      <c r="O27" s="155">
        <f t="shared" ref="O27:O36" si="3">K27/K26*100-100</f>
        <v>7.7519629049641168</v>
      </c>
      <c r="P27" s="105"/>
      <c r="Q27" s="155">
        <f>'[1]2 (EXP)'!Q27</f>
        <v>3.0098130316731613</v>
      </c>
      <c r="R27" s="156"/>
    </row>
    <row r="28" spans="1:18" ht="13.5" customHeight="1">
      <c r="A28" s="197"/>
      <c r="B28" s="13"/>
      <c r="C28" s="74" t="s">
        <v>320</v>
      </c>
      <c r="D28" s="13"/>
      <c r="E28" s="75">
        <f>[4]SAIDA!$S15</f>
        <v>4844.9685509999999</v>
      </c>
      <c r="F28" s="75"/>
      <c r="G28" s="155">
        <f t="shared" si="0"/>
        <v>17.866378641892027</v>
      </c>
      <c r="H28" s="156"/>
      <c r="I28" s="155">
        <f t="shared" si="2"/>
        <v>-2.0883122069728586</v>
      </c>
      <c r="J28" s="13"/>
      <c r="K28" s="75">
        <f>[4]SAIDA!$T15</f>
        <v>4469.2924059999996</v>
      </c>
      <c r="L28" s="75"/>
      <c r="M28" s="155">
        <f t="shared" si="1"/>
        <v>17.305473457310924</v>
      </c>
      <c r="N28" s="156"/>
      <c r="O28" s="155">
        <f t="shared" si="3"/>
        <v>-3.5364014193339557</v>
      </c>
      <c r="P28" s="105"/>
      <c r="Q28" s="155">
        <f>'[1]2 (EXP)'!Q28</f>
        <v>5.2263784385911123</v>
      </c>
      <c r="R28" s="156"/>
    </row>
    <row r="29" spans="1:18" ht="13.5" customHeight="1">
      <c r="A29" s="197"/>
      <c r="B29" s="13"/>
      <c r="C29" s="74" t="s">
        <v>321</v>
      </c>
      <c r="D29" s="13"/>
      <c r="E29" s="75">
        <f>[4]SAIDA!$S16</f>
        <v>5175.2906570000014</v>
      </c>
      <c r="F29" s="75"/>
      <c r="G29" s="155">
        <f t="shared" si="0"/>
        <v>6.581767029202652</v>
      </c>
      <c r="H29" s="156"/>
      <c r="I29" s="155">
        <f t="shared" si="2"/>
        <v>6.8178379802243114</v>
      </c>
      <c r="J29" s="13"/>
      <c r="K29" s="75">
        <f>[4]SAIDA!$T16</f>
        <v>4746.955151000001</v>
      </c>
      <c r="L29" s="75"/>
      <c r="M29" s="155">
        <f t="shared" si="1"/>
        <v>4.6394903480423579</v>
      </c>
      <c r="N29" s="156"/>
      <c r="O29" s="155">
        <f t="shared" si="3"/>
        <v>6.2126779762103013</v>
      </c>
      <c r="P29" s="105"/>
      <c r="Q29" s="155">
        <f>'[1]2 (EXP)'!Q29</f>
        <v>5.4546194506086749</v>
      </c>
      <c r="R29" s="156"/>
    </row>
    <row r="30" spans="1:18" ht="13.5" customHeight="1">
      <c r="A30" s="197"/>
      <c r="B30" s="13"/>
      <c r="C30" s="74" t="s">
        <v>322</v>
      </c>
      <c r="D30" s="13"/>
      <c r="E30" s="75">
        <f>[4]SAIDA!$S17</f>
        <v>5184.5932459999985</v>
      </c>
      <c r="F30" s="75"/>
      <c r="G30" s="155">
        <f t="shared" si="0"/>
        <v>9.3701220487053831</v>
      </c>
      <c r="H30" s="156"/>
      <c r="I30" s="155">
        <f t="shared" si="2"/>
        <v>0.17975007814131061</v>
      </c>
      <c r="J30" s="13"/>
      <c r="K30" s="75">
        <f>[4]SAIDA!$T17</f>
        <v>4801.8047349999988</v>
      </c>
      <c r="L30" s="75"/>
      <c r="M30" s="155">
        <f t="shared" si="1"/>
        <v>7.5140659815464659</v>
      </c>
      <c r="N30" s="156"/>
      <c r="O30" s="155">
        <f t="shared" si="3"/>
        <v>1.1554687637704575</v>
      </c>
      <c r="P30" s="105"/>
      <c r="Q30" s="155">
        <f>'[1]2 (EXP)'!Q30</f>
        <v>10.930308320331392</v>
      </c>
      <c r="R30" s="156"/>
    </row>
    <row r="31" spans="1:18" ht="13.5" customHeight="1">
      <c r="A31" s="197"/>
      <c r="B31" s="13"/>
      <c r="C31" s="74" t="s">
        <v>323</v>
      </c>
      <c r="D31" s="13"/>
      <c r="E31" s="75">
        <f>[4]SAIDA!$S18</f>
        <v>5319.4350129999984</v>
      </c>
      <c r="F31" s="75"/>
      <c r="G31" s="155">
        <f t="shared" si="0"/>
        <v>14.12463974088331</v>
      </c>
      <c r="H31" s="156"/>
      <c r="I31" s="155">
        <f t="shared" si="2"/>
        <v>2.6008167005971501</v>
      </c>
      <c r="J31" s="13"/>
      <c r="K31" s="75">
        <f>[4]SAIDA!$T18</f>
        <v>4934.0624569999991</v>
      </c>
      <c r="L31" s="75"/>
      <c r="M31" s="155">
        <f t="shared" si="1"/>
        <v>11.97489674328385</v>
      </c>
      <c r="N31" s="156"/>
      <c r="O31" s="155">
        <f t="shared" si="3"/>
        <v>2.7543336161919285</v>
      </c>
      <c r="P31" s="105"/>
      <c r="Q31" s="155">
        <f>'[1]2 (EXP)'!Q31</f>
        <v>9.9748520860399452</v>
      </c>
      <c r="R31" s="156"/>
    </row>
    <row r="32" spans="1:18" ht="13.5" customHeight="1">
      <c r="A32" s="197"/>
      <c r="B32" s="13"/>
      <c r="C32" s="74" t="s">
        <v>324</v>
      </c>
      <c r="D32" s="13"/>
      <c r="E32" s="75">
        <f>[4]SAIDA!$S19</f>
        <v>4041.8097599999992</v>
      </c>
      <c r="F32" s="75"/>
      <c r="G32" s="155">
        <f t="shared" si="0"/>
        <v>2.2436904784369176</v>
      </c>
      <c r="H32" s="156"/>
      <c r="I32" s="155">
        <f t="shared" si="2"/>
        <v>-24.018063006271376</v>
      </c>
      <c r="J32" s="13"/>
      <c r="K32" s="75">
        <f>[4]SAIDA!$T19</f>
        <v>3639.8185749999993</v>
      </c>
      <c r="L32" s="75"/>
      <c r="M32" s="155">
        <f t="shared" si="1"/>
        <v>1.0470325535187897</v>
      </c>
      <c r="N32" s="156"/>
      <c r="O32" s="155">
        <f t="shared" si="3"/>
        <v>-26.230796494354152</v>
      </c>
      <c r="P32" s="105"/>
      <c r="Q32" s="155">
        <f>'[1]2 (EXP)'!Q32</f>
        <v>8.9200573650875157</v>
      </c>
      <c r="R32" s="156"/>
    </row>
    <row r="33" spans="1:18" ht="13.5" customHeight="1">
      <c r="A33" s="197"/>
      <c r="B33" s="13"/>
      <c r="C33" s="74" t="s">
        <v>325</v>
      </c>
      <c r="D33" s="13"/>
      <c r="E33" s="75">
        <f>[4]SAIDA!$S20</f>
        <v>4698.9409180000002</v>
      </c>
      <c r="F33" s="75"/>
      <c r="G33" s="155">
        <f t="shared" si="0"/>
        <v>1.1496215123647318</v>
      </c>
      <c r="H33" s="156"/>
      <c r="I33" s="155">
        <f t="shared" si="2"/>
        <v>16.258339630512481</v>
      </c>
      <c r="J33" s="13"/>
      <c r="K33" s="75">
        <f>[4]SAIDA!$T20</f>
        <v>4428.302087</v>
      </c>
      <c r="L33" s="75"/>
      <c r="M33" s="155">
        <f t="shared" si="1"/>
        <v>2.6034503057636726</v>
      </c>
      <c r="N33" s="156"/>
      <c r="O33" s="155">
        <f t="shared" si="3"/>
        <v>21.662714658793149</v>
      </c>
      <c r="P33" s="105"/>
      <c r="Q33" s="155">
        <f>'[1]2 (EXP)'!Q33</f>
        <v>6.0367905407788811</v>
      </c>
      <c r="R33" s="156"/>
    </row>
    <row r="34" spans="1:18" ht="13.5" customHeight="1">
      <c r="A34" s="197"/>
      <c r="B34" s="13"/>
      <c r="C34" s="74" t="s">
        <v>326</v>
      </c>
      <c r="D34" s="13"/>
      <c r="E34" s="75">
        <f>[4]SAIDA!$S21</f>
        <v>5136.2047629999988</v>
      </c>
      <c r="F34" s="75"/>
      <c r="G34" s="155">
        <f t="shared" si="0"/>
        <v>5.5300888664885832</v>
      </c>
      <c r="H34" s="156"/>
      <c r="I34" s="155">
        <f t="shared" si="2"/>
        <v>9.3055829522136264</v>
      </c>
      <c r="J34" s="13"/>
      <c r="K34" s="75">
        <f>[4]SAIDA!$T21</f>
        <v>4949.7314359999982</v>
      </c>
      <c r="L34" s="75"/>
      <c r="M34" s="155">
        <f t="shared" si="1"/>
        <v>8.2057087091046697</v>
      </c>
      <c r="N34" s="156"/>
      <c r="O34" s="155">
        <f t="shared" si="3"/>
        <v>11.774927246511453</v>
      </c>
      <c r="P34" s="105"/>
      <c r="Q34" s="155">
        <f>'[1]2 (EXP)'!Q34</f>
        <v>3.0540855295393357</v>
      </c>
      <c r="R34" s="156"/>
    </row>
    <row r="35" spans="1:18" ht="13.5" customHeight="1">
      <c r="A35" s="197"/>
      <c r="B35" s="13"/>
      <c r="C35" s="74" t="s">
        <v>327</v>
      </c>
      <c r="D35" s="13"/>
      <c r="E35" s="75">
        <f>[4]SAIDA!$S22</f>
        <v>4866.6968649999999</v>
      </c>
      <c r="F35" s="75"/>
      <c r="G35" s="155">
        <f t="shared" si="0"/>
        <v>-6.4493941119992684</v>
      </c>
      <c r="H35" s="156"/>
      <c r="I35" s="155">
        <f t="shared" si="2"/>
        <v>-5.2472187234720451</v>
      </c>
      <c r="J35" s="13"/>
      <c r="K35" s="75">
        <f>[4]SAIDA!$T22</f>
        <v>4642.3911200000002</v>
      </c>
      <c r="L35" s="75"/>
      <c r="M35" s="155">
        <f t="shared" si="1"/>
        <v>-5.883814043593091</v>
      </c>
      <c r="N35" s="156"/>
      <c r="O35" s="155">
        <f t="shared" si="3"/>
        <v>-6.209232156813087</v>
      </c>
      <c r="P35" s="105"/>
      <c r="Q35" s="155">
        <f>'[1]2 (EXP)'!Q35</f>
        <v>-8.8023563841375108E-2</v>
      </c>
      <c r="R35" s="156"/>
    </row>
    <row r="36" spans="1:18" ht="13.5" customHeight="1">
      <c r="A36" s="197"/>
      <c r="B36" s="13"/>
      <c r="C36" s="74" t="s">
        <v>328</v>
      </c>
      <c r="D36" s="13"/>
      <c r="E36" s="75">
        <f>[4]SAIDA!$S23</f>
        <v>4358.289906</v>
      </c>
      <c r="F36" s="75"/>
      <c r="G36" s="155">
        <f t="shared" si="0"/>
        <v>7.1053235861412816</v>
      </c>
      <c r="H36" s="156"/>
      <c r="I36" s="155">
        <f t="shared" si="2"/>
        <v>-10.446653512700337</v>
      </c>
      <c r="J36" s="13"/>
      <c r="K36" s="75">
        <f>[4]SAIDA!$T23</f>
        <v>4036.4316560000007</v>
      </c>
      <c r="L36" s="75"/>
      <c r="M36" s="155">
        <f t="shared" si="1"/>
        <v>8.8594958359135916</v>
      </c>
      <c r="N36" s="156"/>
      <c r="O36" s="155">
        <f t="shared" si="3"/>
        <v>-13.052744767442164</v>
      </c>
      <c r="P36" s="105"/>
      <c r="Q36" s="155">
        <f>'[1]2 (EXP)'!Q36</f>
        <v>1.5756256933185995</v>
      </c>
      <c r="R36" s="156"/>
    </row>
    <row r="37" spans="1:18" ht="6.75" customHeight="1">
      <c r="A37" s="157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05"/>
      <c r="Q37" s="13"/>
      <c r="R37" s="13"/>
    </row>
    <row r="38" spans="1:18" ht="13.5" customHeight="1">
      <c r="A38" s="197">
        <f>[1]LEGENDAS!$B$2</f>
        <v>2019</v>
      </c>
      <c r="B38" s="13"/>
      <c r="C38" s="145"/>
      <c r="D38" s="146"/>
      <c r="E38" s="147"/>
      <c r="F38" s="148"/>
      <c r="G38" s="149"/>
      <c r="H38" s="150"/>
      <c r="I38" s="151"/>
      <c r="J38" s="146"/>
      <c r="K38" s="147"/>
      <c r="L38" s="148"/>
      <c r="M38" s="149"/>
      <c r="N38" s="150"/>
      <c r="O38" s="151"/>
      <c r="P38" s="152"/>
      <c r="Q38" s="151"/>
      <c r="R38" s="156"/>
    </row>
    <row r="39" spans="1:18" ht="13.5" customHeight="1">
      <c r="A39" s="197"/>
      <c r="B39" s="13"/>
      <c r="C39" s="74" t="s">
        <v>317</v>
      </c>
      <c r="D39" s="13"/>
      <c r="E39" s="75">
        <f>[4]SAIDA!$S32</f>
        <v>4939.1031939999993</v>
      </c>
      <c r="F39" s="75"/>
      <c r="G39" s="155">
        <f>E39/E25*100-100</f>
        <v>3.4290451785661276</v>
      </c>
      <c r="H39" s="156"/>
      <c r="I39" s="155">
        <f>E39/E36*100-100</f>
        <v>13.326632705190207</v>
      </c>
      <c r="J39" s="13"/>
      <c r="K39" s="75">
        <f>[4]SAIDA!$T32</f>
        <v>4661.665751999999</v>
      </c>
      <c r="L39" s="75"/>
      <c r="M39" s="155">
        <f>K39/K25*100-100</f>
        <v>4.0639896555388049</v>
      </c>
      <c r="N39" s="156"/>
      <c r="O39" s="155">
        <f>K39/K36*100-100</f>
        <v>15.489772880722796</v>
      </c>
      <c r="P39" s="105"/>
      <c r="Q39" s="155">
        <f>'[1]2 (EXP)'!Q39</f>
        <v>0.83553535231031617</v>
      </c>
      <c r="R39" s="156"/>
    </row>
    <row r="40" spans="1:18" ht="13.5" customHeight="1">
      <c r="A40" s="197"/>
      <c r="B40" s="13"/>
      <c r="C40" s="74" t="s">
        <v>318</v>
      </c>
      <c r="D40" s="13"/>
      <c r="E40" s="75">
        <f>[4]SAIDA!$S33</f>
        <v>4826.6734059999999</v>
      </c>
      <c r="F40" s="75"/>
      <c r="G40" s="155">
        <f>E40/E26*100-100</f>
        <v>4.7393462983584556</v>
      </c>
      <c r="H40" s="156"/>
      <c r="I40" s="155">
        <f>E40/E39*100-100</f>
        <v>-2.2763198820502168</v>
      </c>
      <c r="J40" s="13"/>
      <c r="K40" s="75">
        <f>[4]SAIDA!$T33</f>
        <v>4618.3791760000004</v>
      </c>
      <c r="L40" s="75"/>
      <c r="M40" s="155">
        <f>K40/K26*100-100</f>
        <v>7.4087015292268745</v>
      </c>
      <c r="N40" s="156"/>
      <c r="O40" s="155">
        <f>K40/K39*100-100</f>
        <v>-0.92856455831109486</v>
      </c>
      <c r="P40" s="105"/>
      <c r="Q40" s="155">
        <f>'[1]2 (EXP)'!Q40</f>
        <v>4.9898813270802691</v>
      </c>
      <c r="R40" s="156"/>
    </row>
    <row r="41" spans="1:18" ht="13.5" customHeight="1">
      <c r="A41" s="197"/>
      <c r="B41" s="13"/>
      <c r="C41" s="74" t="s">
        <v>319</v>
      </c>
      <c r="D41" s="13"/>
      <c r="E41" s="75">
        <f>[4]SAIDA!$S34</f>
        <v>5136.4880090000006</v>
      </c>
      <c r="F41" s="75"/>
      <c r="G41" s="155">
        <f t="shared" ref="G41" si="4">E41/E27*100-100</f>
        <v>3.8029875727537217</v>
      </c>
      <c r="H41" s="156"/>
      <c r="I41" s="155">
        <f t="shared" ref="I41" si="5">E41/E40*100-100</f>
        <v>6.4188018732502741</v>
      </c>
      <c r="J41" s="13"/>
      <c r="K41" s="75">
        <f>[4]SAIDA!$T34</f>
        <v>4887.5416889999997</v>
      </c>
      <c r="L41" s="75"/>
      <c r="M41" s="155">
        <f t="shared" ref="M41" si="6">K41/K27*100-100</f>
        <v>5.4909405571720811</v>
      </c>
      <c r="N41" s="156"/>
      <c r="O41" s="155">
        <f t="shared" ref="O41" si="7">K41/K40*100-100</f>
        <v>5.8280730694165754</v>
      </c>
      <c r="P41" s="105"/>
      <c r="Q41" s="155">
        <f>'[1]2 (EXP)'!Q41</f>
        <v>3.9794667906018191</v>
      </c>
      <c r="R41" s="156"/>
    </row>
    <row r="42" spans="1:18" ht="3" customHeight="1">
      <c r="A42" s="109"/>
      <c r="B42" s="109"/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09"/>
    </row>
    <row r="43" spans="1:18" ht="3.75" customHeight="1"/>
    <row r="44" spans="1:18">
      <c r="E44" s="158"/>
      <c r="F44" s="62"/>
      <c r="G44" s="62"/>
      <c r="H44" s="62"/>
      <c r="I44" s="62"/>
      <c r="J44" s="62"/>
      <c r="K44" s="158"/>
      <c r="L44" s="62"/>
      <c r="M44" s="62"/>
      <c r="N44" s="62"/>
      <c r="O44" s="62"/>
      <c r="P44" s="62"/>
    </row>
  </sheetData>
  <mergeCells count="13">
    <mergeCell ref="A10:A22"/>
    <mergeCell ref="A24:A36"/>
    <mergeCell ref="A38:A41"/>
    <mergeCell ref="V6:W6"/>
    <mergeCell ref="A1:Q1"/>
    <mergeCell ref="A4:A8"/>
    <mergeCell ref="C4:C8"/>
    <mergeCell ref="E4:I4"/>
    <mergeCell ref="K4:O4"/>
    <mergeCell ref="E6:E8"/>
    <mergeCell ref="G6:I6"/>
    <mergeCell ref="K6:K8"/>
    <mergeCell ref="M6:O6"/>
  </mergeCells>
  <hyperlinks>
    <hyperlink ref="V6:W6" location="Index!A1" display="Return to Index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W44"/>
  <sheetViews>
    <sheetView showGridLines="0" zoomScale="90" zoomScaleNormal="90" workbookViewId="0">
      <selection sqref="A1:Q1"/>
    </sheetView>
  </sheetViews>
  <sheetFormatPr defaultColWidth="9.140625" defaultRowHeight="12.75"/>
  <cols>
    <col min="1" max="1" width="9.140625" style="11"/>
    <col min="2" max="2" width="0.5703125" style="11" customWidth="1"/>
    <col min="3" max="3" width="11.7109375" style="11" customWidth="1"/>
    <col min="4" max="4" width="0.5703125" style="11" customWidth="1"/>
    <col min="5" max="5" width="8.7109375" style="11" customWidth="1"/>
    <col min="6" max="6" width="0.5703125" style="11" customWidth="1"/>
    <col min="7" max="7" width="11.7109375" style="11" customWidth="1"/>
    <col min="8" max="8" width="0.5703125" style="11" customWidth="1"/>
    <col min="9" max="9" width="11.7109375" style="11" customWidth="1"/>
    <col min="10" max="10" width="0.5703125" style="11" customWidth="1"/>
    <col min="11" max="11" width="8.7109375" style="11" customWidth="1"/>
    <col min="12" max="12" width="0.5703125" style="11" customWidth="1"/>
    <col min="13" max="13" width="11.7109375" style="11" customWidth="1"/>
    <col min="14" max="14" width="0.5703125" style="11" customWidth="1"/>
    <col min="15" max="15" width="11.7109375" style="11" customWidth="1"/>
    <col min="16" max="16" width="0.5703125" style="11" customWidth="1"/>
    <col min="17" max="17" width="22.7109375" style="11" customWidth="1"/>
    <col min="18" max="18" width="0.5703125" style="11" customWidth="1"/>
    <col min="19" max="19" width="4.7109375" style="11" customWidth="1"/>
    <col min="20" max="16384" width="9.140625" style="11"/>
  </cols>
  <sheetData>
    <row r="1" spans="1:23" ht="14.25" customHeight="1">
      <c r="A1" s="194" t="s">
        <v>193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42"/>
    </row>
    <row r="2" spans="1:23" ht="3" customHeight="1">
      <c r="A2" s="109"/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42"/>
    </row>
    <row r="3" spans="1:23" ht="3.75" customHeight="1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</row>
    <row r="4" spans="1:23" ht="38.25" customHeight="1">
      <c r="A4" s="198" t="s">
        <v>129</v>
      </c>
      <c r="B4" s="142"/>
      <c r="C4" s="190" t="s">
        <v>128</v>
      </c>
      <c r="D4" s="142"/>
      <c r="E4" s="199" t="s">
        <v>112</v>
      </c>
      <c r="F4" s="199"/>
      <c r="G4" s="199"/>
      <c r="H4" s="199"/>
      <c r="I4" s="199"/>
      <c r="J4" s="142"/>
      <c r="K4" s="200" t="s">
        <v>383</v>
      </c>
      <c r="L4" s="200"/>
      <c r="M4" s="200"/>
      <c r="N4" s="200"/>
      <c r="O4" s="200"/>
      <c r="P4" s="143"/>
      <c r="Q4" s="144" t="s">
        <v>384</v>
      </c>
      <c r="R4" s="142"/>
    </row>
    <row r="5" spans="1:23" ht="3" customHeight="1">
      <c r="A5" s="198"/>
      <c r="B5" s="142"/>
      <c r="C5" s="190"/>
      <c r="D5" s="142"/>
      <c r="E5" s="142"/>
      <c r="F5" s="142"/>
      <c r="G5" s="142"/>
      <c r="H5" s="142"/>
      <c r="I5" s="142"/>
      <c r="J5" s="142"/>
      <c r="K5" s="142"/>
      <c r="L5" s="142"/>
      <c r="M5" s="142"/>
      <c r="N5" s="142"/>
      <c r="O5" s="142"/>
      <c r="P5" s="143"/>
      <c r="Q5" s="142"/>
      <c r="R5" s="142"/>
    </row>
    <row r="6" spans="1:23" ht="19.5" customHeight="1">
      <c r="A6" s="198"/>
      <c r="B6" s="142"/>
      <c r="C6" s="190"/>
      <c r="D6" s="142"/>
      <c r="E6" s="190" t="s">
        <v>330</v>
      </c>
      <c r="F6" s="142"/>
      <c r="G6" s="191" t="s">
        <v>386</v>
      </c>
      <c r="H6" s="191"/>
      <c r="I6" s="191"/>
      <c r="J6" s="142"/>
      <c r="K6" s="190" t="s">
        <v>330</v>
      </c>
      <c r="L6" s="142"/>
      <c r="M6" s="191" t="s">
        <v>386</v>
      </c>
      <c r="N6" s="191"/>
      <c r="O6" s="191"/>
      <c r="P6" s="143"/>
      <c r="Q6" s="141" t="s">
        <v>386</v>
      </c>
      <c r="R6" s="142"/>
      <c r="V6" s="192" t="s">
        <v>124</v>
      </c>
      <c r="W6" s="192"/>
    </row>
    <row r="7" spans="1:23" ht="3" customHeight="1">
      <c r="A7" s="198"/>
      <c r="B7" s="142"/>
      <c r="C7" s="190"/>
      <c r="D7" s="142"/>
      <c r="E7" s="190"/>
      <c r="F7" s="142"/>
      <c r="G7" s="142"/>
      <c r="H7" s="142"/>
      <c r="I7" s="142"/>
      <c r="J7" s="142"/>
      <c r="K7" s="190"/>
      <c r="L7" s="142"/>
      <c r="M7" s="142"/>
      <c r="N7" s="142"/>
      <c r="O7" s="142"/>
      <c r="P7" s="143"/>
      <c r="Q7" s="142"/>
      <c r="R7" s="142"/>
    </row>
    <row r="8" spans="1:23" ht="25.5" customHeight="1">
      <c r="A8" s="198"/>
      <c r="B8" s="142"/>
      <c r="C8" s="190"/>
      <c r="D8" s="142"/>
      <c r="E8" s="190"/>
      <c r="F8" s="142"/>
      <c r="G8" s="140" t="s">
        <v>333</v>
      </c>
      <c r="H8" s="142"/>
      <c r="I8" s="140" t="s">
        <v>334</v>
      </c>
      <c r="J8" s="142"/>
      <c r="K8" s="190"/>
      <c r="L8" s="142"/>
      <c r="M8" s="140" t="s">
        <v>333</v>
      </c>
      <c r="N8" s="142"/>
      <c r="O8" s="140" t="s">
        <v>334</v>
      </c>
      <c r="P8" s="143"/>
      <c r="Q8" s="141" t="s">
        <v>333</v>
      </c>
      <c r="R8" s="142"/>
    </row>
    <row r="9" spans="1:23" ht="6.75" customHeight="1"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05"/>
      <c r="Q9" s="13"/>
      <c r="R9" s="13"/>
    </row>
    <row r="10" spans="1:23" ht="12.75" customHeight="1">
      <c r="A10" s="197">
        <f>[1]LEGENDAS!$B$4</f>
        <v>2017</v>
      </c>
      <c r="B10" s="13"/>
      <c r="C10" s="145" t="s">
        <v>112</v>
      </c>
      <c r="D10" s="146"/>
      <c r="E10" s="147">
        <f>'[2]2 (SALDOS)'!E24</f>
        <v>-14670.576929000017</v>
      </c>
      <c r="F10" s="148"/>
      <c r="G10" s="159">
        <f>'[2]2 (SALDOS)'!G24</f>
        <v>-3285.4032600000069</v>
      </c>
      <c r="H10" s="150"/>
      <c r="I10" s="151"/>
      <c r="J10" s="146"/>
      <c r="K10" s="147">
        <f>'[2]2 (SALDOS)'!K24</f>
        <v>-10352.606898000004</v>
      </c>
      <c r="L10" s="148"/>
      <c r="M10" s="159">
        <f>'[2]2 (SALDOS)'!M24</f>
        <v>-2179.0861520000035</v>
      </c>
      <c r="N10" s="150"/>
      <c r="O10" s="151"/>
      <c r="P10" s="152"/>
      <c r="Q10" s="151"/>
      <c r="R10" s="153"/>
    </row>
    <row r="11" spans="1:23" ht="13.5" customHeight="1">
      <c r="A11" s="197"/>
      <c r="B11" s="13"/>
      <c r="C11" s="74" t="s">
        <v>317</v>
      </c>
      <c r="D11" s="13"/>
      <c r="E11" s="154">
        <f>'[2]2 (SALDOS)'!E25</f>
        <v>-1064.4216259999976</v>
      </c>
      <c r="F11" s="75"/>
      <c r="G11" s="156">
        <f>'[2]2 (SALDOS)'!G25</f>
        <v>-363.25063599999748</v>
      </c>
      <c r="H11" s="156"/>
      <c r="I11" s="156">
        <f>'[2]2 (SALDOS)'!I25</f>
        <v>399.29389000000265</v>
      </c>
      <c r="J11" s="13"/>
      <c r="K11" s="154">
        <f>'[2]2 (SALDOS)'!K25</f>
        <v>-653.16688399999748</v>
      </c>
      <c r="L11" s="75"/>
      <c r="M11" s="156">
        <f>'[2]2 (SALDOS)'!M25</f>
        <v>-104.11342999999579</v>
      </c>
      <c r="N11" s="156"/>
      <c r="O11" s="156">
        <f>'[2]2 (SALDOS)'!O25</f>
        <v>373.51505700000325</v>
      </c>
      <c r="P11" s="105"/>
      <c r="Q11" s="156">
        <f>'[2]2 (SALDOS)'!Q25</f>
        <v>-770.660159999999</v>
      </c>
      <c r="R11" s="156"/>
    </row>
    <row r="12" spans="1:23" ht="13.5" customHeight="1">
      <c r="A12" s="197"/>
      <c r="B12" s="13"/>
      <c r="C12" s="74" t="s">
        <v>318</v>
      </c>
      <c r="D12" s="13"/>
      <c r="E12" s="154">
        <f>'[2]2 (SALDOS)'!E26</f>
        <v>-832.1789660000004</v>
      </c>
      <c r="F12" s="75"/>
      <c r="G12" s="156">
        <f>'[2]2 (SALDOS)'!G26</f>
        <v>-137.99719900000036</v>
      </c>
      <c r="H12" s="156"/>
      <c r="I12" s="156">
        <f>'[2]2 (SALDOS)'!I26</f>
        <v>232.24265999999716</v>
      </c>
      <c r="J12" s="13"/>
      <c r="K12" s="154">
        <f>'[2]2 (SALDOS)'!K26</f>
        <v>-533.78542999999945</v>
      </c>
      <c r="L12" s="75"/>
      <c r="M12" s="156">
        <f>'[2]2 (SALDOS)'!M26</f>
        <v>-38.125306000000364</v>
      </c>
      <c r="N12" s="156"/>
      <c r="O12" s="156">
        <f>'[2]2 (SALDOS)'!O26</f>
        <v>119.38145399999803</v>
      </c>
      <c r="P12" s="105"/>
      <c r="Q12" s="156">
        <f>'[2]2 (SALDOS)'!Q26</f>
        <v>-757.70203399999809</v>
      </c>
      <c r="R12" s="156"/>
    </row>
    <row r="13" spans="1:23" ht="13.5" customHeight="1">
      <c r="A13" s="197"/>
      <c r="B13" s="13"/>
      <c r="C13" s="74" t="s">
        <v>319</v>
      </c>
      <c r="D13" s="13"/>
      <c r="E13" s="154">
        <f>'[2]2 (SALDOS)'!E27</f>
        <v>-990.79524200000287</v>
      </c>
      <c r="F13" s="75"/>
      <c r="G13" s="156">
        <f>'[2]2 (SALDOS)'!G27</f>
        <v>100.01614799999606</v>
      </c>
      <c r="H13" s="156"/>
      <c r="I13" s="156">
        <f>'[2]2 (SALDOS)'!I27</f>
        <v>-158.61627600000247</v>
      </c>
      <c r="J13" s="13"/>
      <c r="K13" s="154">
        <f>'[2]2 (SALDOS)'!K27</f>
        <v>-755.64011800000299</v>
      </c>
      <c r="L13" s="75"/>
      <c r="M13" s="156">
        <f>'[2]2 (SALDOS)'!M27</f>
        <v>24.805287999995926</v>
      </c>
      <c r="N13" s="156"/>
      <c r="O13" s="156">
        <f>'[2]2 (SALDOS)'!O27</f>
        <v>-221.85468800000353</v>
      </c>
      <c r="P13" s="105"/>
      <c r="Q13" s="156">
        <f>'[2]2 (SALDOS)'!Q27</f>
        <v>-401.23168700000178</v>
      </c>
      <c r="R13" s="156"/>
    </row>
    <row r="14" spans="1:23" ht="13.5" customHeight="1">
      <c r="A14" s="197"/>
      <c r="B14" s="13"/>
      <c r="C14" s="74" t="s">
        <v>320</v>
      </c>
      <c r="D14" s="13"/>
      <c r="E14" s="154">
        <f>'[2]2 (SALDOS)'!E28</f>
        <v>-1346.0878970000003</v>
      </c>
      <c r="F14" s="75"/>
      <c r="G14" s="156">
        <f>'[2]2 (SALDOS)'!G28</f>
        <v>-557.71604200000093</v>
      </c>
      <c r="H14" s="156"/>
      <c r="I14" s="156">
        <f>'[2]2 (SALDOS)'!I28</f>
        <v>-355.29265499999747</v>
      </c>
      <c r="J14" s="13"/>
      <c r="K14" s="154">
        <f>'[2]2 (SALDOS)'!K28</f>
        <v>-973.83017400000017</v>
      </c>
      <c r="L14" s="75"/>
      <c r="M14" s="156">
        <f>'[2]2 (SALDOS)'!M28</f>
        <v>-387.48007600000074</v>
      </c>
      <c r="N14" s="156"/>
      <c r="O14" s="156">
        <f>'[2]2 (SALDOS)'!O28</f>
        <v>-218.19005599999718</v>
      </c>
      <c r="P14" s="105"/>
      <c r="Q14" s="156">
        <f>'[2]2 (SALDOS)'!Q28</f>
        <v>-595.69709300000522</v>
      </c>
      <c r="R14" s="156"/>
    </row>
    <row r="15" spans="1:23" ht="13.5" customHeight="1">
      <c r="A15" s="197"/>
      <c r="B15" s="13"/>
      <c r="C15" s="74" t="s">
        <v>321</v>
      </c>
      <c r="D15" s="13"/>
      <c r="E15" s="154">
        <f>'[2]2 (SALDOS)'!E29</f>
        <v>-1489.463154</v>
      </c>
      <c r="F15" s="75"/>
      <c r="G15" s="156">
        <f>'[2]2 (SALDOS)'!G29</f>
        <v>-502.02365300000019</v>
      </c>
      <c r="H15" s="156"/>
      <c r="I15" s="156">
        <f>'[2]2 (SALDOS)'!I29</f>
        <v>-143.37525699999969</v>
      </c>
      <c r="J15" s="13"/>
      <c r="K15" s="154">
        <f>'[2]2 (SALDOS)'!K29</f>
        <v>-1092.1154969999998</v>
      </c>
      <c r="L15" s="75"/>
      <c r="M15" s="156">
        <f>'[2]2 (SALDOS)'!M29</f>
        <v>-314.2189059999987</v>
      </c>
      <c r="N15" s="156"/>
      <c r="O15" s="156">
        <f>'[2]2 (SALDOS)'!O29</f>
        <v>-118.28532299999961</v>
      </c>
      <c r="P15" s="105"/>
      <c r="Q15" s="156">
        <f>'[2]2 (SALDOS)'!Q29</f>
        <v>-959.72354700000506</v>
      </c>
      <c r="R15" s="156"/>
    </row>
    <row r="16" spans="1:23" ht="13.5" customHeight="1">
      <c r="A16" s="197"/>
      <c r="B16" s="13"/>
      <c r="C16" s="74" t="s">
        <v>322</v>
      </c>
      <c r="D16" s="13"/>
      <c r="E16" s="154">
        <f>'[2]2 (SALDOS)'!E30</f>
        <v>-1133.3555690000003</v>
      </c>
      <c r="F16" s="75"/>
      <c r="G16" s="156">
        <f>'[2]2 (SALDOS)'!G30</f>
        <v>-173.58393200000046</v>
      </c>
      <c r="H16" s="156"/>
      <c r="I16" s="156">
        <f>'[2]2 (SALDOS)'!I30</f>
        <v>356.10758499999974</v>
      </c>
      <c r="J16" s="13"/>
      <c r="K16" s="154">
        <f>'[2]2 (SALDOS)'!K30</f>
        <v>-831.14437699999962</v>
      </c>
      <c r="L16" s="75"/>
      <c r="M16" s="156">
        <f>'[2]2 (SALDOS)'!M30</f>
        <v>-142.45413500000086</v>
      </c>
      <c r="N16" s="156"/>
      <c r="O16" s="156">
        <f>'[2]2 (SALDOS)'!O30</f>
        <v>260.97112000000016</v>
      </c>
      <c r="P16" s="105"/>
      <c r="Q16" s="156">
        <f>'[2]2 (SALDOS)'!Q30</f>
        <v>-1233.3236270000016</v>
      </c>
      <c r="R16" s="156"/>
    </row>
    <row r="17" spans="1:20" ht="13.5" customHeight="1">
      <c r="A17" s="197"/>
      <c r="B17" s="13"/>
      <c r="C17" s="74" t="s">
        <v>323</v>
      </c>
      <c r="D17" s="13"/>
      <c r="E17" s="154">
        <f>'[2]2 (SALDOS)'!E31</f>
        <v>-1151.8046749999994</v>
      </c>
      <c r="F17" s="75"/>
      <c r="G17" s="156">
        <f>'[2]2 (SALDOS)'!G31</f>
        <v>-517.07152499999938</v>
      </c>
      <c r="H17" s="156"/>
      <c r="I17" s="156">
        <f>'[2]2 (SALDOS)'!I31</f>
        <v>-18.449105999999119</v>
      </c>
      <c r="J17" s="13"/>
      <c r="K17" s="154">
        <f>'[2]2 (SALDOS)'!K31</f>
        <v>-692.80486500000006</v>
      </c>
      <c r="L17" s="75"/>
      <c r="M17" s="156">
        <f>'[2]2 (SALDOS)'!M31</f>
        <v>-271.36739599999964</v>
      </c>
      <c r="N17" s="156"/>
      <c r="O17" s="156">
        <f>'[2]2 (SALDOS)'!O31</f>
        <v>138.33951199999956</v>
      </c>
      <c r="P17" s="105"/>
      <c r="Q17" s="156">
        <f>'[2]2 (SALDOS)'!Q31</f>
        <v>-1192.67911</v>
      </c>
      <c r="R17" s="156"/>
    </row>
    <row r="18" spans="1:20" ht="13.5" customHeight="1">
      <c r="A18" s="197"/>
      <c r="B18" s="13"/>
      <c r="C18" s="74" t="s">
        <v>324</v>
      </c>
      <c r="D18" s="13"/>
      <c r="E18" s="154">
        <f>'[2]2 (SALDOS)'!E32</f>
        <v>-1358.7133020000024</v>
      </c>
      <c r="F18" s="75"/>
      <c r="G18" s="156">
        <f>'[2]2 (SALDOS)'!G32</f>
        <v>-129.87839700000222</v>
      </c>
      <c r="H18" s="156"/>
      <c r="I18" s="156">
        <f>'[2]2 (SALDOS)'!I32</f>
        <v>-206.90862700000298</v>
      </c>
      <c r="J18" s="13"/>
      <c r="K18" s="154">
        <f>'[2]2 (SALDOS)'!K32</f>
        <v>-1090.8769920000018</v>
      </c>
      <c r="L18" s="75"/>
      <c r="M18" s="156">
        <f>'[2]2 (SALDOS)'!M32</f>
        <v>-230.1095360000013</v>
      </c>
      <c r="N18" s="156"/>
      <c r="O18" s="156">
        <f>'[2]2 (SALDOS)'!O32</f>
        <v>-398.07212700000173</v>
      </c>
      <c r="P18" s="105"/>
      <c r="Q18" s="156">
        <f>'[2]2 (SALDOS)'!Q32</f>
        <v>-820.53385400000207</v>
      </c>
      <c r="R18" s="156"/>
    </row>
    <row r="19" spans="1:20" ht="13.5" customHeight="1">
      <c r="A19" s="197"/>
      <c r="B19" s="13"/>
      <c r="C19" s="74" t="s">
        <v>325</v>
      </c>
      <c r="D19" s="13"/>
      <c r="E19" s="154">
        <f>'[2]2 (SALDOS)'!E33</f>
        <v>-1270.4844360000016</v>
      </c>
      <c r="F19" s="75"/>
      <c r="G19" s="156">
        <f>'[2]2 (SALDOS)'!G33</f>
        <v>-242.14945100000205</v>
      </c>
      <c r="H19" s="156"/>
      <c r="I19" s="156">
        <f>'[2]2 (SALDOS)'!I33</f>
        <v>88.228866000000835</v>
      </c>
      <c r="J19" s="13"/>
      <c r="K19" s="154">
        <f>'[2]2 (SALDOS)'!K33</f>
        <v>-956.7813980000019</v>
      </c>
      <c r="L19" s="75"/>
      <c r="M19" s="156">
        <f>'[2]2 (SALDOS)'!M33</f>
        <v>-243.89609600000222</v>
      </c>
      <c r="N19" s="156"/>
      <c r="O19" s="156">
        <f>'[2]2 (SALDOS)'!O33</f>
        <v>134.09559399999989</v>
      </c>
      <c r="P19" s="105"/>
      <c r="Q19" s="156">
        <f>'[2]2 (SALDOS)'!Q33</f>
        <v>-889.09937300000365</v>
      </c>
      <c r="R19" s="156"/>
    </row>
    <row r="20" spans="1:20" ht="13.5" customHeight="1">
      <c r="A20" s="197"/>
      <c r="B20" s="13"/>
      <c r="C20" s="74" t="s">
        <v>326</v>
      </c>
      <c r="D20" s="13"/>
      <c r="E20" s="154">
        <f>'[2]2 (SALDOS)'!E34</f>
        <v>-1578.0115110000006</v>
      </c>
      <c r="F20" s="75"/>
      <c r="G20" s="156">
        <f>'[2]2 (SALDOS)'!G34</f>
        <v>-636.07783500000005</v>
      </c>
      <c r="H20" s="156"/>
      <c r="I20" s="156">
        <f>'[2]2 (SALDOS)'!I34</f>
        <v>-307.52707499999906</v>
      </c>
      <c r="J20" s="13"/>
      <c r="K20" s="154">
        <f>'[2]2 (SALDOS)'!K34</f>
        <v>-1088.8346200000005</v>
      </c>
      <c r="L20" s="75"/>
      <c r="M20" s="156">
        <f>'[2]2 (SALDOS)'!M34</f>
        <v>-420.91747600000235</v>
      </c>
      <c r="N20" s="156"/>
      <c r="O20" s="156">
        <f>'[2]2 (SALDOS)'!O34</f>
        <v>-132.05322199999864</v>
      </c>
      <c r="P20" s="105"/>
      <c r="Q20" s="156">
        <f>'[2]2 (SALDOS)'!Q34</f>
        <v>-1008.1056830000048</v>
      </c>
      <c r="R20" s="156"/>
    </row>
    <row r="21" spans="1:20" ht="13.5" customHeight="1">
      <c r="A21" s="197"/>
      <c r="B21" s="13"/>
      <c r="C21" s="74" t="s">
        <v>327</v>
      </c>
      <c r="D21" s="13"/>
      <c r="E21" s="154">
        <f>'[2]2 (SALDOS)'!E35</f>
        <v>-942.65767400000095</v>
      </c>
      <c r="F21" s="75"/>
      <c r="G21" s="156">
        <f>'[2]2 (SALDOS)'!G35</f>
        <v>-76.783376999999746</v>
      </c>
      <c r="H21" s="156"/>
      <c r="I21" s="156">
        <f>'[2]2 (SALDOS)'!I35</f>
        <v>635.35383699999966</v>
      </c>
      <c r="J21" s="13"/>
      <c r="K21" s="154">
        <f>'[2]2 (SALDOS)'!K35</f>
        <v>-497.1983280000004</v>
      </c>
      <c r="L21" s="75"/>
      <c r="M21" s="156">
        <f>'[2]2 (SALDOS)'!M35</f>
        <v>108.53719100000126</v>
      </c>
      <c r="N21" s="156"/>
      <c r="O21" s="156">
        <f>'[2]2 (SALDOS)'!O35</f>
        <v>591.63629200000014</v>
      </c>
      <c r="P21" s="105"/>
      <c r="Q21" s="156">
        <f>'[2]2 (SALDOS)'!Q35</f>
        <v>-955.01066300000184</v>
      </c>
      <c r="R21" s="156"/>
    </row>
    <row r="22" spans="1:20" ht="13.5" customHeight="1">
      <c r="A22" s="197"/>
      <c r="B22" s="13"/>
      <c r="C22" s="74" t="s">
        <v>328</v>
      </c>
      <c r="D22" s="13"/>
      <c r="E22" s="154">
        <f>'[2]2 (SALDOS)'!E36</f>
        <v>-1512.6028770000003</v>
      </c>
      <c r="F22" s="75"/>
      <c r="G22" s="156">
        <f>'[2]2 (SALDOS)'!G36</f>
        <v>-48.887361000000055</v>
      </c>
      <c r="H22" s="156"/>
      <c r="I22" s="156">
        <f>'[2]2 (SALDOS)'!I36</f>
        <v>-569.94520299999931</v>
      </c>
      <c r="J22" s="13"/>
      <c r="K22" s="154">
        <f>'[2]2 (SALDOS)'!K36</f>
        <v>-1186.4282149999995</v>
      </c>
      <c r="L22" s="75"/>
      <c r="M22" s="156">
        <f>'[2]2 (SALDOS)'!M36</f>
        <v>-159.74627399999872</v>
      </c>
      <c r="N22" s="156"/>
      <c r="O22" s="156">
        <f>'[2]2 (SALDOS)'!O36</f>
        <v>-689.22988699999905</v>
      </c>
      <c r="P22" s="105"/>
      <c r="Q22" s="156">
        <f>'[2]2 (SALDOS)'!Q36</f>
        <v>-761.74857299999985</v>
      </c>
      <c r="R22" s="156"/>
    </row>
    <row r="23" spans="1:20" ht="6.75" customHeight="1">
      <c r="A23" s="157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05"/>
      <c r="Q23" s="160"/>
      <c r="R23" s="13"/>
    </row>
    <row r="24" spans="1:20" ht="13.5" customHeight="1">
      <c r="A24" s="197">
        <f>[1]LEGENDAS!$B$3</f>
        <v>2018</v>
      </c>
      <c r="B24" s="13"/>
      <c r="C24" s="145" t="s">
        <v>112</v>
      </c>
      <c r="D24" s="146"/>
      <c r="E24" s="147">
        <f>'[2]2 (SALDOS)'!E38</f>
        <v>-17075.008654000005</v>
      </c>
      <c r="F24" s="148"/>
      <c r="G24" s="159">
        <f>'[2]2 (SALDOS)'!G38</f>
        <v>-2404.4317249999935</v>
      </c>
      <c r="H24" s="150"/>
      <c r="I24" s="151"/>
      <c r="J24" s="146"/>
      <c r="K24" s="147">
        <f>'[2]2 (SALDOS)'!K38</f>
        <v>-12061.335007999996</v>
      </c>
      <c r="L24" s="148"/>
      <c r="M24" s="159">
        <f>'[2]2 (SALDOS)'!M38</f>
        <v>-1708.7281099999936</v>
      </c>
      <c r="N24" s="150"/>
      <c r="O24" s="151"/>
      <c r="P24" s="152"/>
      <c r="Q24" s="151"/>
      <c r="R24" s="156"/>
    </row>
    <row r="25" spans="1:20" ht="13.5" customHeight="1">
      <c r="A25" s="197"/>
      <c r="B25" s="13"/>
      <c r="C25" s="74" t="s">
        <v>317</v>
      </c>
      <c r="D25" s="13"/>
      <c r="E25" s="154">
        <f>'[2]2 (SALDOS)'!E39</f>
        <v>-1201.6916330000013</v>
      </c>
      <c r="F25" s="75"/>
      <c r="G25" s="156">
        <f>'[2]2 (SALDOS)'!G39</f>
        <v>-137.27000700000372</v>
      </c>
      <c r="H25" s="156"/>
      <c r="I25" s="156">
        <f>'[2]2 (SALDOS)'!I39</f>
        <v>310.91124399999899</v>
      </c>
      <c r="J25" s="13"/>
      <c r="K25" s="154">
        <f>'[2]2 (SALDOS)'!K39</f>
        <v>-697.61054100000092</v>
      </c>
      <c r="L25" s="75"/>
      <c r="M25" s="156">
        <f>'[2]2 (SALDOS)'!M39</f>
        <v>-44.443657000003441</v>
      </c>
      <c r="N25" s="156"/>
      <c r="O25" s="156">
        <f>'[2]2 (SALDOS)'!O39</f>
        <v>488.81767399999853</v>
      </c>
      <c r="P25" s="105"/>
      <c r="Q25" s="156">
        <f>'[2]2 (SALDOS)'!Q39</f>
        <v>-262.94074500000352</v>
      </c>
      <c r="R25" s="156"/>
    </row>
    <row r="26" spans="1:20" ht="13.5" customHeight="1">
      <c r="A26" s="197"/>
      <c r="B26" s="13"/>
      <c r="C26" s="74" t="s">
        <v>318</v>
      </c>
      <c r="D26" s="13"/>
      <c r="E26" s="154">
        <f>'[2]2 (SALDOS)'!E40</f>
        <v>-999.33249699999942</v>
      </c>
      <c r="F26" s="75"/>
      <c r="G26" s="156">
        <f>'[2]2 (SALDOS)'!G40</f>
        <v>-167.15353099999902</v>
      </c>
      <c r="H26" s="156"/>
      <c r="I26" s="156">
        <f>'[2]2 (SALDOS)'!I40</f>
        <v>202.35913600000185</v>
      </c>
      <c r="J26" s="13"/>
      <c r="K26" s="154">
        <f>'[2]2 (SALDOS)'!K40</f>
        <v>-650.86193499999899</v>
      </c>
      <c r="L26" s="75"/>
      <c r="M26" s="156">
        <f>'[2]2 (SALDOS)'!M40</f>
        <v>-117.07650499999954</v>
      </c>
      <c r="N26" s="156"/>
      <c r="O26" s="156">
        <f>'[2]2 (SALDOS)'!O40</f>
        <v>46.748606000001928</v>
      </c>
      <c r="P26" s="105"/>
      <c r="Q26" s="156">
        <f>'[2]2 (SALDOS)'!Q40</f>
        <v>-353.31089900000279</v>
      </c>
      <c r="R26" s="156"/>
      <c r="T26" s="65"/>
    </row>
    <row r="27" spans="1:20" ht="13.5" customHeight="1">
      <c r="A27" s="197"/>
      <c r="B27" s="13"/>
      <c r="C27" s="74" t="s">
        <v>319</v>
      </c>
      <c r="D27" s="13"/>
      <c r="E27" s="154">
        <f>'[2]2 (SALDOS)'!E41</f>
        <v>-1321.9419099999996</v>
      </c>
      <c r="F27" s="75"/>
      <c r="G27" s="156">
        <f>'[2]2 (SALDOS)'!G41</f>
        <v>-331.14666799999668</v>
      </c>
      <c r="H27" s="156"/>
      <c r="I27" s="156">
        <f>'[2]2 (SALDOS)'!I41</f>
        <v>-322.60941300000013</v>
      </c>
      <c r="J27" s="13"/>
      <c r="K27" s="154">
        <f>'[2]2 (SALDOS)'!K41</f>
        <v>-1009.7259099999992</v>
      </c>
      <c r="L27" s="75"/>
      <c r="M27" s="156">
        <f>'[2]2 (SALDOS)'!M41</f>
        <v>-254.08579199999622</v>
      </c>
      <c r="N27" s="156"/>
      <c r="O27" s="156">
        <f>'[2]2 (SALDOS)'!O41</f>
        <v>-358.86397500000021</v>
      </c>
      <c r="P27" s="105"/>
      <c r="Q27" s="156">
        <f>'[2]2 (SALDOS)'!Q41</f>
        <v>-635.57020599999942</v>
      </c>
      <c r="R27" s="156"/>
      <c r="T27" s="65"/>
    </row>
    <row r="28" spans="1:20" ht="13.5" customHeight="1">
      <c r="A28" s="197"/>
      <c r="B28" s="13"/>
      <c r="C28" s="74" t="s">
        <v>320</v>
      </c>
      <c r="D28" s="13"/>
      <c r="E28" s="154">
        <f>'[2]2 (SALDOS)'!E42</f>
        <v>-1286.7353879999991</v>
      </c>
      <c r="F28" s="75"/>
      <c r="G28" s="156">
        <f>'[2]2 (SALDOS)'!G42</f>
        <v>59.352509000001191</v>
      </c>
      <c r="H28" s="156"/>
      <c r="I28" s="156">
        <f>'[2]2 (SALDOS)'!I42</f>
        <v>35.206522000000405</v>
      </c>
      <c r="J28" s="13"/>
      <c r="K28" s="154">
        <f>'[2]2 (SALDOS)'!K42</f>
        <v>-1003.039718</v>
      </c>
      <c r="L28" s="75"/>
      <c r="M28" s="156">
        <f>'[2]2 (SALDOS)'!M42</f>
        <v>-29.209543999999823</v>
      </c>
      <c r="N28" s="156"/>
      <c r="O28" s="156">
        <f>'[2]2 (SALDOS)'!O42</f>
        <v>6.6861919999992097</v>
      </c>
      <c r="P28" s="105"/>
      <c r="Q28" s="156">
        <f>'[2]2 (SALDOS)'!Q42</f>
        <v>-438.94768999999451</v>
      </c>
      <c r="R28" s="156"/>
      <c r="T28" s="65"/>
    </row>
    <row r="29" spans="1:20" ht="13.5" customHeight="1">
      <c r="A29" s="197"/>
      <c r="B29" s="13"/>
      <c r="C29" s="74" t="s">
        <v>321</v>
      </c>
      <c r="D29" s="13"/>
      <c r="E29" s="154">
        <f>'[2]2 (SALDOS)'!E43</f>
        <v>-1151.2551619999995</v>
      </c>
      <c r="F29" s="75"/>
      <c r="G29" s="156">
        <f>'[2]2 (SALDOS)'!G43</f>
        <v>338.20799200000056</v>
      </c>
      <c r="H29" s="156"/>
      <c r="I29" s="156">
        <f>'[2]2 (SALDOS)'!I43</f>
        <v>135.48022599999967</v>
      </c>
      <c r="J29" s="13"/>
      <c r="K29" s="154">
        <f>'[2]2 (SALDOS)'!K43</f>
        <v>-991.00404699999945</v>
      </c>
      <c r="L29" s="75"/>
      <c r="M29" s="156">
        <f>'[2]2 (SALDOS)'!M43</f>
        <v>101.11145000000033</v>
      </c>
      <c r="N29" s="156"/>
      <c r="O29" s="156">
        <f>'[2]2 (SALDOS)'!O43</f>
        <v>12.035671000000548</v>
      </c>
      <c r="P29" s="105"/>
      <c r="Q29" s="156">
        <f>'[2]2 (SALDOS)'!Q43</f>
        <v>66.41383300000507</v>
      </c>
      <c r="R29" s="156"/>
      <c r="T29" s="65"/>
    </row>
    <row r="30" spans="1:20" ht="13.5" customHeight="1">
      <c r="A30" s="197"/>
      <c r="B30" s="13"/>
      <c r="C30" s="74" t="s">
        <v>322</v>
      </c>
      <c r="D30" s="13"/>
      <c r="E30" s="154">
        <f>'[2]2 (SALDOS)'!E44</f>
        <v>-1683.1420500000004</v>
      </c>
      <c r="F30" s="75"/>
      <c r="G30" s="156">
        <f>'[2]2 (SALDOS)'!G44</f>
        <v>-549.78648100000009</v>
      </c>
      <c r="H30" s="156"/>
      <c r="I30" s="156">
        <f>'[2]2 (SALDOS)'!I44</f>
        <v>-531.88688800000091</v>
      </c>
      <c r="J30" s="13"/>
      <c r="K30" s="154">
        <f>'[2]2 (SALDOS)'!K44</f>
        <v>-981.79055799999969</v>
      </c>
      <c r="L30" s="75"/>
      <c r="M30" s="156">
        <f>'[2]2 (SALDOS)'!M44</f>
        <v>-150.64618100000007</v>
      </c>
      <c r="N30" s="156"/>
      <c r="O30" s="156">
        <f>'[2]2 (SALDOS)'!O44</f>
        <v>9.213488999999754</v>
      </c>
      <c r="P30" s="105"/>
      <c r="Q30" s="156">
        <f>'[2]2 (SALDOS)'!Q44</f>
        <v>-152.22597999999834</v>
      </c>
      <c r="R30" s="156"/>
      <c r="T30" s="65"/>
    </row>
    <row r="31" spans="1:20" ht="13.5" customHeight="1">
      <c r="A31" s="197"/>
      <c r="B31" s="13"/>
      <c r="C31" s="74" t="s">
        <v>323</v>
      </c>
      <c r="D31" s="13"/>
      <c r="E31" s="154">
        <f>'[2]2 (SALDOS)'!E45</f>
        <v>-1248.1345240000019</v>
      </c>
      <c r="F31" s="75"/>
      <c r="G31" s="156">
        <f>'[2]2 (SALDOS)'!G45</f>
        <v>-96.329849000002469</v>
      </c>
      <c r="H31" s="156"/>
      <c r="I31" s="156">
        <f>'[2]2 (SALDOS)'!I45</f>
        <v>435.00752599999851</v>
      </c>
      <c r="J31" s="13"/>
      <c r="K31" s="154">
        <f>'[2]2 (SALDOS)'!K45</f>
        <v>-841.09413700000096</v>
      </c>
      <c r="L31" s="75"/>
      <c r="M31" s="156">
        <f>'[2]2 (SALDOS)'!M45</f>
        <v>-148.28927200000089</v>
      </c>
      <c r="N31" s="156"/>
      <c r="O31" s="156">
        <f>'[2]2 (SALDOS)'!O45</f>
        <v>140.69642099999874</v>
      </c>
      <c r="P31" s="105"/>
      <c r="Q31" s="156">
        <f>'[2]2 (SALDOS)'!Q45</f>
        <v>-307.908338000002</v>
      </c>
      <c r="R31" s="156"/>
      <c r="T31" s="65"/>
    </row>
    <row r="32" spans="1:20" ht="13.5" customHeight="1">
      <c r="A32" s="197"/>
      <c r="B32" s="13"/>
      <c r="C32" s="74" t="s">
        <v>324</v>
      </c>
      <c r="D32" s="13"/>
      <c r="E32" s="154">
        <f>'[2]2 (SALDOS)'!E46</f>
        <v>-1685.7792159999999</v>
      </c>
      <c r="F32" s="75"/>
      <c r="G32" s="156">
        <f>'[2]2 (SALDOS)'!G46</f>
        <v>-327.06591399999752</v>
      </c>
      <c r="H32" s="156"/>
      <c r="I32" s="156">
        <f>'[2]2 (SALDOS)'!I46</f>
        <v>-437.64469199999803</v>
      </c>
      <c r="J32" s="13"/>
      <c r="K32" s="154">
        <f>'[2]2 (SALDOS)'!K46</f>
        <v>-1073.7568120000005</v>
      </c>
      <c r="L32" s="75"/>
      <c r="M32" s="156">
        <f>'[2]2 (SALDOS)'!M46</f>
        <v>17.120180000001255</v>
      </c>
      <c r="N32" s="156"/>
      <c r="O32" s="156">
        <f>'[2]2 (SALDOS)'!O46</f>
        <v>-232.66267499999958</v>
      </c>
      <c r="P32" s="105"/>
      <c r="Q32" s="156">
        <f>'[2]2 (SALDOS)'!Q46</f>
        <v>-973.18224400000008</v>
      </c>
      <c r="R32" s="156"/>
      <c r="T32" s="65"/>
    </row>
    <row r="33" spans="1:20" ht="13.5" customHeight="1">
      <c r="A33" s="197"/>
      <c r="B33" s="13"/>
      <c r="C33" s="74" t="s">
        <v>325</v>
      </c>
      <c r="D33" s="13"/>
      <c r="E33" s="154">
        <f>'[2]2 (SALDOS)'!E47</f>
        <v>-1238.1736109999983</v>
      </c>
      <c r="F33" s="75"/>
      <c r="G33" s="156">
        <f>'[2]2 (SALDOS)'!G47</f>
        <v>32.310825000003206</v>
      </c>
      <c r="H33" s="156"/>
      <c r="I33" s="156">
        <f>'[2]2 (SALDOS)'!I47</f>
        <v>447.60560500000156</v>
      </c>
      <c r="J33" s="13"/>
      <c r="K33" s="154">
        <f>'[2]2 (SALDOS)'!K47</f>
        <v>-926.83521599999767</v>
      </c>
      <c r="L33" s="75"/>
      <c r="M33" s="156">
        <f>'[2]2 (SALDOS)'!M47</f>
        <v>29.946182000004228</v>
      </c>
      <c r="N33" s="156"/>
      <c r="O33" s="156">
        <f>'[2]2 (SALDOS)'!O47</f>
        <v>146.92159600000286</v>
      </c>
      <c r="P33" s="105"/>
      <c r="Q33" s="156">
        <f>'[2]2 (SALDOS)'!Q47</f>
        <v>-391.08493799999678</v>
      </c>
      <c r="R33" s="156"/>
      <c r="T33" s="65"/>
    </row>
    <row r="34" spans="1:20" ht="13.5" customHeight="1">
      <c r="A34" s="197"/>
      <c r="B34" s="13"/>
      <c r="C34" s="74" t="s">
        <v>326</v>
      </c>
      <c r="D34" s="13"/>
      <c r="E34" s="154">
        <f>'[2]2 (SALDOS)'!E48</f>
        <v>-1636.2275290000025</v>
      </c>
      <c r="F34" s="75"/>
      <c r="G34" s="156">
        <f>'[2]2 (SALDOS)'!G48</f>
        <v>-58.216018000001895</v>
      </c>
      <c r="H34" s="156"/>
      <c r="I34" s="156">
        <f>'[2]2 (SALDOS)'!I48</f>
        <v>-398.05391800000416</v>
      </c>
      <c r="J34" s="13"/>
      <c r="K34" s="154">
        <f>'[2]2 (SALDOS)'!K48</f>
        <v>-1144.1882860000023</v>
      </c>
      <c r="L34" s="75"/>
      <c r="M34" s="156">
        <f>'[2]2 (SALDOS)'!M48</f>
        <v>-55.353666000001795</v>
      </c>
      <c r="N34" s="156"/>
      <c r="O34" s="156">
        <f>'[2]2 (SALDOS)'!O48</f>
        <v>-217.35307000000466</v>
      </c>
      <c r="P34" s="105"/>
      <c r="Q34" s="156">
        <f>'[2]2 (SALDOS)'!Q48</f>
        <v>-352.97110699999575</v>
      </c>
      <c r="R34" s="156"/>
      <c r="T34" s="65"/>
    </row>
    <row r="35" spans="1:20" ht="13.5" customHeight="1">
      <c r="A35" s="197"/>
      <c r="B35" s="13"/>
      <c r="C35" s="74" t="s">
        <v>327</v>
      </c>
      <c r="D35" s="13"/>
      <c r="E35" s="154">
        <f>'[2]2 (SALDOS)'!E49</f>
        <v>-2036.8931140000004</v>
      </c>
      <c r="F35" s="75"/>
      <c r="G35" s="156">
        <f>'[2]2 (SALDOS)'!G49</f>
        <v>-1094.2354399999995</v>
      </c>
      <c r="H35" s="156"/>
      <c r="I35" s="156">
        <f>'[2]2 (SALDOS)'!I49</f>
        <v>-400.66558499999792</v>
      </c>
      <c r="J35" s="13"/>
      <c r="K35" s="154">
        <f>'[2]2 (SALDOS)'!K49</f>
        <v>-1486.4619779999994</v>
      </c>
      <c r="L35" s="75"/>
      <c r="M35" s="156">
        <f>'[2]2 (SALDOS)'!M49</f>
        <v>-989.26364999999896</v>
      </c>
      <c r="N35" s="156"/>
      <c r="O35" s="156">
        <f>'[2]2 (SALDOS)'!O49</f>
        <v>-342.27369199999703</v>
      </c>
      <c r="P35" s="105"/>
      <c r="Q35" s="156">
        <f>'[2]2 (SALDOS)'!Q49</f>
        <v>-1120.1406329999982</v>
      </c>
      <c r="R35" s="156"/>
      <c r="T35" s="65"/>
    </row>
    <row r="36" spans="1:20" ht="13.5" customHeight="1">
      <c r="A36" s="197"/>
      <c r="B36" s="13"/>
      <c r="C36" s="74" t="s">
        <v>328</v>
      </c>
      <c r="D36" s="13"/>
      <c r="E36" s="154">
        <f>'[2]2 (SALDOS)'!E50</f>
        <v>-1585.7020199999979</v>
      </c>
      <c r="F36" s="75"/>
      <c r="G36" s="156">
        <f>'[2]2 (SALDOS)'!G50</f>
        <v>-73.099142999997639</v>
      </c>
      <c r="H36" s="156"/>
      <c r="I36" s="156">
        <f>'[2]2 (SALDOS)'!I50</f>
        <v>451.19109400000252</v>
      </c>
      <c r="J36" s="13"/>
      <c r="K36" s="154">
        <f>'[2]2 (SALDOS)'!K50</f>
        <v>-1254.9658699999982</v>
      </c>
      <c r="L36" s="75"/>
      <c r="M36" s="156">
        <f>'[2]2 (SALDOS)'!M50</f>
        <v>-68.537654999998722</v>
      </c>
      <c r="N36" s="156"/>
      <c r="O36" s="156">
        <f>'[2]2 (SALDOS)'!O50</f>
        <v>231.49610800000119</v>
      </c>
      <c r="P36" s="105"/>
      <c r="Q36" s="156">
        <f>'[2]2 (SALDOS)'!Q50</f>
        <v>-1225.550600999999</v>
      </c>
      <c r="R36" s="156"/>
      <c r="T36" s="65"/>
    </row>
    <row r="37" spans="1:20" ht="6.75" customHeight="1">
      <c r="A37" s="157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05"/>
      <c r="Q37" s="13"/>
      <c r="R37" s="13"/>
      <c r="T37" s="65"/>
    </row>
    <row r="38" spans="1:20" ht="13.5" customHeight="1">
      <c r="A38" s="197">
        <f>[1]LEGENDAS!$B$2</f>
        <v>2019</v>
      </c>
      <c r="B38" s="13"/>
      <c r="C38" s="145"/>
      <c r="D38" s="146"/>
      <c r="E38" s="147"/>
      <c r="F38" s="148"/>
      <c r="G38" s="151"/>
      <c r="H38" s="150"/>
      <c r="I38" s="151"/>
      <c r="J38" s="146"/>
      <c r="K38" s="147"/>
      <c r="L38" s="148"/>
      <c r="M38" s="151"/>
      <c r="N38" s="150"/>
      <c r="O38" s="151"/>
      <c r="P38" s="152"/>
      <c r="Q38" s="151"/>
      <c r="R38" s="156"/>
    </row>
    <row r="39" spans="1:20" ht="13.5" customHeight="1">
      <c r="A39" s="197"/>
      <c r="B39" s="13"/>
      <c r="C39" s="74" t="s">
        <v>317</v>
      </c>
      <c r="D39" s="13"/>
      <c r="E39" s="154">
        <f>'[2]2 (SALDOS)'!E53</f>
        <v>-1964.8026039999986</v>
      </c>
      <c r="F39" s="75"/>
      <c r="G39" s="156">
        <f>'[2]2 (SALDOS)'!G53</f>
        <v>-763.11097099999733</v>
      </c>
      <c r="H39" s="156"/>
      <c r="I39" s="156">
        <f>'[2]2 (SALDOS)'!I53</f>
        <v>-379.10058400000071</v>
      </c>
      <c r="J39" s="13"/>
      <c r="K39" s="154">
        <f>'[2]2 (SALDOS)'!K53</f>
        <v>-1440.9185559999987</v>
      </c>
      <c r="L39" s="75"/>
      <c r="M39" s="156">
        <f>'[2]2 (SALDOS)'!M53</f>
        <v>-743.30801499999779</v>
      </c>
      <c r="N39" s="156"/>
      <c r="O39" s="156">
        <f>'[2]2 (SALDOS)'!O53</f>
        <v>-185.95268600000054</v>
      </c>
      <c r="P39" s="105"/>
      <c r="Q39" s="156">
        <f>'[2]2 (SALDOS)'!Q53</f>
        <v>-1930.4455539999944</v>
      </c>
      <c r="R39" s="156"/>
    </row>
    <row r="40" spans="1:20" ht="13.5" customHeight="1">
      <c r="A40" s="197"/>
      <c r="B40" s="13"/>
      <c r="C40" s="74" t="s">
        <v>318</v>
      </c>
      <c r="D40" s="13"/>
      <c r="E40" s="154">
        <f>'[2]2 (SALDOS)'!E54</f>
        <v>-1490.4341560000003</v>
      </c>
      <c r="F40" s="75"/>
      <c r="G40" s="156">
        <f>'[2]2 (SALDOS)'!G54</f>
        <v>-491.10165900000084</v>
      </c>
      <c r="H40" s="156"/>
      <c r="I40" s="156">
        <f>'[2]2 (SALDOS)'!I54</f>
        <v>474.36844799999835</v>
      </c>
      <c r="J40" s="13"/>
      <c r="K40" s="154">
        <f>'[2]2 (SALDOS)'!K54</f>
        <v>-987.2446889999992</v>
      </c>
      <c r="L40" s="75"/>
      <c r="M40" s="156">
        <f>'[2]2 (SALDOS)'!M54</f>
        <v>-336.3827540000002</v>
      </c>
      <c r="N40" s="156"/>
      <c r="O40" s="156">
        <f>'[2]2 (SALDOS)'!O54</f>
        <v>453.67386699999952</v>
      </c>
      <c r="P40" s="105"/>
      <c r="Q40" s="156">
        <f>'[2]2 (SALDOS)'!Q54</f>
        <v>-1327.3117729999958</v>
      </c>
      <c r="R40" s="156"/>
    </row>
    <row r="41" spans="1:20" ht="13.5" customHeight="1">
      <c r="A41" s="197"/>
      <c r="B41" s="13"/>
      <c r="C41" s="74" t="s">
        <v>319</v>
      </c>
      <c r="D41" s="13"/>
      <c r="E41" s="154">
        <f>'[2]2 (SALDOS)'!E55</f>
        <v>-1894.956662999999</v>
      </c>
      <c r="F41" s="75"/>
      <c r="G41" s="156">
        <f>'[2]2 (SALDOS)'!G55</f>
        <v>-573.01475299999947</v>
      </c>
      <c r="H41" s="156"/>
      <c r="I41" s="156">
        <f>'[2]2 (SALDOS)'!I55</f>
        <v>-404.52250699999877</v>
      </c>
      <c r="J41" s="13"/>
      <c r="K41" s="154">
        <f>'[2]2 (SALDOS)'!K55</f>
        <v>-1458.3076619999993</v>
      </c>
      <c r="L41" s="75"/>
      <c r="M41" s="156">
        <f>'[2]2 (SALDOS)'!M55</f>
        <v>-448.58175200000005</v>
      </c>
      <c r="N41" s="156"/>
      <c r="O41" s="156">
        <f>'[2]2 (SALDOS)'!O55</f>
        <v>-471.06297300000006</v>
      </c>
      <c r="P41" s="105"/>
      <c r="Q41" s="156">
        <f>'[2]2 (SALDOS)'!Q55</f>
        <v>-1827.2273829999976</v>
      </c>
      <c r="R41" s="156"/>
    </row>
    <row r="42" spans="1:20" ht="3" customHeight="1">
      <c r="A42" s="109"/>
      <c r="B42" s="109"/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09"/>
    </row>
    <row r="43" spans="1:20" ht="3.75" customHeight="1"/>
    <row r="44" spans="1:20">
      <c r="E44" s="158"/>
      <c r="F44" s="62"/>
      <c r="G44" s="62"/>
      <c r="H44" s="62"/>
      <c r="I44" s="62"/>
      <c r="J44" s="62"/>
      <c r="K44" s="158"/>
      <c r="L44" s="62"/>
      <c r="M44" s="62"/>
      <c r="N44" s="62"/>
      <c r="O44" s="62"/>
      <c r="P44" s="62"/>
    </row>
  </sheetData>
  <mergeCells count="13">
    <mergeCell ref="A10:A22"/>
    <mergeCell ref="A24:A36"/>
    <mergeCell ref="A38:A41"/>
    <mergeCell ref="V6:W6"/>
    <mergeCell ref="A1:Q1"/>
    <mergeCell ref="A4:A8"/>
    <mergeCell ref="C4:C8"/>
    <mergeCell ref="E4:I4"/>
    <mergeCell ref="K4:O4"/>
    <mergeCell ref="E6:E8"/>
    <mergeCell ref="G6:I6"/>
    <mergeCell ref="K6:K8"/>
    <mergeCell ref="M6:O6"/>
  </mergeCells>
  <hyperlinks>
    <hyperlink ref="V6:W6" location="Index!A1" display="Return to Index"/>
  </hyperlinks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R61"/>
  <sheetViews>
    <sheetView showGridLines="0" topLeftCell="A2" zoomScale="90" zoomScaleNormal="90" workbookViewId="0">
      <selection activeCell="A2" sqref="A2:P2"/>
    </sheetView>
  </sheetViews>
  <sheetFormatPr defaultRowHeight="9"/>
  <cols>
    <col min="1" max="1" width="6.85546875" style="19" customWidth="1"/>
    <col min="2" max="2" width="9.85546875" style="20" bestFit="1" customWidth="1"/>
    <col min="3" max="16" width="9.7109375" style="20" customWidth="1"/>
    <col min="17" max="16384" width="9.140625" style="20"/>
  </cols>
  <sheetData>
    <row r="1" spans="1:18" hidden="1"/>
    <row r="2" spans="1:18" ht="21" customHeight="1">
      <c r="A2" s="204" t="s">
        <v>336</v>
      </c>
      <c r="B2" s="204"/>
      <c r="C2" s="204"/>
      <c r="D2" s="204"/>
      <c r="E2" s="204"/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Q2" s="192" t="s">
        <v>124</v>
      </c>
      <c r="R2" s="192"/>
    </row>
    <row r="3" spans="1:18" s="22" customFormat="1" ht="18" customHeight="1" thickBot="1">
      <c r="A3" s="201" t="s">
        <v>332</v>
      </c>
      <c r="B3" s="201"/>
      <c r="C3" s="201"/>
      <c r="D3" s="201"/>
      <c r="E3" s="201"/>
      <c r="F3" s="201"/>
      <c r="G3" s="201"/>
      <c r="H3" s="201"/>
      <c r="I3" s="201"/>
      <c r="J3" s="201"/>
      <c r="K3" s="201"/>
      <c r="L3" s="201"/>
      <c r="M3" s="201"/>
      <c r="N3" s="201"/>
      <c r="O3" s="201"/>
      <c r="P3" s="201"/>
    </row>
    <row r="4" spans="1:18" ht="23.25" customHeight="1" thickBot="1">
      <c r="A4" s="202" t="s">
        <v>129</v>
      </c>
      <c r="B4" s="202" t="s">
        <v>128</v>
      </c>
      <c r="C4" s="117" t="s">
        <v>146</v>
      </c>
      <c r="D4" s="117" t="s">
        <v>9</v>
      </c>
      <c r="E4" s="117" t="s">
        <v>143</v>
      </c>
      <c r="F4" s="117" t="s">
        <v>10</v>
      </c>
      <c r="G4" s="117" t="s">
        <v>144</v>
      </c>
      <c r="H4" s="117" t="s">
        <v>373</v>
      </c>
      <c r="I4" s="117" t="s">
        <v>145</v>
      </c>
      <c r="J4" s="117" t="s">
        <v>152</v>
      </c>
      <c r="K4" s="117" t="s">
        <v>151</v>
      </c>
      <c r="L4" s="117" t="s">
        <v>147</v>
      </c>
      <c r="M4" s="117" t="s">
        <v>11</v>
      </c>
      <c r="N4" s="117" t="s">
        <v>148</v>
      </c>
      <c r="O4" s="117" t="s">
        <v>149</v>
      </c>
      <c r="P4" s="117" t="s">
        <v>150</v>
      </c>
      <c r="Q4" s="117" t="s">
        <v>142</v>
      </c>
    </row>
    <row r="5" spans="1:18" ht="11.25" customHeight="1" thickBot="1">
      <c r="A5" s="203"/>
      <c r="B5" s="203"/>
      <c r="C5" s="205" t="s">
        <v>342</v>
      </c>
      <c r="D5" s="206"/>
      <c r="E5" s="206"/>
      <c r="F5" s="206"/>
      <c r="G5" s="206"/>
      <c r="H5" s="206"/>
      <c r="I5" s="206"/>
      <c r="J5" s="206"/>
      <c r="K5" s="206"/>
      <c r="L5" s="206"/>
      <c r="M5" s="206"/>
      <c r="N5" s="206"/>
      <c r="O5" s="206"/>
      <c r="P5" s="206"/>
      <c r="Q5" s="207"/>
    </row>
    <row r="6" spans="1:18">
      <c r="A6" s="19">
        <f>[2]LEGENDAS!$B$3</f>
        <v>2018</v>
      </c>
      <c r="B6" s="20" t="s">
        <v>130</v>
      </c>
      <c r="C6" s="23">
        <f>[5]TOTAL!B3</f>
        <v>829.72238900000002</v>
      </c>
      <c r="D6" s="23">
        <f>[5]TOTAL!C3</f>
        <v>30.214345999999999</v>
      </c>
      <c r="E6" s="23">
        <f>[5]TOTAL!D3</f>
        <v>164.497636</v>
      </c>
      <c r="F6" s="23">
        <f>[5]TOTAL!E3</f>
        <v>6.6239939999999997</v>
      </c>
      <c r="G6" s="23">
        <f>[5]TOTAL!F3</f>
        <v>0.57476400000000005</v>
      </c>
      <c r="H6" s="23">
        <f>[5]TOTAL!G3</f>
        <v>4.7826279999999999</v>
      </c>
      <c r="I6" s="23">
        <f>[5]TOTAL!H3</f>
        <v>22.802140000000001</v>
      </c>
      <c r="J6" s="23">
        <f>[5]TOTAL!I3</f>
        <v>21.768557000000001</v>
      </c>
      <c r="K6" s="23">
        <f>[5]TOTAL!J3</f>
        <v>5.5890820000000003</v>
      </c>
      <c r="L6" s="23">
        <f>[5]TOTAL!K3</f>
        <v>1900.6291590000001</v>
      </c>
      <c r="M6" s="23">
        <f>[5]TOTAL!L3</f>
        <v>1.0918699999999999</v>
      </c>
      <c r="N6" s="23">
        <f>[5]TOTAL!M3</f>
        <v>15.156617000000001</v>
      </c>
      <c r="O6" s="23">
        <f>[5]TOTAL!N3</f>
        <v>438.20580899999999</v>
      </c>
      <c r="P6" s="23">
        <f>[5]TOTAL!O3</f>
        <v>10.911861999999999</v>
      </c>
      <c r="Q6" s="23">
        <f>[5]TOTAL!P3</f>
        <v>37.563758</v>
      </c>
    </row>
    <row r="7" spans="1:18">
      <c r="B7" s="20" t="s">
        <v>131</v>
      </c>
      <c r="C7" s="23">
        <f>[5]TOTAL!B4</f>
        <v>782.37661000000003</v>
      </c>
      <c r="D7" s="23">
        <f>[5]TOTAL!C4</f>
        <v>32.923259000000002</v>
      </c>
      <c r="E7" s="23">
        <f>[5]TOTAL!D4</f>
        <v>145.54436799999999</v>
      </c>
      <c r="F7" s="23">
        <f>[5]TOTAL!E4</f>
        <v>5.5314240000000003</v>
      </c>
      <c r="G7" s="23">
        <f>[5]TOTAL!F4</f>
        <v>0.52427699999999999</v>
      </c>
      <c r="H7" s="23">
        <f>[5]TOTAL!G4</f>
        <v>3.284729</v>
      </c>
      <c r="I7" s="23">
        <f>[5]TOTAL!H4</f>
        <v>23.112013999999999</v>
      </c>
      <c r="J7" s="23">
        <f>[5]TOTAL!I4</f>
        <v>17.427631000000002</v>
      </c>
      <c r="K7" s="23">
        <f>[5]TOTAL!J4</f>
        <v>6.7698669999999996</v>
      </c>
      <c r="L7" s="23">
        <f>[5]TOTAL!K4</f>
        <v>1803.267662</v>
      </c>
      <c r="M7" s="23">
        <f>[5]TOTAL!L4</f>
        <v>1.5529740000000001</v>
      </c>
      <c r="N7" s="23">
        <f>[5]TOTAL!M4</f>
        <v>13.272989000000001</v>
      </c>
      <c r="O7" s="23">
        <f>[5]TOTAL!N4</f>
        <v>473.97656599999999</v>
      </c>
      <c r="P7" s="23">
        <f>[5]TOTAL!O4</f>
        <v>13.871505000000001</v>
      </c>
      <c r="Q7" s="23">
        <f>[5]TOTAL!P4</f>
        <v>36.797922999999997</v>
      </c>
    </row>
    <row r="8" spans="1:18">
      <c r="B8" s="20" t="s">
        <v>132</v>
      </c>
      <c r="C8" s="23">
        <f>[5]TOTAL!B5</f>
        <v>907.95097499999997</v>
      </c>
      <c r="D8" s="23">
        <f>[5]TOTAL!C5</f>
        <v>31.311484</v>
      </c>
      <c r="E8" s="23">
        <f>[5]TOTAL!D5</f>
        <v>199.869913</v>
      </c>
      <c r="F8" s="23">
        <f>[5]TOTAL!E5</f>
        <v>5.7419589999999996</v>
      </c>
      <c r="G8" s="23">
        <f>[5]TOTAL!F5</f>
        <v>0.565002</v>
      </c>
      <c r="H8" s="23">
        <f>[5]TOTAL!G5</f>
        <v>5.1579389999999998</v>
      </c>
      <c r="I8" s="23">
        <f>[5]TOTAL!H5</f>
        <v>32.513762999999997</v>
      </c>
      <c r="J8" s="23">
        <f>[5]TOTAL!I5</f>
        <v>21.608145</v>
      </c>
      <c r="K8" s="23">
        <f>[5]TOTAL!J5</f>
        <v>8.0533970000000004</v>
      </c>
      <c r="L8" s="23">
        <f>[5]TOTAL!K5</f>
        <v>1974.0474380000001</v>
      </c>
      <c r="M8" s="23">
        <f>[5]TOTAL!L5</f>
        <v>1.876466</v>
      </c>
      <c r="N8" s="23">
        <f>[5]TOTAL!M5</f>
        <v>17.449069000000001</v>
      </c>
      <c r="O8" s="23">
        <f>[5]TOTAL!N5</f>
        <v>529.37953100000004</v>
      </c>
      <c r="P8" s="23">
        <f>[5]TOTAL!O5</f>
        <v>14.641555</v>
      </c>
      <c r="Q8" s="23">
        <f>[5]TOTAL!P5</f>
        <v>42.211976999999997</v>
      </c>
    </row>
    <row r="9" spans="1:18">
      <c r="B9" s="20" t="s">
        <v>133</v>
      </c>
      <c r="C9" s="23">
        <f>[5]TOTAL!B6</f>
        <v>841.29687899999999</v>
      </c>
      <c r="D9" s="23">
        <f>[5]TOTAL!C6</f>
        <v>37.023676999999999</v>
      </c>
      <c r="E9" s="23">
        <f>[5]TOTAL!D6</f>
        <v>165.00286600000001</v>
      </c>
      <c r="F9" s="23">
        <f>[5]TOTAL!E6</f>
        <v>6.2968489999999999</v>
      </c>
      <c r="G9" s="23">
        <f>[5]TOTAL!F6</f>
        <v>1.034581</v>
      </c>
      <c r="H9" s="23">
        <f>[5]TOTAL!G6</f>
        <v>6.1223150000000004</v>
      </c>
      <c r="I9" s="23">
        <f>[5]TOTAL!H6</f>
        <v>45.629598000000001</v>
      </c>
      <c r="J9" s="23">
        <f>[5]TOTAL!I6</f>
        <v>20.929303999999998</v>
      </c>
      <c r="K9" s="23">
        <f>[5]TOTAL!J6</f>
        <v>7.3917700000000002</v>
      </c>
      <c r="L9" s="23">
        <f>[5]TOTAL!K6</f>
        <v>1853.9920810000001</v>
      </c>
      <c r="M9" s="23">
        <f>[5]TOTAL!L6</f>
        <v>1.5384679999999999</v>
      </c>
      <c r="N9" s="23">
        <f>[5]TOTAL!M6</f>
        <v>15.067398000000001</v>
      </c>
      <c r="O9" s="23">
        <f>[5]TOTAL!N6</f>
        <v>519.22219900000005</v>
      </c>
      <c r="P9" s="23">
        <f>[5]TOTAL!O6</f>
        <v>12.240356</v>
      </c>
      <c r="Q9" s="23">
        <f>[5]TOTAL!P6</f>
        <v>39.117660999999998</v>
      </c>
    </row>
    <row r="10" spans="1:18">
      <c r="B10" s="20" t="s">
        <v>134</v>
      </c>
      <c r="C10" s="23">
        <f>[5]TOTAL!B7</f>
        <v>873.68504099999996</v>
      </c>
      <c r="D10" s="23">
        <f>[5]TOTAL!C7</f>
        <v>33.370368999999997</v>
      </c>
      <c r="E10" s="23">
        <f>[5]TOTAL!D7</f>
        <v>178.96924899999999</v>
      </c>
      <c r="F10" s="23">
        <f>[5]TOTAL!E7</f>
        <v>5.5703339999999999</v>
      </c>
      <c r="G10" s="23">
        <f>[5]TOTAL!F7</f>
        <v>1.7040900000000001</v>
      </c>
      <c r="H10" s="23">
        <f>[5]TOTAL!G7</f>
        <v>4.2059350000000002</v>
      </c>
      <c r="I10" s="23">
        <f>[5]TOTAL!H7</f>
        <v>23.943363999999999</v>
      </c>
      <c r="J10" s="23">
        <f>[5]TOTAL!I7</f>
        <v>24.925502000000002</v>
      </c>
      <c r="K10" s="23">
        <f>[5]TOTAL!J7</f>
        <v>8.0136830000000003</v>
      </c>
      <c r="L10" s="23">
        <f>[5]TOTAL!K7</f>
        <v>2088.2328539999999</v>
      </c>
      <c r="M10" s="23">
        <f>[5]TOTAL!L7</f>
        <v>2.5935169999999999</v>
      </c>
      <c r="N10" s="23">
        <f>[5]TOTAL!M7</f>
        <v>16.326834999999999</v>
      </c>
      <c r="O10" s="23">
        <f>[5]TOTAL!N7</f>
        <v>458.83045600000003</v>
      </c>
      <c r="P10" s="23">
        <f>[5]TOTAL!O7</f>
        <v>13.116339999999999</v>
      </c>
      <c r="Q10" s="23">
        <f>[5]TOTAL!P7</f>
        <v>44.101080000000003</v>
      </c>
    </row>
    <row r="11" spans="1:18">
      <c r="B11" s="20" t="s">
        <v>135</v>
      </c>
      <c r="C11" s="23">
        <f>[5]TOTAL!B8</f>
        <v>954.73951499999998</v>
      </c>
      <c r="D11" s="23">
        <f>[5]TOTAL!C8</f>
        <v>38.235792000000004</v>
      </c>
      <c r="E11" s="23">
        <f>[5]TOTAL!D8</f>
        <v>189.72420099999999</v>
      </c>
      <c r="F11" s="23">
        <f>[5]TOTAL!E8</f>
        <v>6.9486270000000001</v>
      </c>
      <c r="G11" s="23">
        <f>[5]TOTAL!F8</f>
        <v>1.314481</v>
      </c>
      <c r="H11" s="23">
        <f>[5]TOTAL!G8</f>
        <v>3.971714</v>
      </c>
      <c r="I11" s="23">
        <f>[5]TOTAL!H8</f>
        <v>36.757167000000003</v>
      </c>
      <c r="J11" s="23">
        <f>[5]TOTAL!I8</f>
        <v>22.264837</v>
      </c>
      <c r="K11" s="23">
        <f>[5]TOTAL!J8</f>
        <v>6.24221</v>
      </c>
      <c r="L11" s="23">
        <f>[5]TOTAL!K8</f>
        <v>2006.924593</v>
      </c>
      <c r="M11" s="23">
        <f>[5]TOTAL!L8</f>
        <v>1.9390989999999999</v>
      </c>
      <c r="N11" s="23">
        <f>[5]TOTAL!M8</f>
        <v>17.158042999999999</v>
      </c>
      <c r="O11" s="23">
        <f>[5]TOTAL!N8</f>
        <v>474.56635199999999</v>
      </c>
      <c r="P11" s="23">
        <f>[5]TOTAL!O8</f>
        <v>17.386776999999999</v>
      </c>
      <c r="Q11" s="23">
        <f>[5]TOTAL!P8</f>
        <v>46.443770999999998</v>
      </c>
    </row>
    <row r="12" spans="1:18">
      <c r="B12" s="20" t="s">
        <v>136</v>
      </c>
      <c r="C12" s="23">
        <f>[5]TOTAL!B9</f>
        <v>885.42219999999998</v>
      </c>
      <c r="D12" s="23">
        <f>[5]TOTAL!C9</f>
        <v>33.642943000000002</v>
      </c>
      <c r="E12" s="23">
        <f>[5]TOTAL!D9</f>
        <v>166.37758299999999</v>
      </c>
      <c r="F12" s="23">
        <f>[5]TOTAL!E9</f>
        <v>16.769100999999999</v>
      </c>
      <c r="G12" s="23">
        <f>[5]TOTAL!F9</f>
        <v>0.49921100000000002</v>
      </c>
      <c r="H12" s="23">
        <f>[5]TOTAL!G9</f>
        <v>5.2806699999999998</v>
      </c>
      <c r="I12" s="23">
        <f>[5]TOTAL!H9</f>
        <v>30.860019000000001</v>
      </c>
      <c r="J12" s="23">
        <f>[5]TOTAL!I9</f>
        <v>19.424885</v>
      </c>
      <c r="K12" s="23">
        <f>[5]TOTAL!J9</f>
        <v>6.5743980000000004</v>
      </c>
      <c r="L12" s="23">
        <f>[5]TOTAL!K9</f>
        <v>2022.895019</v>
      </c>
      <c r="M12" s="23">
        <f>[5]TOTAL!L9</f>
        <v>1.816109</v>
      </c>
      <c r="N12" s="23">
        <f>[5]TOTAL!M9</f>
        <v>18.734826999999999</v>
      </c>
      <c r="O12" s="23">
        <f>[5]TOTAL!N9</f>
        <v>475.35776600000003</v>
      </c>
      <c r="P12" s="23">
        <f>[5]TOTAL!O9</f>
        <v>15.460936999999999</v>
      </c>
      <c r="Q12" s="23">
        <f>[5]TOTAL!P9</f>
        <v>41.923861000000002</v>
      </c>
    </row>
    <row r="13" spans="1:18">
      <c r="B13" s="20" t="s">
        <v>137</v>
      </c>
      <c r="C13" s="23">
        <f>[5]TOTAL!B10</f>
        <v>724.52472899999998</v>
      </c>
      <c r="D13" s="23">
        <f>[5]TOTAL!C10</f>
        <v>24.588806000000002</v>
      </c>
      <c r="E13" s="23">
        <f>[5]TOTAL!D10</f>
        <v>173.589856</v>
      </c>
      <c r="F13" s="23">
        <f>[5]TOTAL!E10</f>
        <v>21.778722999999999</v>
      </c>
      <c r="G13" s="23">
        <f>[5]TOTAL!F10</f>
        <v>1.526206</v>
      </c>
      <c r="H13" s="23">
        <f>[5]TOTAL!G10</f>
        <v>2.6742919999999999</v>
      </c>
      <c r="I13" s="23">
        <f>[5]TOTAL!H10</f>
        <v>26.092103000000002</v>
      </c>
      <c r="J13" s="23">
        <f>[5]TOTAL!I10</f>
        <v>13.270358</v>
      </c>
      <c r="K13" s="23">
        <f>[5]TOTAL!J10</f>
        <v>4.6257840000000003</v>
      </c>
      <c r="L13" s="23">
        <f>[5]TOTAL!K10</f>
        <v>1726.681405</v>
      </c>
      <c r="M13" s="23">
        <f>[5]TOTAL!L10</f>
        <v>1.876962</v>
      </c>
      <c r="N13" s="23">
        <f>[5]TOTAL!M10</f>
        <v>15.433216</v>
      </c>
      <c r="O13" s="23">
        <f>[5]TOTAL!N10</f>
        <v>339.03658999999999</v>
      </c>
      <c r="P13" s="23">
        <f>[5]TOTAL!O10</f>
        <v>13.023327999999999</v>
      </c>
      <c r="Q13" s="23">
        <f>[5]TOTAL!P10</f>
        <v>28.284948</v>
      </c>
    </row>
    <row r="14" spans="1:18">
      <c r="B14" s="20" t="s">
        <v>138</v>
      </c>
      <c r="C14" s="23">
        <f>[5]TOTAL!B11</f>
        <v>797.58844599999998</v>
      </c>
      <c r="D14" s="23">
        <f>[5]TOTAL!C11</f>
        <v>28.710038999999998</v>
      </c>
      <c r="E14" s="23">
        <f>[5]TOTAL!D11</f>
        <v>186.934946</v>
      </c>
      <c r="F14" s="23">
        <f>[5]TOTAL!E11</f>
        <v>4.8077779999999999</v>
      </c>
      <c r="G14" s="23">
        <f>[5]TOTAL!F11</f>
        <v>1.4294819999999999</v>
      </c>
      <c r="H14" s="23">
        <f>[5]TOTAL!G11</f>
        <v>3.4200979999999999</v>
      </c>
      <c r="I14" s="23">
        <f>[5]TOTAL!H11</f>
        <v>23.725210000000001</v>
      </c>
      <c r="J14" s="23">
        <f>[5]TOTAL!I11</f>
        <v>23.085984</v>
      </c>
      <c r="K14" s="23">
        <f>[5]TOTAL!J11</f>
        <v>7.649667</v>
      </c>
      <c r="L14" s="23">
        <f>[5]TOTAL!K11</f>
        <v>1888.7210439999999</v>
      </c>
      <c r="M14" s="23">
        <f>[5]TOTAL!L11</f>
        <v>7.8290319999999998</v>
      </c>
      <c r="N14" s="23">
        <f>[5]TOTAL!M11</f>
        <v>15.896675999999999</v>
      </c>
      <c r="O14" s="23">
        <f>[5]TOTAL!N11</f>
        <v>440.01108599999998</v>
      </c>
      <c r="P14" s="23">
        <f>[5]TOTAL!O11</f>
        <v>13.894126999999999</v>
      </c>
      <c r="Q14" s="23">
        <f>[5]TOTAL!P11</f>
        <v>50.299523999999998</v>
      </c>
    </row>
    <row r="15" spans="1:18">
      <c r="B15" s="20" t="s">
        <v>139</v>
      </c>
      <c r="C15" s="23">
        <f>[5]TOTAL!B12</f>
        <v>937.97817499999996</v>
      </c>
      <c r="D15" s="23">
        <f>[5]TOTAL!C12</f>
        <v>34.602513999999999</v>
      </c>
      <c r="E15" s="23">
        <f>[5]TOTAL!D12</f>
        <v>182.90214599999999</v>
      </c>
      <c r="F15" s="23">
        <f>[5]TOTAL!E12</f>
        <v>4.5814389999999996</v>
      </c>
      <c r="G15" s="23">
        <f>[5]TOTAL!F12</f>
        <v>0.638239</v>
      </c>
      <c r="H15" s="23">
        <f>[5]TOTAL!G12</f>
        <v>7.065143</v>
      </c>
      <c r="I15" s="23">
        <f>[5]TOTAL!H12</f>
        <v>33.426355999999998</v>
      </c>
      <c r="J15" s="23">
        <f>[5]TOTAL!I12</f>
        <v>24.651389999999999</v>
      </c>
      <c r="K15" s="23">
        <f>[5]TOTAL!J12</f>
        <v>7.0709249999999999</v>
      </c>
      <c r="L15" s="23">
        <f>[5]TOTAL!K12</f>
        <v>2225.3028159999999</v>
      </c>
      <c r="M15" s="23">
        <f>[5]TOTAL!L12</f>
        <v>2.9350589999999999</v>
      </c>
      <c r="N15" s="23">
        <f>[5]TOTAL!M12</f>
        <v>15.140333</v>
      </c>
      <c r="O15" s="23">
        <f>[5]TOTAL!N12</f>
        <v>524.44039299999997</v>
      </c>
      <c r="P15" s="23">
        <f>[5]TOTAL!O12</f>
        <v>14.597810000000001</v>
      </c>
      <c r="Q15" s="23">
        <f>[5]TOTAL!P12</f>
        <v>31.122741999999999</v>
      </c>
    </row>
    <row r="16" spans="1:18">
      <c r="B16" s="20" t="s">
        <v>140</v>
      </c>
      <c r="C16" s="23">
        <f>[5]TOTAL!B13</f>
        <v>968.74221799999998</v>
      </c>
      <c r="D16" s="23">
        <f>[5]TOTAL!C13</f>
        <v>34.446651000000003</v>
      </c>
      <c r="E16" s="23">
        <f>[5]TOTAL!D13</f>
        <v>228.14889400000001</v>
      </c>
      <c r="F16" s="23">
        <f>[5]TOTAL!E13</f>
        <v>6.370285</v>
      </c>
      <c r="G16" s="23">
        <f>[5]TOTAL!F13</f>
        <v>1.0107200000000001</v>
      </c>
      <c r="H16" s="23">
        <f>[5]TOTAL!G13</f>
        <v>5.2797929999999997</v>
      </c>
      <c r="I16" s="23">
        <f>[5]TOTAL!H13</f>
        <v>44.144781000000002</v>
      </c>
      <c r="J16" s="23">
        <f>[5]TOTAL!I13</f>
        <v>19.038837999999998</v>
      </c>
      <c r="K16" s="23">
        <f>[5]TOTAL!J13</f>
        <v>6.6600799999999998</v>
      </c>
      <c r="L16" s="23">
        <f>[5]TOTAL!K13</f>
        <v>2165.9413089999998</v>
      </c>
      <c r="M16" s="23">
        <f>[5]TOTAL!L13</f>
        <v>1.5191110000000001</v>
      </c>
      <c r="N16" s="23">
        <f>[5]TOTAL!M13</f>
        <v>21.053467999999999</v>
      </c>
      <c r="O16" s="23">
        <f>[5]TOTAL!N13</f>
        <v>626.86084200000005</v>
      </c>
      <c r="P16" s="23">
        <f>[5]TOTAL!O13</f>
        <v>14.104748000000001</v>
      </c>
      <c r="Q16" s="23">
        <f>[5]TOTAL!P13</f>
        <v>34.818128999999999</v>
      </c>
    </row>
    <row r="17" spans="1:17">
      <c r="B17" s="20" t="s">
        <v>141</v>
      </c>
      <c r="C17" s="23">
        <f>[5]TOTAL!B14</f>
        <v>883.23211000000003</v>
      </c>
      <c r="D17" s="23">
        <f>[5]TOTAL!C14</f>
        <v>28.262955999999999</v>
      </c>
      <c r="E17" s="23">
        <f>[5]TOTAL!D14</f>
        <v>183.456355</v>
      </c>
      <c r="F17" s="23">
        <f>[5]TOTAL!E14</f>
        <v>5.4268390000000002</v>
      </c>
      <c r="G17" s="23">
        <f>[5]TOTAL!F14</f>
        <v>0.65639099999999995</v>
      </c>
      <c r="H17" s="23">
        <f>[5]TOTAL!G14</f>
        <v>3.8604370000000001</v>
      </c>
      <c r="I17" s="23">
        <f>[5]TOTAL!H14</f>
        <v>21.579643999999998</v>
      </c>
      <c r="J17" s="23">
        <f>[5]TOTAL!I14</f>
        <v>15.870968</v>
      </c>
      <c r="K17" s="23">
        <f>[5]TOTAL!J14</f>
        <v>5.610258</v>
      </c>
      <c r="L17" s="23">
        <f>[5]TOTAL!K14</f>
        <v>1906.7035679999999</v>
      </c>
      <c r="M17" s="23">
        <f>[5]TOTAL!L14</f>
        <v>1.8870910000000001</v>
      </c>
      <c r="N17" s="23">
        <f>[5]TOTAL!M14</f>
        <v>16.974277000000001</v>
      </c>
      <c r="O17" s="23">
        <f>[5]TOTAL!N14</f>
        <v>439.95544699999999</v>
      </c>
      <c r="P17" s="23">
        <f>[5]TOTAL!O14</f>
        <v>15.093146000000001</v>
      </c>
      <c r="Q17" s="23">
        <f>[5]TOTAL!P14</f>
        <v>28.440345000000001</v>
      </c>
    </row>
    <row r="18" spans="1:17"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</row>
    <row r="19" spans="1:17">
      <c r="A19" s="19">
        <f>[2]LEGENDAS!$B$2</f>
        <v>2019</v>
      </c>
      <c r="B19" s="20" t="s">
        <v>130</v>
      </c>
      <c r="C19" s="23">
        <f>[6]TOTAL!B3</f>
        <v>916.13450599999999</v>
      </c>
      <c r="D19" s="23">
        <f>[6]TOTAL!C3</f>
        <v>35.818705000000001</v>
      </c>
      <c r="E19" s="23">
        <f>[6]TOTAL!D3</f>
        <v>210.62147300000001</v>
      </c>
      <c r="F19" s="23">
        <f>[6]TOTAL!E3</f>
        <v>17.506117</v>
      </c>
      <c r="G19" s="23">
        <f>[6]TOTAL!F3</f>
        <v>1.2692099999999999</v>
      </c>
      <c r="H19" s="23">
        <f>[6]TOTAL!G3</f>
        <v>6.3079140000000002</v>
      </c>
      <c r="I19" s="23">
        <f>[6]TOTAL!H3</f>
        <v>27.070367000000001</v>
      </c>
      <c r="J19" s="23">
        <f>[6]TOTAL!I3</f>
        <v>22.562265</v>
      </c>
      <c r="K19" s="23">
        <f>[6]TOTAL!J3</f>
        <v>7.3766280000000002</v>
      </c>
      <c r="L19" s="23">
        <f>[6]TOTAL!K3</f>
        <v>1987.3574550000001</v>
      </c>
      <c r="M19" s="23">
        <f>[6]TOTAL!L3</f>
        <v>3.277593</v>
      </c>
      <c r="N19" s="23">
        <f>[6]TOTAL!M3</f>
        <v>14.095783000000001</v>
      </c>
      <c r="O19" s="23">
        <f>[6]TOTAL!N3</f>
        <v>742.83933300000001</v>
      </c>
      <c r="P19" s="23">
        <f>[6]TOTAL!O3</f>
        <v>12.595195</v>
      </c>
      <c r="Q19" s="23">
        <f>[6]TOTAL!P3</f>
        <v>44.598177</v>
      </c>
    </row>
    <row r="20" spans="1:17">
      <c r="B20" s="20" t="s">
        <v>131</v>
      </c>
      <c r="C20" s="23">
        <f>[6]TOTAL!B4</f>
        <v>904.79832199999998</v>
      </c>
      <c r="D20" s="23">
        <f>[6]TOTAL!C4</f>
        <v>43.640031</v>
      </c>
      <c r="E20" s="23">
        <f>[6]TOTAL!D4</f>
        <v>168.00281699999999</v>
      </c>
      <c r="F20" s="23">
        <f>[6]TOTAL!E4</f>
        <v>5.9202659999999998</v>
      </c>
      <c r="G20" s="23">
        <f>[6]TOTAL!F4</f>
        <v>1.8939790000000001</v>
      </c>
      <c r="H20" s="23">
        <f>[6]TOTAL!G4</f>
        <v>4.7866879999999998</v>
      </c>
      <c r="I20" s="23">
        <f>[6]TOTAL!H4</f>
        <v>24.520073</v>
      </c>
      <c r="J20" s="23">
        <f>[6]TOTAL!I4</f>
        <v>19.096782000000001</v>
      </c>
      <c r="K20" s="23">
        <f>[6]TOTAL!J4</f>
        <v>8.2077659999999995</v>
      </c>
      <c r="L20" s="23">
        <f>[6]TOTAL!K4</f>
        <v>1975.7241409999999</v>
      </c>
      <c r="M20" s="23">
        <f>[6]TOTAL!L4</f>
        <v>2.6448360000000002</v>
      </c>
      <c r="N20" s="23">
        <f>[6]TOTAL!M4</f>
        <v>15.378921999999999</v>
      </c>
      <c r="O20" s="23">
        <f>[6]TOTAL!N4</f>
        <v>534.93088799999998</v>
      </c>
      <c r="P20" s="23">
        <f>[6]TOTAL!O4</f>
        <v>13.545358999999999</v>
      </c>
      <c r="Q20" s="23">
        <f>[6]TOTAL!P4</f>
        <v>56.787801999999999</v>
      </c>
    </row>
    <row r="21" spans="1:17">
      <c r="B21" s="20" t="s">
        <v>132</v>
      </c>
      <c r="C21" s="23">
        <f>[6]TOTAL!B5</f>
        <v>961.02436299999999</v>
      </c>
      <c r="D21" s="23">
        <f>[6]TOTAL!C5</f>
        <v>41.279758999999999</v>
      </c>
      <c r="E21" s="23">
        <f>[6]TOTAL!D5</f>
        <v>230.92903100000001</v>
      </c>
      <c r="F21" s="23">
        <f>[6]TOTAL!E5</f>
        <v>13.261846999999999</v>
      </c>
      <c r="G21" s="23">
        <f>[6]TOTAL!F5</f>
        <v>0.79889699999999997</v>
      </c>
      <c r="H21" s="23">
        <f>[6]TOTAL!G5</f>
        <v>2.8390789999999999</v>
      </c>
      <c r="I21" s="23">
        <f>[6]TOTAL!H5</f>
        <v>39.264588000000003</v>
      </c>
      <c r="J21" s="23">
        <f>[6]TOTAL!I5</f>
        <v>22.964081</v>
      </c>
      <c r="K21" s="23">
        <f>[6]TOTAL!J5</f>
        <v>9.4677000000000007</v>
      </c>
      <c r="L21" s="23">
        <f>[6]TOTAL!K5</f>
        <v>2189.3094369999999</v>
      </c>
      <c r="M21" s="23">
        <f>[6]TOTAL!L5</f>
        <v>1.279301</v>
      </c>
      <c r="N21" s="23">
        <f>[6]TOTAL!M5</f>
        <v>17.634453000000001</v>
      </c>
      <c r="O21" s="23">
        <f>[6]TOTAL!N5</f>
        <v>781.99523299999998</v>
      </c>
      <c r="P21" s="23">
        <f>[6]TOTAL!O5</f>
        <v>14.325127</v>
      </c>
      <c r="Q21" s="23">
        <f>[6]TOTAL!P5</f>
        <v>52.079631999999997</v>
      </c>
    </row>
    <row r="22" spans="1:17">
      <c r="B22" s="20" t="s">
        <v>133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</row>
    <row r="23" spans="1:17">
      <c r="B23" s="20" t="s">
        <v>134</v>
      </c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</row>
    <row r="24" spans="1:17">
      <c r="B24" s="20" t="s">
        <v>135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</row>
    <row r="25" spans="1:17">
      <c r="B25" s="20" t="s">
        <v>136</v>
      </c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</row>
    <row r="26" spans="1:17">
      <c r="B26" s="20" t="s">
        <v>137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</row>
    <row r="27" spans="1:17">
      <c r="B27" s="20" t="s">
        <v>138</v>
      </c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</row>
    <row r="28" spans="1:17">
      <c r="B28" s="20" t="s">
        <v>139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</row>
    <row r="29" spans="1:17">
      <c r="B29" s="20" t="s">
        <v>140</v>
      </c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</row>
    <row r="30" spans="1:17">
      <c r="B30" s="20" t="s">
        <v>141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</row>
    <row r="34" spans="1:16" ht="18" customHeight="1" thickBot="1">
      <c r="A34" s="201" t="s">
        <v>332</v>
      </c>
      <c r="B34" s="201"/>
      <c r="C34" s="201"/>
      <c r="D34" s="201"/>
      <c r="E34" s="201"/>
      <c r="F34" s="201"/>
      <c r="G34" s="201"/>
      <c r="H34" s="201"/>
      <c r="I34" s="201"/>
      <c r="J34" s="201"/>
      <c r="K34" s="201"/>
      <c r="L34" s="201"/>
      <c r="M34" s="201"/>
      <c r="N34" s="201"/>
      <c r="O34" s="201"/>
      <c r="P34" s="201"/>
    </row>
    <row r="35" spans="1:16" ht="23.25" customHeight="1" thickBot="1">
      <c r="A35" s="202" t="s">
        <v>129</v>
      </c>
      <c r="B35" s="202" t="s">
        <v>128</v>
      </c>
      <c r="C35" s="117" t="s">
        <v>153</v>
      </c>
      <c r="D35" s="117" t="s">
        <v>154</v>
      </c>
      <c r="E35" s="117" t="s">
        <v>156</v>
      </c>
      <c r="F35" s="117" t="s">
        <v>155</v>
      </c>
      <c r="G35" s="117" t="s">
        <v>157</v>
      </c>
      <c r="H35" s="117" t="s">
        <v>12</v>
      </c>
      <c r="I35" s="117" t="s">
        <v>160</v>
      </c>
      <c r="J35" s="117" t="s">
        <v>159</v>
      </c>
      <c r="K35" s="117" t="s">
        <v>158</v>
      </c>
      <c r="L35" s="117" t="s">
        <v>161</v>
      </c>
      <c r="M35" s="117" t="s">
        <v>162</v>
      </c>
      <c r="N35" s="117" t="s">
        <v>163</v>
      </c>
      <c r="O35" s="117" t="s">
        <v>164</v>
      </c>
      <c r="P35" s="117" t="s">
        <v>13</v>
      </c>
    </row>
    <row r="36" spans="1:16" ht="11.25" customHeight="1" thickBot="1">
      <c r="A36" s="203"/>
      <c r="B36" s="203"/>
      <c r="C36" s="205" t="s">
        <v>342</v>
      </c>
      <c r="D36" s="206"/>
      <c r="E36" s="206"/>
      <c r="F36" s="206"/>
      <c r="G36" s="206"/>
      <c r="H36" s="206"/>
      <c r="I36" s="206"/>
      <c r="J36" s="206"/>
      <c r="K36" s="206"/>
      <c r="L36" s="206"/>
      <c r="M36" s="206"/>
      <c r="N36" s="206"/>
      <c r="O36" s="206"/>
      <c r="P36" s="207"/>
    </row>
    <row r="37" spans="1:16">
      <c r="A37" s="19">
        <f>[2]LEGENDAS!$B$3</f>
        <v>2018</v>
      </c>
      <c r="B37" s="20" t="s">
        <v>130</v>
      </c>
      <c r="C37" s="23">
        <f>[5]TOTAL!Q3</f>
        <v>43.298617</v>
      </c>
      <c r="D37" s="23">
        <f>[5]TOTAL!R3</f>
        <v>301.61514199999999</v>
      </c>
      <c r="E37" s="23">
        <f>[5]TOTAL!S3</f>
        <v>0.92176899999999995</v>
      </c>
      <c r="F37" s="23">
        <f>[5]TOTAL!T3</f>
        <v>3.5757850000000002</v>
      </c>
      <c r="G37" s="23">
        <f>[5]TOTAL!U3</f>
        <v>4.9875970000000001</v>
      </c>
      <c r="H37" s="23">
        <f>[5]TOTAL!V3</f>
        <v>1.542797</v>
      </c>
      <c r="I37" s="23">
        <f>[5]TOTAL!W3</f>
        <v>301.726383</v>
      </c>
      <c r="J37" s="23">
        <f>[5]TOTAL!X3</f>
        <v>68.163375000000002</v>
      </c>
      <c r="K37" s="23">
        <f>[5]TOTAL!Y3</f>
        <v>136.141514</v>
      </c>
      <c r="L37" s="23">
        <f>[5]TOTAL!Z3</f>
        <v>44.689104999999998</v>
      </c>
      <c r="M37" s="23">
        <f>[5]TOTAL!AA3</f>
        <v>26.901893000000001</v>
      </c>
      <c r="N37" s="23">
        <f>[5]TOTAL!AB3</f>
        <v>43.422826000000001</v>
      </c>
      <c r="O37" s="23">
        <f>[5]TOTAL!AC3</f>
        <v>0.105993</v>
      </c>
      <c r="P37" s="24">
        <f>[7]DECLARADOS!S3</f>
        <v>1509.8183690000003</v>
      </c>
    </row>
    <row r="38" spans="1:16">
      <c r="B38" s="20" t="s">
        <v>131</v>
      </c>
      <c r="C38" s="23">
        <f>[5]TOTAL!Q4</f>
        <v>37.944916999999997</v>
      </c>
      <c r="D38" s="23">
        <f>[5]TOTAL!R4</f>
        <v>315.18240900000001</v>
      </c>
      <c r="E38" s="23">
        <f>[5]TOTAL!S4</f>
        <v>0.61550199999999999</v>
      </c>
      <c r="F38" s="23">
        <f>[5]TOTAL!T4</f>
        <v>4.0373190000000001</v>
      </c>
      <c r="G38" s="23">
        <f>[5]TOTAL!U4</f>
        <v>6.4230999999999998</v>
      </c>
      <c r="H38" s="23">
        <f>[5]TOTAL!V4</f>
        <v>1.340228</v>
      </c>
      <c r="I38" s="23">
        <f>[5]TOTAL!W4</f>
        <v>280.877994</v>
      </c>
      <c r="J38" s="23">
        <f>[5]TOTAL!X4</f>
        <v>74.440698999999995</v>
      </c>
      <c r="K38" s="23">
        <f>[5]TOTAL!Y4</f>
        <v>161.86371399999999</v>
      </c>
      <c r="L38" s="23">
        <f>[5]TOTAL!Z4</f>
        <v>43.977013999999997</v>
      </c>
      <c r="M38" s="23">
        <f>[5]TOTAL!AA4</f>
        <v>15.551562000000001</v>
      </c>
      <c r="N38" s="23">
        <f>[5]TOTAL!AB4</f>
        <v>45.575825999999999</v>
      </c>
      <c r="O38" s="23">
        <f>[5]TOTAL!AC4</f>
        <v>7.9257999999999995E-2</v>
      </c>
      <c r="P38" s="24">
        <f>[7]DECLARADOS!S4</f>
        <v>1259.4606199999998</v>
      </c>
    </row>
    <row r="39" spans="1:16">
      <c r="B39" s="20" t="s">
        <v>132</v>
      </c>
      <c r="C39" s="23">
        <f>[5]TOTAL!Q5</f>
        <v>43.126832</v>
      </c>
      <c r="D39" s="23">
        <f>[5]TOTAL!R5</f>
        <v>338.55805800000002</v>
      </c>
      <c r="E39" s="23">
        <f>[5]TOTAL!S5</f>
        <v>0.96825399999999995</v>
      </c>
      <c r="F39" s="23">
        <f>[5]TOTAL!T5</f>
        <v>6.6441559999999997</v>
      </c>
      <c r="G39" s="23">
        <f>[5]TOTAL!U5</f>
        <v>6.6969219999999998</v>
      </c>
      <c r="H39" s="23">
        <f>[5]TOTAL!V5</f>
        <v>2.0709040000000001</v>
      </c>
      <c r="I39" s="23">
        <f>[5]TOTAL!W5</f>
        <v>357.76944700000001</v>
      </c>
      <c r="J39" s="23">
        <f>[5]TOTAL!X5</f>
        <v>74.741893000000005</v>
      </c>
      <c r="K39" s="23">
        <f>[5]TOTAL!Y5</f>
        <v>160.345932</v>
      </c>
      <c r="L39" s="23">
        <f>[5]TOTAL!Z5</f>
        <v>45.534410000000001</v>
      </c>
      <c r="M39" s="23">
        <f>[5]TOTAL!AA5</f>
        <v>16.533981000000001</v>
      </c>
      <c r="N39" s="23">
        <f>[5]TOTAL!AB5</f>
        <v>80.275479000000004</v>
      </c>
      <c r="O39" s="23">
        <f>[5]TOTAL!AC5</f>
        <v>9.7240999999999994E-2</v>
      </c>
      <c r="P39" s="24">
        <f>[7]DECLARADOS!S5</f>
        <v>1344.5043879999989</v>
      </c>
    </row>
    <row r="40" spans="1:16" ht="9" customHeight="1">
      <c r="B40" s="20" t="s">
        <v>133</v>
      </c>
      <c r="C40" s="23">
        <f>[5]TOTAL!Q6</f>
        <v>40.448745000000002</v>
      </c>
      <c r="D40" s="23">
        <f>[5]TOTAL!R6</f>
        <v>330.132948</v>
      </c>
      <c r="E40" s="23">
        <f>[5]TOTAL!S6</f>
        <v>0.95245500000000005</v>
      </c>
      <c r="F40" s="23">
        <f>[5]TOTAL!T6</f>
        <v>5.4041420000000002</v>
      </c>
      <c r="G40" s="23">
        <f>[5]TOTAL!U6</f>
        <v>5.5174859999999999</v>
      </c>
      <c r="H40" s="23">
        <f>[5]TOTAL!V6</f>
        <v>1.5922240000000001</v>
      </c>
      <c r="I40" s="23">
        <f>[5]TOTAL!W6</f>
        <v>331.20211599999999</v>
      </c>
      <c r="J40" s="23">
        <f>[5]TOTAL!X6</f>
        <v>74.431585999999996</v>
      </c>
      <c r="K40" s="23">
        <f>[5]TOTAL!Y6</f>
        <v>147.40994900000001</v>
      </c>
      <c r="L40" s="23">
        <f>[5]TOTAL!Z6</f>
        <v>47.457042000000001</v>
      </c>
      <c r="M40" s="23">
        <f>[5]TOTAL!AA6</f>
        <v>15.331185</v>
      </c>
      <c r="N40" s="23">
        <f>[5]TOTAL!AB6</f>
        <v>67.651274000000001</v>
      </c>
      <c r="O40" s="23">
        <f>[5]TOTAL!AC6</f>
        <v>0</v>
      </c>
      <c r="P40" s="24">
        <f>[7]DECLARADOS!S6</f>
        <v>1492.2667849999996</v>
      </c>
    </row>
    <row r="41" spans="1:16" s="25" customFormat="1" ht="9" customHeight="1">
      <c r="A41" s="19"/>
      <c r="B41" s="20" t="s">
        <v>134</v>
      </c>
      <c r="C41" s="23">
        <f>[5]TOTAL!Q7</f>
        <v>50.235601000000003</v>
      </c>
      <c r="D41" s="23">
        <f>[5]TOTAL!R7</f>
        <v>373.41784699999999</v>
      </c>
      <c r="E41" s="23">
        <f>[5]TOTAL!S7</f>
        <v>0.98104199999999997</v>
      </c>
      <c r="F41" s="23">
        <f>[5]TOTAL!T7</f>
        <v>5.4224290000000002</v>
      </c>
      <c r="G41" s="23">
        <f>[5]TOTAL!U7</f>
        <v>5.965052</v>
      </c>
      <c r="H41" s="23">
        <f>[5]TOTAL!V7</f>
        <v>2.320468</v>
      </c>
      <c r="I41" s="23">
        <f>[5]TOTAL!W7</f>
        <v>330.73924899999997</v>
      </c>
      <c r="J41" s="23">
        <f>[5]TOTAL!X7</f>
        <v>83.892081000000005</v>
      </c>
      <c r="K41" s="23">
        <f>[5]TOTAL!Y7</f>
        <v>163.58552399999999</v>
      </c>
      <c r="L41" s="23">
        <f>[5]TOTAL!Z7</f>
        <v>45.836050999999998</v>
      </c>
      <c r="M41" s="23">
        <f>[5]TOTAL!AA7</f>
        <v>17.270786999999999</v>
      </c>
      <c r="N41" s="23">
        <f>[5]TOTAL!AB7</f>
        <v>80.032127000000003</v>
      </c>
      <c r="O41" s="23">
        <f>[5]TOTAL!AC7</f>
        <v>3.6685000000000002E-2</v>
      </c>
      <c r="P41" s="24">
        <f>[7]DECLARADOS!S7</f>
        <v>1389.2222270000002</v>
      </c>
    </row>
    <row r="42" spans="1:16" ht="9" customHeight="1">
      <c r="B42" s="20" t="s">
        <v>135</v>
      </c>
      <c r="C42" s="23">
        <f>[5]TOTAL!Q8</f>
        <v>36.573718</v>
      </c>
      <c r="D42" s="23">
        <f>[5]TOTAL!R8</f>
        <v>357.044783</v>
      </c>
      <c r="E42" s="23">
        <f>[5]TOTAL!S8</f>
        <v>1.0231490000000001</v>
      </c>
      <c r="F42" s="23">
        <f>[5]TOTAL!T8</f>
        <v>4.1573669999999998</v>
      </c>
      <c r="G42" s="23">
        <f>[5]TOTAL!U8</f>
        <v>7.0361039999999999</v>
      </c>
      <c r="H42" s="23">
        <f>[5]TOTAL!V8</f>
        <v>1.4241630000000001</v>
      </c>
      <c r="I42" s="23">
        <f>[5]TOTAL!W8</f>
        <v>338.38590799999997</v>
      </c>
      <c r="J42" s="23">
        <f>[5]TOTAL!X8</f>
        <v>74.341847000000001</v>
      </c>
      <c r="K42" s="23">
        <f>[5]TOTAL!Y8</f>
        <v>165.74597299999999</v>
      </c>
      <c r="L42" s="23">
        <f>[5]TOTAL!Z8</f>
        <v>43.537796999999998</v>
      </c>
      <c r="M42" s="23">
        <f>[5]TOTAL!AA8</f>
        <v>30.397193000000001</v>
      </c>
      <c r="N42" s="23">
        <f>[5]TOTAL!AB8</f>
        <v>67.794033999999996</v>
      </c>
      <c r="O42" s="23">
        <f>[5]TOTAL!AC8</f>
        <v>3.8130999999999998E-2</v>
      </c>
      <c r="P42" s="24">
        <f>[7]DECLARADOS!S8</f>
        <v>1915.6179500000003</v>
      </c>
    </row>
    <row r="43" spans="1:16" ht="9" customHeight="1">
      <c r="B43" s="20" t="s">
        <v>136</v>
      </c>
      <c r="C43" s="23">
        <f>[5]TOTAL!Q9</f>
        <v>38.484358999999998</v>
      </c>
      <c r="D43" s="23">
        <f>[5]TOTAL!R9</f>
        <v>372.08174500000001</v>
      </c>
      <c r="E43" s="23">
        <f>[5]TOTAL!S9</f>
        <v>0.73250199999999999</v>
      </c>
      <c r="F43" s="23">
        <f>[5]TOTAL!T9</f>
        <v>7.1636939999999996</v>
      </c>
      <c r="G43" s="23">
        <f>[5]TOTAL!U9</f>
        <v>6.3907920000000003</v>
      </c>
      <c r="H43" s="23">
        <f>[5]TOTAL!V9</f>
        <v>1.1619330000000001</v>
      </c>
      <c r="I43" s="23">
        <f>[5]TOTAL!W9</f>
        <v>318.24570999999997</v>
      </c>
      <c r="J43" s="23">
        <f>[5]TOTAL!X9</f>
        <v>77.414462</v>
      </c>
      <c r="K43" s="23">
        <f>[5]TOTAL!Y9</f>
        <v>156.72822099999999</v>
      </c>
      <c r="L43" s="23">
        <f>[5]TOTAL!Z9</f>
        <v>48.423465</v>
      </c>
      <c r="M43" s="23">
        <f>[5]TOTAL!AA9</f>
        <v>14.8009</v>
      </c>
      <c r="N43" s="23">
        <f>[5]TOTAL!AB9</f>
        <v>49.803069000000001</v>
      </c>
      <c r="O43" s="23">
        <f>[5]TOTAL!AC9</f>
        <v>3.3048000000000001E-2</v>
      </c>
      <c r="P43" s="24">
        <f>[7]DECLARADOS!S9</f>
        <v>1735.0661079999998</v>
      </c>
    </row>
    <row r="44" spans="1:16" ht="9" customHeight="1">
      <c r="B44" s="20" t="s">
        <v>137</v>
      </c>
      <c r="C44" s="23">
        <f>[5]TOTAL!Q10</f>
        <v>32.242961000000001</v>
      </c>
      <c r="D44" s="23">
        <f>[5]TOTAL!R10</f>
        <v>238.756057</v>
      </c>
      <c r="E44" s="23">
        <f>[5]TOTAL!S10</f>
        <v>0.49433100000000002</v>
      </c>
      <c r="F44" s="23">
        <f>[5]TOTAL!T10</f>
        <v>5.3339619999999996</v>
      </c>
      <c r="G44" s="23">
        <f>[5]TOTAL!U10</f>
        <v>4.5050509999999999</v>
      </c>
      <c r="H44" s="23">
        <f>[5]TOTAL!V10</f>
        <v>1.624182</v>
      </c>
      <c r="I44" s="23">
        <f>[5]TOTAL!W10</f>
        <v>333.61545799999999</v>
      </c>
      <c r="J44" s="23">
        <f>[5]TOTAL!X10</f>
        <v>57.851210000000002</v>
      </c>
      <c r="K44" s="23">
        <f>[5]TOTAL!Y10</f>
        <v>141.494788</v>
      </c>
      <c r="L44" s="23">
        <f>[5]TOTAL!Z10</f>
        <v>33.422998999999997</v>
      </c>
      <c r="M44" s="23">
        <f>[5]TOTAL!AA10</f>
        <v>7.5009170000000003</v>
      </c>
      <c r="N44" s="23">
        <f>[5]TOTAL!AB10</f>
        <v>40.459341999999999</v>
      </c>
      <c r="O44" s="23">
        <f>[5]TOTAL!AC10</f>
        <v>0</v>
      </c>
      <c r="P44" s="24">
        <f>[7]DECLARADOS!S10</f>
        <v>1713.2804119999996</v>
      </c>
    </row>
    <row r="45" spans="1:16">
      <c r="B45" s="20" t="s">
        <v>138</v>
      </c>
      <c r="C45" s="23">
        <f>[5]TOTAL!Q11</f>
        <v>33.913991000000003</v>
      </c>
      <c r="D45" s="23">
        <f>[5]TOTAL!R11</f>
        <v>321.59229299999998</v>
      </c>
      <c r="E45" s="23">
        <f>[5]TOTAL!S11</f>
        <v>0.38140800000000002</v>
      </c>
      <c r="F45" s="23">
        <f>[5]TOTAL!T11</f>
        <v>7.5275550000000004</v>
      </c>
      <c r="G45" s="23">
        <f>[5]TOTAL!U11</f>
        <v>7.659745</v>
      </c>
      <c r="H45" s="23">
        <f>[5]TOTAL!V11</f>
        <v>0.89596399999999998</v>
      </c>
      <c r="I45" s="23">
        <f>[5]TOTAL!W11</f>
        <v>300.24586199999999</v>
      </c>
      <c r="J45" s="23">
        <f>[5]TOTAL!X11</f>
        <v>68.926815000000005</v>
      </c>
      <c r="K45" s="23">
        <f>[5]TOTAL!Y11</f>
        <v>146.690484</v>
      </c>
      <c r="L45" s="23">
        <f>[5]TOTAL!Z11</f>
        <v>57.700802000000003</v>
      </c>
      <c r="M45" s="23">
        <f>[5]TOTAL!AA11</f>
        <v>24.530656</v>
      </c>
      <c r="N45" s="23">
        <f>[5]TOTAL!AB11</f>
        <v>48.658132000000002</v>
      </c>
      <c r="O45" s="23">
        <f>[5]TOTAL!AC11</f>
        <v>0</v>
      </c>
      <c r="P45" s="24">
        <f>[7]DECLARADOS!S11</f>
        <v>1424.3876829999992</v>
      </c>
    </row>
    <row r="46" spans="1:16">
      <c r="B46" s="20" t="s">
        <v>139</v>
      </c>
      <c r="C46" s="23">
        <f>[5]TOTAL!Q12</f>
        <v>43.599767</v>
      </c>
      <c r="D46" s="23">
        <f>[5]TOTAL!R12</f>
        <v>364.03046699999999</v>
      </c>
      <c r="E46" s="23">
        <f>[5]TOTAL!S12</f>
        <v>0.604626</v>
      </c>
      <c r="F46" s="23">
        <f>[5]TOTAL!T12</f>
        <v>7.6827019999999999</v>
      </c>
      <c r="G46" s="23">
        <f>[5]TOTAL!U12</f>
        <v>7.8539709999999996</v>
      </c>
      <c r="H46" s="23">
        <f>[5]TOTAL!V12</f>
        <v>1.6335759999999999</v>
      </c>
      <c r="I46" s="23">
        <f>[5]TOTAL!W12</f>
        <v>348.332921</v>
      </c>
      <c r="J46" s="23">
        <f>[5]TOTAL!X12</f>
        <v>84.015356999999995</v>
      </c>
      <c r="K46" s="23">
        <f>[5]TOTAL!Y12</f>
        <v>172.699512</v>
      </c>
      <c r="L46" s="23">
        <f>[5]TOTAL!Z12</f>
        <v>59.326225999999998</v>
      </c>
      <c r="M46" s="23">
        <f>[5]TOTAL!AA12</f>
        <v>23.895261999999999</v>
      </c>
      <c r="N46" s="23">
        <f>[5]TOTAL!AB12</f>
        <v>69.383767000000006</v>
      </c>
      <c r="O46" s="23">
        <f>[5]TOTAL!AC12</f>
        <v>3.5434E-2</v>
      </c>
      <c r="P46" s="24">
        <f>[7]DECLARADOS!S12</f>
        <v>1542.8832239999997</v>
      </c>
    </row>
    <row r="47" spans="1:16">
      <c r="B47" s="20" t="s">
        <v>140</v>
      </c>
      <c r="C47" s="23">
        <f>[5]TOTAL!Q13</f>
        <v>44.342587999999999</v>
      </c>
      <c r="D47" s="23">
        <f>[5]TOTAL!R13</f>
        <v>347.99552699999998</v>
      </c>
      <c r="E47" s="23">
        <f>[5]TOTAL!S13</f>
        <v>1.1446019999999999</v>
      </c>
      <c r="F47" s="23">
        <f>[5]TOTAL!T13</f>
        <v>6.1853639999999999</v>
      </c>
      <c r="G47" s="23">
        <f>[5]TOTAL!U13</f>
        <v>6.6590959999999999</v>
      </c>
      <c r="H47" s="23">
        <f>[5]TOTAL!V13</f>
        <v>1.87253</v>
      </c>
      <c r="I47" s="23">
        <f>[5]TOTAL!W13</f>
        <v>356.40080899999998</v>
      </c>
      <c r="J47" s="23">
        <f>[5]TOTAL!X13</f>
        <v>80.093811000000002</v>
      </c>
      <c r="K47" s="23">
        <f>[5]TOTAL!Y13</f>
        <v>197.09597400000001</v>
      </c>
      <c r="L47" s="23">
        <f>[5]TOTAL!Z13</f>
        <v>54.792673000000001</v>
      </c>
      <c r="M47" s="23">
        <f>[5]TOTAL!AA13</f>
        <v>18.531666000000001</v>
      </c>
      <c r="N47" s="23">
        <f>[5]TOTAL!AB13</f>
        <v>60.745007000000001</v>
      </c>
      <c r="O47" s="23">
        <f>[5]TOTAL!AC13</f>
        <v>0</v>
      </c>
      <c r="P47" s="24">
        <f>[7]DECLARADOS!S13</f>
        <v>1549.5904649999998</v>
      </c>
    </row>
    <row r="48" spans="1:16">
      <c r="B48" s="20" t="s">
        <v>141</v>
      </c>
      <c r="C48" s="23">
        <f>[5]TOTAL!Q14</f>
        <v>34.098880000000001</v>
      </c>
      <c r="D48" s="23">
        <f>[5]TOTAL!R14</f>
        <v>348.26515699999999</v>
      </c>
      <c r="E48" s="23">
        <f>[5]TOTAL!S14</f>
        <v>0.88870400000000005</v>
      </c>
      <c r="F48" s="23">
        <f>[5]TOTAL!T14</f>
        <v>4.8974299999999999</v>
      </c>
      <c r="G48" s="23">
        <f>[5]TOTAL!U14</f>
        <v>8.6246200000000002</v>
      </c>
      <c r="H48" s="23">
        <f>[5]TOTAL!V14</f>
        <v>2.1192519999999999</v>
      </c>
      <c r="I48" s="23">
        <f>[5]TOTAL!W14</f>
        <v>309.96651500000002</v>
      </c>
      <c r="J48" s="23">
        <f>[5]TOTAL!X14</f>
        <v>65.546498</v>
      </c>
      <c r="K48" s="23">
        <f>[5]TOTAL!Y14</f>
        <v>151.57170600000001</v>
      </c>
      <c r="L48" s="23">
        <f>[5]TOTAL!Z14</f>
        <v>47.242083000000001</v>
      </c>
      <c r="M48" s="23">
        <f>[5]TOTAL!AA14</f>
        <v>19.406741</v>
      </c>
      <c r="N48" s="23">
        <f>[5]TOTAL!AB14</f>
        <v>54.731575999999997</v>
      </c>
      <c r="O48" s="23">
        <f>[5]TOTAL!AC14</f>
        <v>9.4200000000000002E-4</v>
      </c>
      <c r="P48" s="24">
        <f>[7]DECLARADOS!S14</f>
        <v>1339.6219899999996</v>
      </c>
    </row>
    <row r="49" spans="1:16"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</row>
    <row r="50" spans="1:16">
      <c r="A50" s="19">
        <f>[2]LEGENDAS!$B$2</f>
        <v>2019</v>
      </c>
      <c r="B50" s="20" t="s">
        <v>130</v>
      </c>
      <c r="C50" s="23">
        <f>[6]TOTAL!Q3</f>
        <v>90.941315000000003</v>
      </c>
      <c r="D50" s="23">
        <f>[6]TOTAL!R3</f>
        <v>286.349313</v>
      </c>
      <c r="E50" s="23">
        <f>[6]TOTAL!S3</f>
        <v>0.71896000000000004</v>
      </c>
      <c r="F50" s="23">
        <f>[6]TOTAL!T3</f>
        <v>4.7347099999999998</v>
      </c>
      <c r="G50" s="23">
        <f>[6]TOTAL!U3</f>
        <v>7.0296810000000001</v>
      </c>
      <c r="H50" s="23">
        <f>[6]TOTAL!V3</f>
        <v>1.2141280000000001</v>
      </c>
      <c r="I50" s="23">
        <f>[6]TOTAL!W3</f>
        <v>312.60496000000001</v>
      </c>
      <c r="J50" s="23">
        <f>[6]TOTAL!X3</f>
        <v>83.478935000000007</v>
      </c>
      <c r="K50" s="23">
        <f>[6]TOTAL!Y3</f>
        <v>150.460173</v>
      </c>
      <c r="L50" s="23">
        <f>[6]TOTAL!Z3</f>
        <v>58.082174999999999</v>
      </c>
      <c r="M50" s="23">
        <f>[6]TOTAL!AA3</f>
        <v>22.667705999999999</v>
      </c>
      <c r="N50" s="23">
        <f>[6]TOTAL!AB3</f>
        <v>45.718811000000002</v>
      </c>
      <c r="O50" s="23">
        <f>[6]TOTAL!AC3</f>
        <v>0</v>
      </c>
      <c r="P50" s="24">
        <f>[8]DECLARADOS!S3</f>
        <v>1790.4742100000003</v>
      </c>
    </row>
    <row r="51" spans="1:16">
      <c r="B51" s="20" t="s">
        <v>131</v>
      </c>
      <c r="C51" s="23">
        <f>[6]TOTAL!Q4</f>
        <v>31.626179</v>
      </c>
      <c r="D51" s="23">
        <f>[6]TOTAL!R4</f>
        <v>323.87223399999999</v>
      </c>
      <c r="E51" s="23">
        <f>[6]TOTAL!S4</f>
        <v>0.73485500000000004</v>
      </c>
      <c r="F51" s="23">
        <f>[6]TOTAL!T4</f>
        <v>3.438672</v>
      </c>
      <c r="G51" s="23">
        <f>[6]TOTAL!U4</f>
        <v>9.0088609999999996</v>
      </c>
      <c r="H51" s="23">
        <f>[6]TOTAL!V4</f>
        <v>1.953927</v>
      </c>
      <c r="I51" s="23">
        <f>[6]TOTAL!W4</f>
        <v>321.10041799999999</v>
      </c>
      <c r="J51" s="23">
        <f>[6]TOTAL!X4</f>
        <v>78.296693000000005</v>
      </c>
      <c r="K51" s="23">
        <f>[6]TOTAL!Y4</f>
        <v>166.44972000000001</v>
      </c>
      <c r="L51" s="23">
        <f>[6]TOTAL!Z4</f>
        <v>51.457769999999996</v>
      </c>
      <c r="M51" s="23">
        <f>[6]TOTAL!AA4</f>
        <v>17.309453000000001</v>
      </c>
      <c r="N51" s="23">
        <f>[6]TOTAL!AB4</f>
        <v>39.248697</v>
      </c>
      <c r="O51" s="23">
        <f>[6]TOTAL!AC4</f>
        <v>0.13264699999999999</v>
      </c>
      <c r="P51" s="24">
        <f>[8]DECLARADOS!S4</f>
        <v>1492.5987640000003</v>
      </c>
    </row>
    <row r="52" spans="1:16">
      <c r="B52" s="20" t="s">
        <v>132</v>
      </c>
      <c r="C52" s="23">
        <f>[6]TOTAL!Q5</f>
        <v>49.032761999999998</v>
      </c>
      <c r="D52" s="23">
        <f>[6]TOTAL!R5</f>
        <v>346.84180600000002</v>
      </c>
      <c r="E52" s="23">
        <f>[6]TOTAL!S5</f>
        <v>0.877336</v>
      </c>
      <c r="F52" s="23">
        <f>[6]TOTAL!T5</f>
        <v>8.7029700000000005</v>
      </c>
      <c r="G52" s="23">
        <f>[6]TOTAL!U5</f>
        <v>8.2679829999999992</v>
      </c>
      <c r="H52" s="23">
        <f>[6]TOTAL!V5</f>
        <v>1.283593</v>
      </c>
      <c r="I52" s="23">
        <f>[6]TOTAL!W5</f>
        <v>358.70820400000002</v>
      </c>
      <c r="J52" s="23">
        <f>[6]TOTAL!X5</f>
        <v>88.353930000000005</v>
      </c>
      <c r="K52" s="23">
        <f>[6]TOTAL!Y5</f>
        <v>163.11236199999999</v>
      </c>
      <c r="L52" s="23">
        <f>[6]TOTAL!Z5</f>
        <v>57.045983999999997</v>
      </c>
      <c r="M52" s="23">
        <f>[6]TOTAL!AA5</f>
        <v>26.561288000000001</v>
      </c>
      <c r="N52" s="23">
        <f>[6]TOTAL!AB5</f>
        <v>54.984729000000002</v>
      </c>
      <c r="O52" s="23">
        <f>[6]TOTAL!AC5</f>
        <v>0.10463600000000001</v>
      </c>
      <c r="P52" s="24">
        <f>[8]DECLARADOS!S5</f>
        <v>1489.1145609999999</v>
      </c>
    </row>
    <row r="53" spans="1:16">
      <c r="B53" s="20" t="s">
        <v>133</v>
      </c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4"/>
    </row>
    <row r="54" spans="1:16">
      <c r="B54" s="20" t="s">
        <v>134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4"/>
    </row>
    <row r="55" spans="1:16">
      <c r="B55" s="20" t="s">
        <v>135</v>
      </c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4"/>
    </row>
    <row r="56" spans="1:16">
      <c r="B56" s="20" t="s">
        <v>136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4"/>
    </row>
    <row r="57" spans="1:16">
      <c r="B57" s="20" t="s">
        <v>137</v>
      </c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4"/>
    </row>
    <row r="58" spans="1:16">
      <c r="B58" s="20" t="s">
        <v>138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4"/>
    </row>
    <row r="59" spans="1:16">
      <c r="B59" s="20" t="s">
        <v>139</v>
      </c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4"/>
    </row>
    <row r="60" spans="1:16">
      <c r="B60" s="20" t="s">
        <v>140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4"/>
    </row>
    <row r="61" spans="1:16">
      <c r="B61" s="20" t="s">
        <v>141</v>
      </c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4"/>
    </row>
  </sheetData>
  <mergeCells count="10">
    <mergeCell ref="Q2:R2"/>
    <mergeCell ref="A34:P34"/>
    <mergeCell ref="A35:A36"/>
    <mergeCell ref="B35:B36"/>
    <mergeCell ref="A2:P2"/>
    <mergeCell ref="A3:P3"/>
    <mergeCell ref="A4:A5"/>
    <mergeCell ref="B4:B5"/>
    <mergeCell ref="C5:Q5"/>
    <mergeCell ref="C36:P36"/>
  </mergeCells>
  <phoneticPr fontId="0" type="noConversion"/>
  <hyperlinks>
    <hyperlink ref="Q2:R2" location="Index!A1" display="Return to Index"/>
  </hyperlinks>
  <pageMargins left="0.75" right="0.75" top="1" bottom="1" header="0.5" footer="0.5"/>
  <pageSetup paperSize="9" orientation="portrait" verticalDpi="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X46"/>
  <sheetViews>
    <sheetView showGridLines="0" zoomScale="90" zoomScaleNormal="90" workbookViewId="0">
      <selection sqref="A1:T1"/>
    </sheetView>
  </sheetViews>
  <sheetFormatPr defaultColWidth="9.140625" defaultRowHeight="12.75"/>
  <cols>
    <col min="1" max="2" width="3.140625" style="11" customWidth="1"/>
    <col min="3" max="3" width="2.5703125" style="11" customWidth="1"/>
    <col min="4" max="4" width="46.7109375" style="11" customWidth="1"/>
    <col min="5" max="5" width="0.42578125" style="11" customWidth="1"/>
    <col min="6" max="6" width="8.7109375" style="11" customWidth="1"/>
    <col min="7" max="7" width="0.42578125" style="11" customWidth="1"/>
    <col min="8" max="8" width="8.7109375" style="11" customWidth="1"/>
    <col min="9" max="9" width="0.42578125" style="11" customWidth="1"/>
    <col min="10" max="10" width="10.7109375" style="11" customWidth="1"/>
    <col min="11" max="11" width="0.42578125" style="11" customWidth="1"/>
    <col min="12" max="12" width="10.7109375" style="11" customWidth="1"/>
    <col min="13" max="13" width="0.42578125" style="11" customWidth="1"/>
    <col min="14" max="14" width="8.7109375" style="11" customWidth="1"/>
    <col min="15" max="15" width="0.42578125" style="11" customWidth="1"/>
    <col min="16" max="16" width="8.7109375" style="11" customWidth="1"/>
    <col min="17" max="17" width="0.42578125" style="11" customWidth="1"/>
    <col min="18" max="18" width="10.7109375" style="11" customWidth="1"/>
    <col min="19" max="19" width="0.42578125" style="11" customWidth="1"/>
    <col min="20" max="20" width="10.7109375" style="11" customWidth="1"/>
    <col min="21" max="21" width="8.28515625" style="11" customWidth="1"/>
    <col min="22" max="23" width="9.85546875" style="11" customWidth="1"/>
    <col min="24" max="24" width="8.42578125" style="11" customWidth="1"/>
    <col min="25" max="16384" width="9.140625" style="11"/>
  </cols>
  <sheetData>
    <row r="1" spans="1:24" ht="4.5" customHeight="1">
      <c r="A1" s="208"/>
      <c r="B1" s="208"/>
      <c r="C1" s="208"/>
      <c r="D1" s="208"/>
      <c r="E1" s="208"/>
      <c r="F1" s="208"/>
      <c r="G1" s="208"/>
      <c r="H1" s="208"/>
      <c r="I1" s="208"/>
      <c r="J1" s="208"/>
      <c r="K1" s="208"/>
      <c r="L1" s="208"/>
      <c r="M1" s="208"/>
      <c r="N1" s="208"/>
      <c r="O1" s="208"/>
      <c r="P1" s="208"/>
      <c r="Q1" s="208"/>
      <c r="R1" s="208"/>
      <c r="S1" s="208"/>
      <c r="T1" s="208"/>
    </row>
    <row r="2" spans="1:24" ht="13.9" customHeight="1">
      <c r="A2" s="189" t="str">
        <f>"IMPORTS BY COUNTRIES AND ECONOMIC ZONES"</f>
        <v>IMPORTS BY COUNTRIES AND ECONOMIC ZONES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2"/>
    </row>
    <row r="3" spans="1:24" ht="3.6" customHeight="1">
      <c r="A3" s="88"/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88"/>
      <c r="U3" s="12"/>
    </row>
    <row r="4" spans="1:24" ht="3.6" customHeight="1">
      <c r="A4" s="161"/>
      <c r="B4" s="161"/>
      <c r="C4" s="161"/>
      <c r="D4" s="161"/>
      <c r="E4" s="161"/>
      <c r="F4" s="161"/>
      <c r="G4" s="161"/>
      <c r="H4" s="161"/>
      <c r="I4" s="161"/>
      <c r="J4" s="161"/>
      <c r="K4" s="161"/>
      <c r="L4" s="161"/>
      <c r="M4" s="161"/>
      <c r="N4" s="161"/>
      <c r="O4" s="161"/>
      <c r="P4" s="161"/>
      <c r="Q4" s="161"/>
      <c r="R4" s="161"/>
      <c r="S4" s="161"/>
      <c r="T4" s="161"/>
      <c r="U4" s="12"/>
    </row>
    <row r="5" spans="1:24" ht="17.25" customHeight="1">
      <c r="A5" s="190" t="s">
        <v>387</v>
      </c>
      <c r="B5" s="190"/>
      <c r="C5" s="190"/>
      <c r="D5" s="190"/>
      <c r="E5" s="162"/>
      <c r="F5" s="209" t="s">
        <v>388</v>
      </c>
      <c r="G5" s="200"/>
      <c r="H5" s="200"/>
      <c r="I5" s="200"/>
      <c r="J5" s="200"/>
      <c r="K5" s="200"/>
      <c r="L5" s="200"/>
      <c r="M5" s="163"/>
      <c r="N5" s="190" t="s">
        <v>389</v>
      </c>
      <c r="O5" s="190"/>
      <c r="P5" s="190"/>
      <c r="Q5" s="190"/>
      <c r="R5" s="190"/>
      <c r="S5" s="190"/>
      <c r="T5" s="190"/>
      <c r="W5" s="192" t="s">
        <v>124</v>
      </c>
      <c r="X5" s="192"/>
    </row>
    <row r="6" spans="1:24" ht="2.25" customHeight="1">
      <c r="A6" s="190"/>
      <c r="B6" s="190"/>
      <c r="C6" s="190"/>
      <c r="D6" s="190"/>
      <c r="E6" s="162"/>
      <c r="F6" s="164"/>
      <c r="G6" s="164"/>
      <c r="H6" s="164"/>
      <c r="I6" s="164"/>
      <c r="J6" s="164"/>
      <c r="K6" s="164"/>
      <c r="L6" s="164"/>
      <c r="M6" s="163"/>
      <c r="N6" s="165"/>
      <c r="O6" s="165"/>
      <c r="P6" s="165"/>
      <c r="Q6" s="164"/>
      <c r="R6" s="164"/>
      <c r="S6" s="165"/>
      <c r="T6" s="165"/>
      <c r="U6" s="12"/>
    </row>
    <row r="7" spans="1:24" ht="24.75" customHeight="1">
      <c r="A7" s="190"/>
      <c r="B7" s="190"/>
      <c r="C7" s="190"/>
      <c r="D7" s="190"/>
      <c r="E7" s="166"/>
      <c r="F7" s="191" t="s">
        <v>330</v>
      </c>
      <c r="G7" s="191"/>
      <c r="H7" s="191"/>
      <c r="I7" s="191"/>
      <c r="J7" s="191"/>
      <c r="K7" s="167"/>
      <c r="L7" s="140" t="s">
        <v>126</v>
      </c>
      <c r="M7" s="168"/>
      <c r="N7" s="191" t="s">
        <v>330</v>
      </c>
      <c r="O7" s="191"/>
      <c r="P7" s="191"/>
      <c r="Q7" s="191"/>
      <c r="R7" s="191"/>
      <c r="S7" s="167"/>
      <c r="T7" s="140" t="s">
        <v>126</v>
      </c>
      <c r="U7" s="12"/>
    </row>
    <row r="8" spans="1:24" ht="2.25" customHeight="1">
      <c r="A8" s="190"/>
      <c r="B8" s="190"/>
      <c r="C8" s="190"/>
      <c r="D8" s="190"/>
      <c r="E8" s="166"/>
      <c r="F8" s="167"/>
      <c r="G8" s="167"/>
      <c r="H8" s="167"/>
      <c r="I8" s="167"/>
      <c r="J8" s="167"/>
      <c r="K8" s="167"/>
      <c r="L8" s="169"/>
      <c r="M8" s="168"/>
      <c r="N8" s="167"/>
      <c r="O8" s="167"/>
      <c r="P8" s="167"/>
      <c r="Q8" s="167"/>
      <c r="R8" s="167"/>
      <c r="S8" s="167"/>
      <c r="T8" s="167"/>
      <c r="U8" s="12"/>
    </row>
    <row r="9" spans="1:24" ht="34.5" customHeight="1">
      <c r="A9" s="190"/>
      <c r="B9" s="190"/>
      <c r="C9" s="190"/>
      <c r="D9" s="190"/>
      <c r="E9" s="162"/>
      <c r="F9" s="170" t="str">
        <f>[1]LEGENDAS!$B$33</f>
        <v>MAR 2019</v>
      </c>
      <c r="G9" s="164"/>
      <c r="H9" s="170" t="str">
        <f>[1]LEGENDAS!$B$21</f>
        <v>MAR 2018</v>
      </c>
      <c r="I9" s="164"/>
      <c r="J9" s="140" t="s">
        <v>390</v>
      </c>
      <c r="K9" s="164"/>
      <c r="L9" s="140" t="s">
        <v>111</v>
      </c>
      <c r="M9" s="163"/>
      <c r="N9" s="170" t="str">
        <f>[1]LEGENDAS!$B$33</f>
        <v>MAR 2019</v>
      </c>
      <c r="O9" s="164"/>
      <c r="P9" s="170" t="str">
        <f>[1]LEGENDAS!$B$21</f>
        <v>MAR 2018</v>
      </c>
      <c r="Q9" s="164"/>
      <c r="R9" s="140" t="s">
        <v>390</v>
      </c>
      <c r="S9" s="164"/>
      <c r="T9" s="140" t="s">
        <v>111</v>
      </c>
      <c r="U9" s="12"/>
    </row>
    <row r="10" spans="1:24" ht="13.15" customHeight="1">
      <c r="A10" s="12"/>
      <c r="B10" s="12"/>
      <c r="C10" s="12"/>
      <c r="D10" s="12"/>
      <c r="E10" s="12"/>
      <c r="F10" s="13"/>
      <c r="G10" s="13"/>
      <c r="H10" s="13"/>
      <c r="I10" s="13"/>
      <c r="J10" s="81"/>
      <c r="K10" s="13"/>
      <c r="L10" s="81"/>
      <c r="M10" s="171"/>
      <c r="N10" s="13"/>
      <c r="O10" s="13"/>
      <c r="P10" s="13"/>
      <c r="Q10" s="13"/>
      <c r="R10" s="81"/>
      <c r="S10" s="13"/>
      <c r="T10" s="81"/>
      <c r="U10" s="12"/>
    </row>
    <row r="11" spans="1:24" ht="13.5" customHeight="1">
      <c r="A11" s="172" t="str">
        <f>"MAIN PARTNER COUNTRIES IN " &amp; [1]LEGENDAS!$B$3 &amp;":"</f>
        <v>MAIN PARTNER COUNTRIES IN 2018:</v>
      </c>
      <c r="B11" s="172"/>
      <c r="C11" s="172"/>
      <c r="D11" s="172"/>
      <c r="E11" s="173"/>
      <c r="F11" s="174"/>
      <c r="G11" s="174"/>
      <c r="H11" s="174"/>
      <c r="I11" s="174"/>
      <c r="J11" s="175"/>
      <c r="K11" s="174"/>
      <c r="L11" s="176"/>
      <c r="M11" s="177"/>
      <c r="N11" s="174"/>
      <c r="O11" s="174"/>
      <c r="P11" s="174"/>
      <c r="Q11" s="174"/>
      <c r="R11" s="175"/>
      <c r="S11" s="174"/>
      <c r="T11" s="176"/>
      <c r="U11" s="12"/>
    </row>
    <row r="12" spans="1:24" ht="12.75" customHeight="1">
      <c r="A12" s="75"/>
      <c r="B12" s="75" t="str">
        <f>'[1]4 (PAIS+10_IMP) '!$B12</f>
        <v>ES</v>
      </c>
      <c r="C12" s="75" t="str">
        <f>'[1]4 (PAIS+10_IMP) '!$C12</f>
        <v>SPAIN</v>
      </c>
      <c r="D12" s="75"/>
      <c r="E12" s="75"/>
      <c r="F12" s="75">
        <f>'[1]4 (PAIS+10_IMP) '!$F12</f>
        <v>2189.3094369999999</v>
      </c>
      <c r="G12" s="75"/>
      <c r="H12" s="75">
        <f>'[1]4 (PAIS+10_IMP) '!$H12</f>
        <v>1974.0474380000001</v>
      </c>
      <c r="I12" s="75"/>
      <c r="J12" s="178">
        <f>F12-H12</f>
        <v>215.26199899999983</v>
      </c>
      <c r="K12" s="75"/>
      <c r="L12" s="179">
        <f>F12/H12*100-100</f>
        <v>10.904601118304029</v>
      </c>
      <c r="M12" s="171"/>
      <c r="N12" s="75">
        <f>'[1]4 (PAIS+10_IMP) '!$N12</f>
        <v>6152.3910329999999</v>
      </c>
      <c r="O12" s="75"/>
      <c r="P12" s="75">
        <f>'[1]4 (PAIS+10_IMP) '!$P12</f>
        <v>5677.9442589999999</v>
      </c>
      <c r="Q12" s="75"/>
      <c r="R12" s="178">
        <f>N12-P12</f>
        <v>474.446774</v>
      </c>
      <c r="S12" s="75"/>
      <c r="T12" s="179">
        <f>N12/P12*100-100</f>
        <v>8.3559604032386119</v>
      </c>
      <c r="U12" s="12"/>
    </row>
    <row r="13" spans="1:24" ht="12.75" customHeight="1">
      <c r="A13" s="12"/>
      <c r="B13" s="75" t="str">
        <f>'[1]4 (PAIS+10_IMP) '!$B13</f>
        <v>DE</v>
      </c>
      <c r="C13" s="75" t="str">
        <f>'[1]4 (PAIS+10_IMP) '!$C13</f>
        <v>GERMANY</v>
      </c>
      <c r="D13" s="180"/>
      <c r="E13" s="12"/>
      <c r="F13" s="75">
        <f>'[1]4 (PAIS+10_IMP) '!$F13</f>
        <v>961.02436299999999</v>
      </c>
      <c r="G13" s="75"/>
      <c r="H13" s="75">
        <f>'[1]4 (PAIS+10_IMP) '!$H13</f>
        <v>907.95097499999997</v>
      </c>
      <c r="I13" s="75"/>
      <c r="J13" s="178">
        <f>F13-H13</f>
        <v>53.073388000000023</v>
      </c>
      <c r="K13" s="75"/>
      <c r="L13" s="179">
        <f>F13/H13*100-100</f>
        <v>5.8454023908063988</v>
      </c>
      <c r="M13" s="171"/>
      <c r="N13" s="75">
        <f>'[1]4 (PAIS+10_IMP) '!$N13</f>
        <v>2781.957191</v>
      </c>
      <c r="O13" s="12"/>
      <c r="P13" s="75">
        <f>'[1]4 (PAIS+10_IMP) '!$P13</f>
        <v>2520.049974</v>
      </c>
      <c r="Q13" s="75"/>
      <c r="R13" s="178">
        <f>N13-P13</f>
        <v>261.90721699999995</v>
      </c>
      <c r="S13" s="75"/>
      <c r="T13" s="179">
        <f>N13/P13*100-100</f>
        <v>10.392937429898751</v>
      </c>
      <c r="U13" s="12"/>
    </row>
    <row r="14" spans="1:24" ht="12.75" customHeight="1">
      <c r="A14" s="75"/>
      <c r="B14" s="75" t="str">
        <f>'[1]4 (PAIS+10_IMP) '!$B14</f>
        <v>FR</v>
      </c>
      <c r="C14" s="75" t="str">
        <f>'[1]4 (PAIS+10_IMP) '!$C14</f>
        <v>FRANCE</v>
      </c>
      <c r="D14" s="75"/>
      <c r="E14" s="75"/>
      <c r="F14" s="75">
        <f>'[1]4 (PAIS+10_IMP) '!$F14</f>
        <v>781.99523299999998</v>
      </c>
      <c r="G14" s="75"/>
      <c r="H14" s="75">
        <f>'[1]4 (PAIS+10_IMP) '!$H14</f>
        <v>529.37953100000004</v>
      </c>
      <c r="I14" s="75"/>
      <c r="J14" s="178">
        <f>F14-H14</f>
        <v>252.61570199999994</v>
      </c>
      <c r="K14" s="75"/>
      <c r="L14" s="179">
        <f>F14/H14*100-100</f>
        <v>47.719204692861439</v>
      </c>
      <c r="M14" s="171"/>
      <c r="N14" s="75">
        <f>'[1]4 (PAIS+10_IMP) '!$N14</f>
        <v>2059.7654539999999</v>
      </c>
      <c r="O14" s="75"/>
      <c r="P14" s="75">
        <f>'[1]4 (PAIS+10_IMP) '!$P14</f>
        <v>1441.5619059999999</v>
      </c>
      <c r="Q14" s="75"/>
      <c r="R14" s="178">
        <f t="shared" ref="R14:R21" si="0">N14-P14</f>
        <v>618.20354799999996</v>
      </c>
      <c r="S14" s="75"/>
      <c r="T14" s="179">
        <f>N14/P14*100-100</f>
        <v>42.884287204520518</v>
      </c>
      <c r="U14" s="12"/>
      <c r="V14" s="181"/>
      <c r="W14" s="181"/>
    </row>
    <row r="15" spans="1:24" ht="12.75" customHeight="1">
      <c r="A15" s="12"/>
      <c r="B15" s="75" t="str">
        <f>'[1]4 (PAIS+10_IMP) '!$B15</f>
        <v>IT</v>
      </c>
      <c r="C15" s="75" t="str">
        <f>'[1]4 (PAIS+10_IMP) '!$C15</f>
        <v>ITALY</v>
      </c>
      <c r="D15" s="180"/>
      <c r="E15" s="12"/>
      <c r="F15" s="75">
        <f>'[1]4 (PAIS+10_IMP) '!$F15</f>
        <v>346.84180600000002</v>
      </c>
      <c r="G15" s="75"/>
      <c r="H15" s="75">
        <f>'[1]4 (PAIS+10_IMP) '!$H15</f>
        <v>338.55805800000002</v>
      </c>
      <c r="I15" s="75"/>
      <c r="J15" s="178">
        <f>F15-H15</f>
        <v>8.2837480000000028</v>
      </c>
      <c r="K15" s="75"/>
      <c r="L15" s="179">
        <f>F15/H15*100-100</f>
        <v>2.4467732503356814</v>
      </c>
      <c r="M15" s="171"/>
      <c r="N15" s="75">
        <f>'[1]4 (PAIS+10_IMP) '!$N15</f>
        <v>957.06335300000001</v>
      </c>
      <c r="O15" s="12"/>
      <c r="P15" s="75">
        <f>'[1]4 (PAIS+10_IMP) '!$P15</f>
        <v>955.35560899999996</v>
      </c>
      <c r="Q15" s="75"/>
      <c r="R15" s="178">
        <f t="shared" si="0"/>
        <v>1.7077440000000479</v>
      </c>
      <c r="S15" s="75"/>
      <c r="T15" s="179">
        <f>N15/P15*100-100</f>
        <v>0.17875479914621906</v>
      </c>
      <c r="U15" s="12"/>
      <c r="V15" s="181"/>
      <c r="W15" s="181"/>
    </row>
    <row r="16" spans="1:24" ht="12.75" customHeight="1">
      <c r="A16" s="12"/>
      <c r="B16" s="75" t="str">
        <f>'[1]4 (PAIS+10_IMP) '!$B16</f>
        <v>NL</v>
      </c>
      <c r="C16" s="75" t="str">
        <f>'[1]4 (PAIS+10_IMP) '!$C16</f>
        <v>NETHERLANDS</v>
      </c>
      <c r="D16" s="180"/>
      <c r="E16" s="12"/>
      <c r="F16" s="75">
        <f>'[1]4 (PAIS+10_IMP) '!$F16</f>
        <v>358.70820400000002</v>
      </c>
      <c r="G16" s="75"/>
      <c r="H16" s="75">
        <f>'[1]4 (PAIS+10_IMP) '!$H16</f>
        <v>357.76944700000001</v>
      </c>
      <c r="I16" s="75"/>
      <c r="J16" s="178">
        <f>F16-H16</f>
        <v>0.93875700000000961</v>
      </c>
      <c r="K16" s="75"/>
      <c r="L16" s="179">
        <f>F16/H16*100-100</f>
        <v>0.26239160662593974</v>
      </c>
      <c r="M16" s="171"/>
      <c r="N16" s="75">
        <f>'[1]4 (PAIS+10_IMP) '!$N16</f>
        <v>992.41358200000002</v>
      </c>
      <c r="O16" s="12"/>
      <c r="P16" s="75">
        <f>'[1]4 (PAIS+10_IMP) '!$P16</f>
        <v>940.37382400000001</v>
      </c>
      <c r="Q16" s="75"/>
      <c r="R16" s="178">
        <f t="shared" si="0"/>
        <v>52.039758000000006</v>
      </c>
      <c r="S16" s="75"/>
      <c r="T16" s="179">
        <f>N16/P16*100-100</f>
        <v>5.533943701095609</v>
      </c>
      <c r="U16" s="12"/>
      <c r="V16" s="181"/>
      <c r="W16" s="181"/>
    </row>
    <row r="17" spans="1:23" ht="12.75" customHeight="1">
      <c r="A17" s="12"/>
      <c r="B17" s="75" t="str">
        <f>'[1]4 (PAIS+10_IMP) '!$B17</f>
        <v>CN</v>
      </c>
      <c r="C17" s="75" t="str">
        <f>'[1]4 (PAIS+10_IMP) '!$C17</f>
        <v>CHINA</v>
      </c>
      <c r="D17" s="180"/>
      <c r="E17" s="12"/>
      <c r="F17" s="75">
        <f>'[1]4 (PAIS+10_IMP) '!$F17</f>
        <v>226.21757500000001</v>
      </c>
      <c r="G17" s="75"/>
      <c r="H17" s="75">
        <f>'[1]4 (PAIS+10_IMP) '!$H17</f>
        <v>165.20020099999999</v>
      </c>
      <c r="I17" s="75"/>
      <c r="J17" s="178">
        <f t="shared" ref="J17:J21" si="1">F17-H17</f>
        <v>61.017374000000018</v>
      </c>
      <c r="K17" s="75"/>
      <c r="L17" s="179">
        <f t="shared" ref="L17:L21" si="2">F17/H17*100-100</f>
        <v>36.935411476890408</v>
      </c>
      <c r="M17" s="171"/>
      <c r="N17" s="75">
        <f>'[1]4 (PAIS+10_IMP) '!$N17</f>
        <v>747.02423899999997</v>
      </c>
      <c r="O17" s="12"/>
      <c r="P17" s="75">
        <f>'[1]4 (PAIS+10_IMP) '!$P17</f>
        <v>519.82583299999999</v>
      </c>
      <c r="Q17" s="75"/>
      <c r="R17" s="178">
        <f t="shared" si="0"/>
        <v>227.19840599999998</v>
      </c>
      <c r="S17" s="75"/>
      <c r="T17" s="179">
        <f t="shared" ref="T17:T21" si="3">N17/P17*100-100</f>
        <v>43.706640104590576</v>
      </c>
      <c r="U17" s="12"/>
      <c r="V17" s="181"/>
      <c r="W17" s="181"/>
    </row>
    <row r="18" spans="1:23" ht="12.75" customHeight="1">
      <c r="A18" s="12"/>
      <c r="B18" s="75" t="str">
        <f>'[1]4 (PAIS+10_IMP) '!$B18</f>
        <v>BE</v>
      </c>
      <c r="C18" s="75" t="str">
        <f>'[1]4 (PAIS+10_IMP) '!$C18</f>
        <v>BELGIUM</v>
      </c>
      <c r="D18" s="180"/>
      <c r="E18" s="12"/>
      <c r="F18" s="75">
        <f>'[1]4 (PAIS+10_IMP) '!$F18</f>
        <v>230.92903100000001</v>
      </c>
      <c r="G18" s="75"/>
      <c r="H18" s="75">
        <f>'[1]4 (PAIS+10_IMP) '!$H18</f>
        <v>199.869913</v>
      </c>
      <c r="I18" s="75"/>
      <c r="J18" s="178">
        <f t="shared" si="1"/>
        <v>31.059118000000012</v>
      </c>
      <c r="K18" s="75"/>
      <c r="L18" s="179">
        <f t="shared" si="2"/>
        <v>15.539666543007911</v>
      </c>
      <c r="M18" s="171"/>
      <c r="N18" s="75">
        <f>'[1]4 (PAIS+10_IMP) '!$N18</f>
        <v>609.5533210000001</v>
      </c>
      <c r="O18" s="12"/>
      <c r="P18" s="75">
        <f>'[1]4 (PAIS+10_IMP) '!$P18</f>
        <v>509.91191700000002</v>
      </c>
      <c r="Q18" s="75"/>
      <c r="R18" s="178">
        <f t="shared" si="0"/>
        <v>99.64140400000008</v>
      </c>
      <c r="S18" s="75"/>
      <c r="T18" s="179">
        <f t="shared" si="3"/>
        <v>19.540905140289169</v>
      </c>
      <c r="U18" s="12"/>
      <c r="V18" s="181"/>
      <c r="W18" s="181"/>
    </row>
    <row r="19" spans="1:23" ht="12.75" customHeight="1">
      <c r="A19" s="12"/>
      <c r="B19" s="75" t="str">
        <f>'[1]4 (PAIS+10_IMP) '!$B19</f>
        <v>GB</v>
      </c>
      <c r="C19" s="75" t="str">
        <f>'[1]4 (PAIS+10_IMP) '!$C19</f>
        <v>UNITED KINGDOM</v>
      </c>
      <c r="D19" s="180"/>
      <c r="E19" s="12"/>
      <c r="F19" s="75">
        <f>'[1]4 (PAIS+10_IMP) '!$F19</f>
        <v>163.11236199999999</v>
      </c>
      <c r="G19" s="75"/>
      <c r="H19" s="75">
        <f>'[1]4 (PAIS+10_IMP) '!$H19</f>
        <v>160.345932</v>
      </c>
      <c r="I19" s="75"/>
      <c r="J19" s="178">
        <f t="shared" si="1"/>
        <v>2.7664299999999855</v>
      </c>
      <c r="K19" s="75"/>
      <c r="L19" s="179">
        <f t="shared" si="2"/>
        <v>1.7252885467652419</v>
      </c>
      <c r="M19" s="171"/>
      <c r="N19" s="75">
        <f>'[1]4 (PAIS+10_IMP) '!$N19</f>
        <v>480.02225500000003</v>
      </c>
      <c r="O19" s="12"/>
      <c r="P19" s="75">
        <f>'[1]4 (PAIS+10_IMP) '!$P19</f>
        <v>458.35115999999994</v>
      </c>
      <c r="Q19" s="75"/>
      <c r="R19" s="178">
        <f t="shared" si="0"/>
        <v>21.671095000000093</v>
      </c>
      <c r="S19" s="75"/>
      <c r="T19" s="179">
        <f t="shared" si="3"/>
        <v>4.728055013540299</v>
      </c>
      <c r="U19" s="12"/>
      <c r="V19" s="181"/>
      <c r="W19" s="181"/>
    </row>
    <row r="20" spans="1:23" ht="12.75" customHeight="1">
      <c r="A20" s="12"/>
      <c r="B20" s="75" t="str">
        <f>'[1]4 (PAIS+10_IMP) '!$B20</f>
        <v>US</v>
      </c>
      <c r="C20" s="75" t="str">
        <f>'[1]4 (PAIS+10_IMP) '!$C20</f>
        <v>UNITED STATES</v>
      </c>
      <c r="D20" s="180"/>
      <c r="E20" s="12"/>
      <c r="F20" s="75">
        <f>'[1]4 (PAIS+10_IMP) '!$F20</f>
        <v>144.277018</v>
      </c>
      <c r="G20" s="75"/>
      <c r="H20" s="75">
        <f>'[1]4 (PAIS+10_IMP) '!$H20</f>
        <v>147.572608</v>
      </c>
      <c r="I20" s="75"/>
      <c r="J20" s="178">
        <f t="shared" si="1"/>
        <v>-3.2955900000000042</v>
      </c>
      <c r="K20" s="75"/>
      <c r="L20" s="179">
        <f t="shared" si="2"/>
        <v>-2.2331989958461804</v>
      </c>
      <c r="M20" s="171"/>
      <c r="N20" s="75">
        <f>'[1]4 (PAIS+10_IMP) '!$N20</f>
        <v>416.343186</v>
      </c>
      <c r="O20" s="12"/>
      <c r="P20" s="75">
        <f>'[1]4 (PAIS+10_IMP) '!$P20</f>
        <v>320.807773</v>
      </c>
      <c r="Q20" s="75"/>
      <c r="R20" s="178">
        <f t="shared" si="0"/>
        <v>95.535413000000005</v>
      </c>
      <c r="S20" s="75"/>
      <c r="T20" s="179">
        <f t="shared" si="3"/>
        <v>29.779644086117571</v>
      </c>
      <c r="U20" s="12"/>
      <c r="V20" s="181"/>
      <c r="W20" s="181"/>
    </row>
    <row r="21" spans="1:23" ht="12.75" customHeight="1">
      <c r="A21" s="12"/>
      <c r="B21" s="75" t="str">
        <f>'[1]4 (PAIS+10_IMP) '!$B21</f>
        <v>RU</v>
      </c>
      <c r="C21" s="75" t="str">
        <f>'[1]4 (PAIS+10_IMP) '!$C21</f>
        <v>RUSSIA</v>
      </c>
      <c r="D21" s="180"/>
      <c r="E21" s="12"/>
      <c r="F21" s="75">
        <f>'[1]4 (PAIS+10_IMP) '!$F21</f>
        <v>105.70386999999999</v>
      </c>
      <c r="G21" s="75"/>
      <c r="H21" s="75">
        <f>'[1]4 (PAIS+10_IMP) '!$H21</f>
        <v>34.581563000000003</v>
      </c>
      <c r="I21" s="75"/>
      <c r="J21" s="178">
        <f t="shared" si="1"/>
        <v>71.122306999999992</v>
      </c>
      <c r="K21" s="75"/>
      <c r="L21" s="179">
        <f t="shared" si="2"/>
        <v>205.66539170019581</v>
      </c>
      <c r="M21" s="171"/>
      <c r="N21" s="75">
        <f>'[1]4 (PAIS+10_IMP) '!$N21</f>
        <v>236.463312</v>
      </c>
      <c r="O21" s="12"/>
      <c r="P21" s="75">
        <f>'[1]4 (PAIS+10_IMP) '!$P21</f>
        <v>231.13348199999999</v>
      </c>
      <c r="Q21" s="75"/>
      <c r="R21" s="178">
        <f t="shared" si="0"/>
        <v>5.3298300000000154</v>
      </c>
      <c r="S21" s="75"/>
      <c r="T21" s="179">
        <f t="shared" si="3"/>
        <v>2.3059532326865622</v>
      </c>
      <c r="U21" s="12"/>
      <c r="V21" s="181"/>
      <c r="W21" s="181"/>
    </row>
    <row r="22" spans="1:23" ht="4.5" customHeight="1">
      <c r="A22" s="12"/>
      <c r="B22" s="180"/>
      <c r="C22" s="180"/>
      <c r="D22" s="12"/>
      <c r="E22" s="12"/>
      <c r="F22" s="75"/>
      <c r="G22" s="75"/>
      <c r="H22" s="75"/>
      <c r="I22" s="75"/>
      <c r="J22" s="178"/>
      <c r="K22" s="75"/>
      <c r="L22" s="179"/>
      <c r="M22" s="171"/>
      <c r="N22" s="75"/>
      <c r="O22" s="12"/>
      <c r="P22" s="75"/>
      <c r="Q22" s="75"/>
      <c r="R22" s="178"/>
      <c r="S22" s="75"/>
      <c r="T22" s="179"/>
      <c r="U22" s="12"/>
      <c r="V22" s="181"/>
      <c r="W22" s="181"/>
    </row>
    <row r="23" spans="1:23" ht="13.5" customHeight="1">
      <c r="A23" s="182" t="s">
        <v>391</v>
      </c>
      <c r="B23" s="182"/>
      <c r="C23" s="182"/>
      <c r="D23" s="182"/>
      <c r="E23" s="183"/>
      <c r="F23" s="174">
        <f>'[1]4 (PAIS+10_IMP) '!$F23</f>
        <v>5044.8266720000001</v>
      </c>
      <c r="G23" s="174"/>
      <c r="H23" s="174">
        <f>'[1]4 (PAIS+10_IMP) '!$H23</f>
        <v>4462.6847890000008</v>
      </c>
      <c r="I23" s="174"/>
      <c r="J23" s="175">
        <f>F23-H23</f>
        <v>582.14188299999932</v>
      </c>
      <c r="K23" s="174"/>
      <c r="L23" s="176">
        <f>F23/H23*100-100</f>
        <v>13.044656087629392</v>
      </c>
      <c r="M23" s="177"/>
      <c r="N23" s="174">
        <f>'[1]4 (PAIS+10_IMP) '!$N23</f>
        <v>14082.099520999996</v>
      </c>
      <c r="O23" s="174"/>
      <c r="P23" s="174">
        <f>'[1]4 (PAIS+10_IMP) '!$P23</f>
        <v>12476.829398000002</v>
      </c>
      <c r="Q23" s="174"/>
      <c r="R23" s="175">
        <f>N23-P23</f>
        <v>1605.2701229999948</v>
      </c>
      <c r="S23" s="174"/>
      <c r="T23" s="176">
        <f>N23/P23*100-100</f>
        <v>12.866010039836851</v>
      </c>
      <c r="U23" s="12"/>
      <c r="V23" s="181"/>
      <c r="W23" s="181"/>
    </row>
    <row r="24" spans="1:23" ht="3" customHeight="1">
      <c r="A24" s="75"/>
      <c r="B24" s="75"/>
      <c r="C24" s="75"/>
      <c r="D24" s="75"/>
      <c r="E24" s="75"/>
      <c r="F24" s="75"/>
      <c r="G24" s="75"/>
      <c r="H24" s="75"/>
      <c r="I24" s="75"/>
      <c r="J24" s="75"/>
      <c r="K24" s="75"/>
      <c r="L24" s="75"/>
      <c r="M24" s="184"/>
      <c r="N24" s="75"/>
      <c r="O24" s="75"/>
      <c r="P24" s="75"/>
      <c r="Q24" s="75"/>
      <c r="R24" s="75"/>
      <c r="S24" s="75"/>
      <c r="T24" s="75"/>
      <c r="U24" s="12"/>
      <c r="V24" s="181"/>
      <c r="W24" s="181"/>
    </row>
    <row r="25" spans="1:23" ht="13.5" customHeight="1">
      <c r="A25" s="185" t="s">
        <v>392</v>
      </c>
      <c r="B25" s="182"/>
      <c r="C25" s="182"/>
      <c r="D25" s="182"/>
      <c r="E25" s="183"/>
      <c r="F25" s="174">
        <f>'[1]4 (PAIS+10_IMP) '!$F25</f>
        <v>5542.3301109999993</v>
      </c>
      <c r="G25" s="174"/>
      <c r="H25" s="174">
        <f>'[1]4 (PAIS+10_IMP) '!$H25</f>
        <v>4925.7421220000006</v>
      </c>
      <c r="I25" s="174"/>
      <c r="J25" s="175">
        <f>F25-H25</f>
        <v>616.58798899999874</v>
      </c>
      <c r="K25" s="174"/>
      <c r="L25" s="176">
        <f>F25/H25*100-100</f>
        <v>12.517666855642148</v>
      </c>
      <c r="M25" s="177"/>
      <c r="N25" s="174">
        <f>'[1]4 (PAIS+10_IMP) '!$N25</f>
        <v>15480.270496999998</v>
      </c>
      <c r="O25" s="174"/>
      <c r="P25" s="174">
        <f>'[1]4 (PAIS+10_IMP) '!$P25</f>
        <v>13741.112869000001</v>
      </c>
      <c r="Q25" s="174"/>
      <c r="R25" s="175">
        <f>N25-P25</f>
        <v>1739.1576279999972</v>
      </c>
      <c r="S25" s="174"/>
      <c r="T25" s="176">
        <f>N25/P25*100-100</f>
        <v>12.656599538772028</v>
      </c>
      <c r="U25" s="12"/>
      <c r="V25" s="181"/>
      <c r="W25" s="181"/>
    </row>
    <row r="26" spans="1:23" ht="3" customHeight="1">
      <c r="A26" s="75"/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184"/>
      <c r="N26" s="75"/>
      <c r="O26" s="75"/>
      <c r="P26" s="75"/>
      <c r="Q26" s="75"/>
      <c r="R26" s="75"/>
      <c r="S26" s="75"/>
      <c r="T26" s="75"/>
      <c r="U26" s="12"/>
      <c r="V26" s="181"/>
      <c r="W26" s="181"/>
    </row>
    <row r="27" spans="1:23" ht="13.5" customHeight="1">
      <c r="A27" s="185" t="s">
        <v>393</v>
      </c>
      <c r="B27" s="182"/>
      <c r="C27" s="182"/>
      <c r="D27" s="182"/>
      <c r="E27" s="183"/>
      <c r="F27" s="174">
        <f>'[1]4 (PAIS+10_IMP) '!$F27</f>
        <v>1489.1145609999999</v>
      </c>
      <c r="G27" s="174"/>
      <c r="H27" s="174">
        <f>'[1]4 (PAIS+10_IMP) '!$H27</f>
        <v>1344.5043879999989</v>
      </c>
      <c r="I27" s="174"/>
      <c r="J27" s="175">
        <f>F27-H27</f>
        <v>144.61017300000094</v>
      </c>
      <c r="K27" s="174"/>
      <c r="L27" s="176">
        <f>F27/H27*100-100</f>
        <v>10.755649017636458</v>
      </c>
      <c r="M27" s="177"/>
      <c r="N27" s="174">
        <f>'[1]4 (PAIS+10_IMP) '!$N27</f>
        <v>4772.1875350000009</v>
      </c>
      <c r="O27" s="174"/>
      <c r="P27" s="174">
        <f>'[1]4 (PAIS+10_IMP) '!$P27</f>
        <v>4113.7833769999997</v>
      </c>
      <c r="Q27" s="174"/>
      <c r="R27" s="175">
        <f>N27-P27</f>
        <v>658.40415800000119</v>
      </c>
      <c r="S27" s="174"/>
      <c r="T27" s="176">
        <f>N27/P27*100-100</f>
        <v>16.004832964251662</v>
      </c>
      <c r="U27" s="12"/>
      <c r="V27" s="181"/>
      <c r="W27" s="181"/>
    </row>
    <row r="28" spans="1:23" ht="3" customHeight="1">
      <c r="A28" s="186"/>
      <c r="B28" s="105"/>
      <c r="C28" s="105"/>
      <c r="D28" s="105"/>
      <c r="E28" s="105"/>
      <c r="F28" s="105"/>
      <c r="G28" s="105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2"/>
      <c r="V28" s="181"/>
      <c r="W28" s="181"/>
    </row>
    <row r="29" spans="1:23" ht="3.75" customHeight="1">
      <c r="A29" s="187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2"/>
      <c r="V29" s="181"/>
      <c r="W29" s="181"/>
    </row>
    <row r="30" spans="1:23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</row>
    <row r="31" spans="1:23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</row>
    <row r="32" spans="1:23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</row>
    <row r="33" spans="1:21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</row>
    <row r="34" spans="1:21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</row>
    <row r="35" spans="1:21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</row>
    <row r="36" spans="1:21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</row>
    <row r="37" spans="1:21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</row>
    <row r="38" spans="1:21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</row>
    <row r="39" spans="1:21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</row>
    <row r="40" spans="1:21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</row>
    <row r="41" spans="1:21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</row>
    <row r="42" spans="1:21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</row>
    <row r="43" spans="1:21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</row>
    <row r="44" spans="1:21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</row>
    <row r="45" spans="1:21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</row>
    <row r="46" spans="1:21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</row>
  </sheetData>
  <mergeCells count="8">
    <mergeCell ref="W5:X5"/>
    <mergeCell ref="A1:T1"/>
    <mergeCell ref="A2:T2"/>
    <mergeCell ref="A5:D9"/>
    <mergeCell ref="F5:L5"/>
    <mergeCell ref="N5:T5"/>
    <mergeCell ref="F7:J7"/>
    <mergeCell ref="N7:R7"/>
  </mergeCells>
  <hyperlinks>
    <hyperlink ref="W5:X5" location="Index!A1" display="Return to Index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24</vt:i4>
      </vt:variant>
    </vt:vector>
  </HeadingPairs>
  <TitlesOfParts>
    <vt:vector size="24" baseType="lpstr">
      <vt:lpstr>Index</vt:lpstr>
      <vt:lpstr>Q001_GLOBAL_DATA</vt:lpstr>
      <vt:lpstr>Q001_1_IMP_MONTH</vt:lpstr>
      <vt:lpstr>Q001_3_IMP_MONTH_DATA</vt:lpstr>
      <vt:lpstr>Q001_2_EXP_MONTH</vt:lpstr>
      <vt:lpstr>Q001_3_EXP_MONTH_DATA</vt:lpstr>
      <vt:lpstr>Q001_4_TRADE_BALANCE</vt:lpstr>
      <vt:lpstr>Q002_IMP_COUNTRY</vt:lpstr>
      <vt:lpstr>Q002_1_IMP_MAIN_PARTNERS</vt:lpstr>
      <vt:lpstr>Q003_EXP_COUNTRY</vt:lpstr>
      <vt:lpstr>Q003_1_EXP_MAIN_PARTNERS</vt:lpstr>
      <vt:lpstr>Q004_IMP_BEC</vt:lpstr>
      <vt:lpstr>Q005_EXP_BEC</vt:lpstr>
      <vt:lpstr>Q006_IMP_CHAP</vt:lpstr>
      <vt:lpstr>Q007_EXP_CHAP</vt:lpstr>
      <vt:lpstr>Q008_IMP_EXP_GRP_PROD</vt:lpstr>
      <vt:lpstr>Q009_ZN_ECON</vt:lpstr>
      <vt:lpstr>Q010_IMP_EXTRA_COUNTRY</vt:lpstr>
      <vt:lpstr>Q011_EXP_EXTRA_COUNTRY</vt:lpstr>
      <vt:lpstr>Q012_IMP_EXTRA_BEC</vt:lpstr>
      <vt:lpstr>Q013_EXP_EXTRA_BEC</vt:lpstr>
      <vt:lpstr>Q014_IMP_EXTRA_CHAP</vt:lpstr>
      <vt:lpstr>Q015_EXP_EXTRA_CHAP</vt:lpstr>
      <vt:lpstr>Combined Nomenclature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Baião</dc:creator>
  <cp:lastModifiedBy>joao.baiao</cp:lastModifiedBy>
  <dcterms:created xsi:type="dcterms:W3CDTF">2007-07-18T08:17:35Z</dcterms:created>
  <dcterms:modified xsi:type="dcterms:W3CDTF">2019-05-08T13:46:34Z</dcterms:modified>
</cp:coreProperties>
</file>